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tabRatio="894" firstSheet="5" activeTab="5"/>
  </bookViews>
  <sheets>
    <sheet name="REKAPITULACIJA vseh TREH" sheetId="51" r:id="rId1"/>
    <sheet name="LJ0186-REKAPITULACIJA" sheetId="11" r:id="rId2"/>
    <sheet name="186-MOST" sheetId="21" r:id="rId3"/>
    <sheet name="186-CESTA" sheetId="44" r:id="rId4"/>
    <sheet name="186-VG UREDITVE" sheetId="40" r:id="rId5"/>
    <sheet name="186-CR" sheetId="46" r:id="rId6"/>
    <sheet name="186-NN in SN vodi" sheetId="49" r:id="rId7"/>
    <sheet name="186-KKS" sheetId="47" r:id="rId8"/>
    <sheet name="186-TK" sheetId="48" r:id="rId9"/>
    <sheet name="186-VODOVOD" sheetId="42" r:id="rId10"/>
    <sheet name="186-PLIN" sheetId="50" r:id="rId11"/>
    <sheet name="186-OBVOZ" sheetId="41" r:id="rId12"/>
    <sheet name="186-Rušitvena dela" sheetId="36" r:id="rId13"/>
    <sheet name=" mejnik med objekti" sheetId="59" r:id="rId14"/>
    <sheet name="0198-REKAPITULACIJA" sheetId="90" r:id="rId15"/>
    <sheet name="198-Most" sheetId="89" r:id="rId16"/>
    <sheet name="198-Cesta" sheetId="88" r:id="rId17"/>
    <sheet name="198-CR" sheetId="87" r:id="rId18"/>
    <sheet name="198-TK" sheetId="86" r:id="rId19"/>
    <sheet name="198-KKS" sheetId="85" r:id="rId20"/>
    <sheet name="198-Plinovod" sheetId="84" r:id="rId21"/>
    <sheet name="198-Obvoz" sheetId="83" r:id="rId22"/>
    <sheet name="mejnik med objekti" sheetId="75" r:id="rId23"/>
    <sheet name="199-REKAPITULACIJA" sheetId="102" r:id="rId24"/>
    <sheet name="199-MOST" sheetId="101" r:id="rId25"/>
    <sheet name="199-CESTA" sheetId="100" r:id="rId26"/>
    <sheet name="199-VGU" sheetId="99" r:id="rId27"/>
    <sheet name="199-JR" sheetId="98" r:id="rId28"/>
    <sheet name="199-NN-vodi" sheetId="97" r:id="rId29"/>
    <sheet name="199-SN-vodi" sheetId="96" r:id="rId30"/>
    <sheet name="199-TK-vodi" sheetId="95" r:id="rId31"/>
    <sheet name="199-VODOVOD" sheetId="94" r:id="rId32"/>
    <sheet name="199-Plinovod" sheetId="93" r:id="rId33"/>
    <sheet name="199-Začasni-obvoz" sheetId="92" r:id="rId34"/>
    <sheet name="199-Rušitve" sheetId="91" r:id="rId35"/>
  </sheets>
  <externalReferences>
    <externalReference r:id="rId36"/>
    <externalReference r:id="rId37"/>
  </externalReferences>
  <definedNames>
    <definedName name="_Regression_Int" localSheetId="7" hidden="1">1</definedName>
    <definedName name="_Regression_Int" localSheetId="8" hidden="1">1</definedName>
    <definedName name="_Regression_Int" localSheetId="19" hidden="1">1</definedName>
    <definedName name="_Regression_Int" localSheetId="18" hidden="1">1</definedName>
    <definedName name="_Regression_Int" localSheetId="30" hidden="1">1</definedName>
    <definedName name="A" localSheetId="14">#REF!</definedName>
    <definedName name="A" localSheetId="11">#REF!</definedName>
    <definedName name="A" localSheetId="16">#REF!</definedName>
    <definedName name="A" localSheetId="17">#REF!</definedName>
    <definedName name="A" localSheetId="19">#REF!</definedName>
    <definedName name="A" localSheetId="15">#REF!</definedName>
    <definedName name="A" localSheetId="21">#REF!</definedName>
    <definedName name="A" localSheetId="20">#REF!</definedName>
    <definedName name="A" localSheetId="18">#REF!</definedName>
    <definedName name="A" localSheetId="33">#REF!</definedName>
    <definedName name="A">#REF!</definedName>
    <definedName name="AAAAAA">#REF!</definedName>
    <definedName name="AS" localSheetId="11">#REF!</definedName>
    <definedName name="AS" localSheetId="21">#REF!</definedName>
    <definedName name="AS" localSheetId="33">#REF!</definedName>
    <definedName name="AS">#REF!</definedName>
    <definedName name="B" localSheetId="21">#REF!</definedName>
    <definedName name="B" localSheetId="33">#REF!</definedName>
    <definedName name="B">#REF!</definedName>
    <definedName name="Cesta" localSheetId="3">#REF!</definedName>
    <definedName name="Cesta" localSheetId="11">#REF!</definedName>
    <definedName name="Cesta" localSheetId="16">#REF!</definedName>
    <definedName name="Cesta" localSheetId="21">#REF!</definedName>
    <definedName name="Cesta" localSheetId="25">#REF!</definedName>
    <definedName name="Cesta" localSheetId="33">#REF!</definedName>
    <definedName name="Cesta">#REF!</definedName>
    <definedName name="hhh" localSheetId="33">#REF!</definedName>
    <definedName name="hhh">#REF!</definedName>
    <definedName name="investicija" localSheetId="10">#REF!</definedName>
    <definedName name="investicija" localSheetId="20">#REF!</definedName>
    <definedName name="investicija" localSheetId="32">#REF!</definedName>
    <definedName name="investicija">#REF!</definedName>
    <definedName name="Izm_11_005">#N/A</definedName>
    <definedName name="Izm_11_006">#N/A</definedName>
    <definedName name="Izm_11_007">#N/A</definedName>
    <definedName name="Izm_11_009">#N/A</definedName>
    <definedName name="M" localSheetId="14">#REF!</definedName>
    <definedName name="M" localSheetId="16">#REF!</definedName>
    <definedName name="M" localSheetId="17">#REF!</definedName>
    <definedName name="M" localSheetId="19">#REF!</definedName>
    <definedName name="M" localSheetId="15">#REF!</definedName>
    <definedName name="M" localSheetId="21">#REF!</definedName>
    <definedName name="M" localSheetId="20">#REF!</definedName>
    <definedName name="M" localSheetId="18">#REF!</definedName>
    <definedName name="M" localSheetId="25">#REF!</definedName>
    <definedName name="M" localSheetId="27">#REF!</definedName>
    <definedName name="M" localSheetId="24">#REF!</definedName>
    <definedName name="M" localSheetId="28">#REF!</definedName>
    <definedName name="M" localSheetId="32">#REF!</definedName>
    <definedName name="M" localSheetId="23">#REF!</definedName>
    <definedName name="M" localSheetId="34">#REF!</definedName>
    <definedName name="M" localSheetId="29">#REF!</definedName>
    <definedName name="M" localSheetId="30">#REF!</definedName>
    <definedName name="M" localSheetId="26">#REF!</definedName>
    <definedName name="M" localSheetId="31">#REF!</definedName>
    <definedName name="M" localSheetId="33">#REF!</definedName>
    <definedName name="M">#REF!</definedName>
    <definedName name="Obvoz" localSheetId="3">#REF!</definedName>
    <definedName name="Obvoz" localSheetId="11">#REF!</definedName>
    <definedName name="Obvoz" localSheetId="16">#REF!</definedName>
    <definedName name="Obvoz" localSheetId="21">#REF!</definedName>
    <definedName name="Obvoz" localSheetId="25">#REF!</definedName>
    <definedName name="Obvoz" localSheetId="33">#REF!</definedName>
    <definedName name="Obvoz">#REF!</definedName>
    <definedName name="odv" localSheetId="33">#REF!</definedName>
    <definedName name="odv">#REF!</definedName>
    <definedName name="odve" localSheetId="33">#REF!</definedName>
    <definedName name="odve">#REF!</definedName>
    <definedName name="pmo" localSheetId="33">#REF!</definedName>
    <definedName name="pmo">#REF!</definedName>
    <definedName name="_xlnm.Print_Area" localSheetId="14">'0198-REKAPITULACIJA'!$A$1:$H$28</definedName>
    <definedName name="_xlnm.Print_Area" localSheetId="3">'186-CESTA'!$A$1:$H$243</definedName>
    <definedName name="_xlnm.Print_Area" localSheetId="5">'186-CR'!$A$1:$J$216</definedName>
    <definedName name="_xlnm.Print_Area" localSheetId="7">'186-KKS'!$A$1:$N$242</definedName>
    <definedName name="_xlnm.Print_Area" localSheetId="2">'186-MOST'!$A$1:$I$375</definedName>
    <definedName name="_xlnm.Print_Area" localSheetId="6">'186-NN in SN vodi'!$A$1:$J$226</definedName>
    <definedName name="_xlnm.Print_Area" localSheetId="11">'186-OBVOZ'!$A$1:$H$197</definedName>
    <definedName name="_xlnm.Print_Area" localSheetId="12">'186-Rušitvena dela'!$A$1:$I$62</definedName>
    <definedName name="_xlnm.Print_Area" localSheetId="8">'186-TK'!$A$1:$N$247</definedName>
    <definedName name="_xlnm.Print_Area" localSheetId="16">'198-Cesta'!$A$1:$H$276</definedName>
    <definedName name="_xlnm.Print_Area" localSheetId="17">'198-CR'!$A$1:$J$167</definedName>
    <definedName name="_xlnm.Print_Area" localSheetId="19">'198-KKS'!$A$1:$N$125</definedName>
    <definedName name="_xlnm.Print_Area" localSheetId="15">'198-Most'!$A$1:$H$235</definedName>
    <definedName name="_xlnm.Print_Area" localSheetId="21">'198-Obvoz'!$A$1:$H$173</definedName>
    <definedName name="_xlnm.Print_Area" localSheetId="18">'198-TK'!$A$1:$N$124</definedName>
    <definedName name="_xlnm.Print_Area" localSheetId="25">'199-CESTA'!$A$1:$H$242</definedName>
    <definedName name="_xlnm.Print_Area" localSheetId="27">'199-JR'!$A$1:$J$183</definedName>
    <definedName name="_xlnm.Print_Area" localSheetId="24">'199-MOST'!$A$1:$I$372</definedName>
    <definedName name="_xlnm.Print_Area" localSheetId="28">'199-NN-vodi'!$A$1:$J$222</definedName>
    <definedName name="_xlnm.Print_Area" localSheetId="23">'199-REKAPITULACIJA'!$A$1:$H$37</definedName>
    <definedName name="_xlnm.Print_Area" localSheetId="34">'199-Rušitve'!$A$1:$J$57</definedName>
    <definedName name="_xlnm.Print_Area" localSheetId="29">'199-SN-vodi'!$A$1:$J$188</definedName>
    <definedName name="_xlnm.Print_Area" localSheetId="30">'199-TK-vodi'!$A$1:$N$182</definedName>
    <definedName name="_xlnm.Print_Area" localSheetId="31">'199-VODOVOD'!$A$1:$F$193</definedName>
    <definedName name="_xlnm.Print_Area" localSheetId="33">'199-Začasni-obvoz'!$A$1:$H$203</definedName>
    <definedName name="_xlnm.Print_Area" localSheetId="1">'LJ0186-REKAPITULACIJA'!$A$1:$H$37</definedName>
    <definedName name="POPIS" localSheetId="14">#REF!</definedName>
    <definedName name="POPIS" localSheetId="11">#REF!</definedName>
    <definedName name="POPIS" localSheetId="16">#REF!</definedName>
    <definedName name="POPIS" localSheetId="17">#REF!</definedName>
    <definedName name="POPIS" localSheetId="19">#REF!</definedName>
    <definedName name="POPIS" localSheetId="15">#REF!</definedName>
    <definedName name="POPIS" localSheetId="21">#REF!</definedName>
    <definedName name="POPIS" localSheetId="20">#REF!</definedName>
    <definedName name="POPIS" localSheetId="18">#REF!</definedName>
    <definedName name="POPIS" localSheetId="25">#REF!</definedName>
    <definedName name="POPIS" localSheetId="27">#REF!</definedName>
    <definedName name="POPIS" localSheetId="24">#REF!</definedName>
    <definedName name="POPIS" localSheetId="28">#REF!</definedName>
    <definedName name="POPIS" localSheetId="32">#REF!</definedName>
    <definedName name="POPIS" localSheetId="23">#REF!</definedName>
    <definedName name="POPIS" localSheetId="34">#REF!</definedName>
    <definedName name="POPIS" localSheetId="29">#REF!</definedName>
    <definedName name="POPIS" localSheetId="30">#REF!</definedName>
    <definedName name="POPIS" localSheetId="26">#REF!</definedName>
    <definedName name="POPIS" localSheetId="31">#REF!</definedName>
    <definedName name="POPIS" localSheetId="33">#REF!</definedName>
    <definedName name="POPIS">#REF!</definedName>
    <definedName name="prd" localSheetId="11">#REF!</definedName>
    <definedName name="prd" localSheetId="21">#REF!</definedName>
    <definedName name="prd" localSheetId="33">#REF!</definedName>
    <definedName name="prd">#REF!</definedName>
    <definedName name="Print_Area" localSheetId="4">'186-VG UREDITVE'!$B:$I</definedName>
    <definedName name="Print_Area" localSheetId="26">'199-VGU'!$B:$I</definedName>
    <definedName name="Print_Area_MI" localSheetId="14">#REF!</definedName>
    <definedName name="Print_Area_MI" localSheetId="3">#REF!</definedName>
    <definedName name="Print_Area_MI" localSheetId="7">'186-KKS'!$A$1:$M$218</definedName>
    <definedName name="Print_Area_MI" localSheetId="11">#REF!</definedName>
    <definedName name="Print_Area_MI" localSheetId="8">'186-TK'!$A$1:$M$223</definedName>
    <definedName name="Print_Area_MI" localSheetId="16">#REF!</definedName>
    <definedName name="Print_Area_MI" localSheetId="17">#REF!</definedName>
    <definedName name="Print_Area_MI" localSheetId="19">'198-KKS'!$A$1:$M$135</definedName>
    <definedName name="Print_Area_MI" localSheetId="15">#REF!</definedName>
    <definedName name="Print_Area_MI" localSheetId="21">#REF!</definedName>
    <definedName name="Print_Area_MI" localSheetId="20">#REF!</definedName>
    <definedName name="Print_Area_MI" localSheetId="18">'198-TK'!$A$1:$M$140</definedName>
    <definedName name="Print_Area_MI" localSheetId="25">#REF!</definedName>
    <definedName name="Print_Area_MI" localSheetId="27">#REF!</definedName>
    <definedName name="Print_Area_MI" localSheetId="24">#REF!</definedName>
    <definedName name="Print_Area_MI" localSheetId="28">#REF!</definedName>
    <definedName name="Print_Area_MI" localSheetId="32">#REF!</definedName>
    <definedName name="Print_Area_MI" localSheetId="23">#REF!</definedName>
    <definedName name="Print_Area_MI" localSheetId="34">#REF!</definedName>
    <definedName name="Print_Area_MI" localSheetId="29">#REF!</definedName>
    <definedName name="Print_Area_MI" localSheetId="30">'199-TK-vodi'!$A$1:$M$158</definedName>
    <definedName name="Print_Area_MI" localSheetId="26">#REF!</definedName>
    <definedName name="Print_Area_MI" localSheetId="31">#REF!</definedName>
    <definedName name="Print_Area_MI" localSheetId="33">#REF!</definedName>
    <definedName name="Print_Area_MI">#REF!</definedName>
    <definedName name="s_Prip_del">#N/A</definedName>
    <definedName name="sklic" localSheetId="25">'199-REKAPITULACIJA'!$H$29</definedName>
    <definedName name="sklic" localSheetId="27">'199-REKAPITULACIJA'!$H$29</definedName>
    <definedName name="sklic" localSheetId="24">'199-REKAPITULACIJA'!$H$29</definedName>
    <definedName name="sklic" localSheetId="28">'199-REKAPITULACIJA'!$H$29</definedName>
    <definedName name="sklic" localSheetId="32">'199-REKAPITULACIJA'!$H$29</definedName>
    <definedName name="sklic" localSheetId="23">'199-REKAPITULACIJA'!$H$29</definedName>
    <definedName name="sklic" localSheetId="34">'199-REKAPITULACIJA'!$H$29</definedName>
    <definedName name="sklic" localSheetId="29">'199-REKAPITULACIJA'!$H$29</definedName>
    <definedName name="sklic" localSheetId="30">'199-REKAPITULACIJA'!$H$29</definedName>
    <definedName name="sklic" localSheetId="26">'199-REKAPITULACIJA'!$H$29</definedName>
    <definedName name="sklic" localSheetId="31">'199-REKAPITULACIJA'!$H$29</definedName>
    <definedName name="sklic" localSheetId="33">'199-REKAPITULACIJA'!$H$29</definedName>
    <definedName name="sklic">'LJ0186-REKAPITULACIJA'!$H$25</definedName>
    <definedName name="SU_MAT1">#N/A</definedName>
    <definedName name="su_mathp">#N/A</definedName>
    <definedName name="su_montdela">'186-VODOVOD'!$H$122</definedName>
    <definedName name="SU_NABAVAMAT">'186-VODOVOD'!$H$154</definedName>
    <definedName name="su_nabhp">#N/A</definedName>
    <definedName name="SU_ZEMDELA">#N/A</definedName>
    <definedName name="su_zemdela1">'186-VODOVOD'!$H$105</definedName>
    <definedName name="Sub_11">#N/A</definedName>
    <definedName name="Sub_12">#N/A</definedName>
    <definedName name="_xlnm.Print_Titles" localSheetId="15">'198-Most'!$47:$47</definedName>
    <definedName name="tst" localSheetId="14">#REF!</definedName>
    <definedName name="tst" localSheetId="11">#REF!</definedName>
    <definedName name="tst" localSheetId="16">#REF!</definedName>
    <definedName name="tst" localSheetId="17">#REF!</definedName>
    <definedName name="tst" localSheetId="19">#REF!</definedName>
    <definedName name="tst" localSheetId="15">#REF!</definedName>
    <definedName name="tst" localSheetId="21">#REF!</definedName>
    <definedName name="tst" localSheetId="20">#REF!</definedName>
    <definedName name="tst" localSheetId="18">#REF!</definedName>
    <definedName name="tst" localSheetId="25">#REF!</definedName>
    <definedName name="tst" localSheetId="27">#REF!</definedName>
    <definedName name="tst" localSheetId="24">#REF!</definedName>
    <definedName name="tst" localSheetId="28">#REF!</definedName>
    <definedName name="tst" localSheetId="32">#REF!</definedName>
    <definedName name="tst" localSheetId="23">#REF!</definedName>
    <definedName name="tst" localSheetId="34">#REF!</definedName>
    <definedName name="tst" localSheetId="29">#REF!</definedName>
    <definedName name="tst" localSheetId="30">#REF!</definedName>
    <definedName name="tst" localSheetId="26">#REF!</definedName>
    <definedName name="tst" localSheetId="31">#REF!</definedName>
    <definedName name="tst" localSheetId="33">#REF!</definedName>
    <definedName name="tst">#REF!</definedName>
    <definedName name="vlookup" localSheetId="23">'199-REKAPITULACIJA'!$H$29</definedName>
    <definedName name="vlookup">'LJ0186-REKAPITULACIJA'!$H$25</definedName>
    <definedName name="vzk" localSheetId="14">#REF!</definedName>
    <definedName name="vzk" localSheetId="11">#REF!</definedName>
    <definedName name="vzk" localSheetId="16">#REF!</definedName>
    <definedName name="vzk" localSheetId="17">#REF!</definedName>
    <definedName name="vzk" localSheetId="19">#REF!</definedName>
    <definedName name="vzk" localSheetId="15">#REF!</definedName>
    <definedName name="vzk" localSheetId="21">#REF!</definedName>
    <definedName name="vzk" localSheetId="20">#REF!</definedName>
    <definedName name="vzk" localSheetId="18">#REF!</definedName>
    <definedName name="vzk" localSheetId="25">#REF!</definedName>
    <definedName name="vzk" localSheetId="27">#REF!</definedName>
    <definedName name="vzk" localSheetId="24">#REF!</definedName>
    <definedName name="vzk" localSheetId="28">#REF!</definedName>
    <definedName name="vzk" localSheetId="32">#REF!</definedName>
    <definedName name="vzk" localSheetId="23">#REF!</definedName>
    <definedName name="vzk" localSheetId="34">#REF!</definedName>
    <definedName name="vzk" localSheetId="29">#REF!</definedName>
    <definedName name="vzk" localSheetId="30">#REF!</definedName>
    <definedName name="vzk" localSheetId="26">#REF!</definedName>
    <definedName name="vzk" localSheetId="31">#REF!</definedName>
    <definedName name="vzk" localSheetId="33">#REF!</definedName>
    <definedName name="vzk">#REF!</definedName>
    <definedName name="wdw" localSheetId="14">#REF!</definedName>
    <definedName name="wdw" localSheetId="16">#REF!</definedName>
    <definedName name="wdw" localSheetId="17">#REF!</definedName>
    <definedName name="wdw" localSheetId="19">#REF!</definedName>
    <definedName name="wdw" localSheetId="15">#REF!</definedName>
    <definedName name="wdw" localSheetId="21">#REF!</definedName>
    <definedName name="wdw" localSheetId="20">#REF!</definedName>
    <definedName name="wdw" localSheetId="18">#REF!</definedName>
    <definedName name="wdw" localSheetId="25">#REF!</definedName>
    <definedName name="wdw" localSheetId="27">#REF!</definedName>
    <definedName name="wdw" localSheetId="24">#REF!</definedName>
    <definedName name="wdw" localSheetId="28">#REF!</definedName>
    <definedName name="wdw" localSheetId="32">#REF!</definedName>
    <definedName name="wdw" localSheetId="23">#REF!</definedName>
    <definedName name="wdw" localSheetId="34">#REF!</definedName>
    <definedName name="wdw" localSheetId="29">#REF!</definedName>
    <definedName name="wdw" localSheetId="30">#REF!</definedName>
    <definedName name="wdw" localSheetId="26">#REF!</definedName>
    <definedName name="wdw" localSheetId="31">#REF!</definedName>
    <definedName name="wdw" localSheetId="33">#REF!</definedName>
    <definedName name="wdw">#REF!</definedName>
    <definedName name="zmd" localSheetId="33">#REF!</definedName>
    <definedName name="zmd">#REF!</definedName>
  </definedNames>
  <calcPr calcId="162913"/>
</workbook>
</file>

<file path=xl/calcChain.xml><?xml version="1.0" encoding="utf-8"?>
<calcChain xmlns="http://schemas.openxmlformats.org/spreadsheetml/2006/main">
  <c r="H344" i="21" l="1"/>
  <c r="H340" i="21"/>
  <c r="H80" i="42" l="1"/>
  <c r="H341" i="101"/>
  <c r="I117" i="49" l="1"/>
  <c r="I119" i="49"/>
  <c r="I121" i="49"/>
  <c r="I123" i="49"/>
  <c r="I125" i="49"/>
  <c r="I127" i="49"/>
  <c r="I129" i="49"/>
  <c r="I131" i="49"/>
  <c r="I133" i="49"/>
  <c r="I135" i="49"/>
  <c r="I137" i="49"/>
  <c r="I115" i="49"/>
  <c r="I8" i="49"/>
  <c r="I10" i="49"/>
  <c r="I12" i="49"/>
  <c r="I14" i="49"/>
  <c r="I16" i="49"/>
  <c r="I18" i="49"/>
  <c r="I20" i="49"/>
  <c r="I22" i="49"/>
  <c r="I24" i="49"/>
  <c r="I26" i="49"/>
  <c r="I28" i="49"/>
  <c r="I30" i="49"/>
  <c r="I32" i="49"/>
  <c r="I34" i="49"/>
  <c r="I36" i="49"/>
  <c r="I38" i="49"/>
  <c r="I42" i="49"/>
  <c r="I44" i="49"/>
  <c r="I46" i="49"/>
  <c r="I6" i="49"/>
  <c r="I97" i="46"/>
  <c r="I99" i="46"/>
  <c r="I101" i="46"/>
  <c r="I103" i="46"/>
  <c r="I105" i="46"/>
  <c r="I107" i="46"/>
  <c r="I109" i="46"/>
  <c r="I111" i="46"/>
  <c r="I113" i="46"/>
  <c r="I115" i="46"/>
  <c r="I117" i="46"/>
  <c r="I119" i="46"/>
  <c r="I95" i="46"/>
  <c r="I8" i="46"/>
  <c r="I10" i="46"/>
  <c r="I12" i="46"/>
  <c r="I14" i="46"/>
  <c r="I16" i="46"/>
  <c r="I18" i="46"/>
  <c r="I20" i="46"/>
  <c r="I22" i="46"/>
  <c r="I24" i="46"/>
  <c r="I26" i="46"/>
  <c r="I28" i="46"/>
  <c r="I40" i="46"/>
  <c r="I42" i="46"/>
  <c r="I44" i="46"/>
  <c r="I46" i="46"/>
  <c r="I48" i="46"/>
  <c r="I50" i="46"/>
  <c r="I52" i="46"/>
  <c r="I54" i="46"/>
  <c r="H58" i="46" s="1"/>
  <c r="I56" i="46"/>
  <c r="I6" i="46"/>
  <c r="I56" i="87"/>
  <c r="I58" i="87"/>
  <c r="I60" i="87"/>
  <c r="I62" i="87"/>
  <c r="I64" i="87"/>
  <c r="I66" i="87"/>
  <c r="I68" i="87"/>
  <c r="I70" i="87"/>
  <c r="I72" i="87"/>
  <c r="I74" i="87"/>
  <c r="I76" i="87"/>
  <c r="I78" i="87"/>
  <c r="I80" i="87"/>
  <c r="I82" i="87"/>
  <c r="I54" i="87"/>
  <c r="I8" i="87"/>
  <c r="I10" i="87"/>
  <c r="I12" i="87"/>
  <c r="I14" i="87"/>
  <c r="I16" i="87"/>
  <c r="I18" i="87"/>
  <c r="I20" i="87"/>
  <c r="I22" i="87"/>
  <c r="I24" i="87"/>
  <c r="I26" i="87"/>
  <c r="I28" i="87"/>
  <c r="I30" i="87"/>
  <c r="I31" i="87"/>
  <c r="I32" i="87"/>
  <c r="I35" i="87"/>
  <c r="I37" i="87"/>
  <c r="I39" i="87"/>
  <c r="I41" i="87"/>
  <c r="I43" i="87"/>
  <c r="I45" i="87"/>
  <c r="I6" i="87"/>
  <c r="I40" i="40"/>
  <c r="I41" i="40"/>
  <c r="I62" i="96"/>
  <c r="I64" i="96"/>
  <c r="I66" i="96"/>
  <c r="I68" i="96"/>
  <c r="I70" i="96"/>
  <c r="I72" i="96"/>
  <c r="I60" i="96"/>
  <c r="I8" i="96"/>
  <c r="I10" i="96"/>
  <c r="I12" i="96"/>
  <c r="I14" i="96"/>
  <c r="I16" i="96"/>
  <c r="I18" i="96"/>
  <c r="I20" i="96"/>
  <c r="I22" i="96"/>
  <c r="I24" i="96"/>
  <c r="I6" i="96"/>
  <c r="I102" i="97"/>
  <c r="I104" i="97"/>
  <c r="I106" i="97"/>
  <c r="I108" i="97"/>
  <c r="I110" i="97"/>
  <c r="I112" i="97"/>
  <c r="I114" i="97"/>
  <c r="I116" i="97" s="1"/>
  <c r="I100" i="97"/>
  <c r="I8" i="97"/>
  <c r="I10" i="97"/>
  <c r="I12" i="97"/>
  <c r="I14" i="97"/>
  <c r="I16" i="97"/>
  <c r="I18" i="97"/>
  <c r="I20" i="97"/>
  <c r="I22" i="97"/>
  <c r="I24" i="97"/>
  <c r="I26" i="97"/>
  <c r="I28" i="97"/>
  <c r="I30" i="97"/>
  <c r="I32" i="97"/>
  <c r="I34" i="97"/>
  <c r="I36" i="97"/>
  <c r="I38" i="97"/>
  <c r="I40" i="97"/>
  <c r="I6" i="97"/>
  <c r="I74" i="98"/>
  <c r="I76" i="98"/>
  <c r="I78" i="98"/>
  <c r="I80" i="98"/>
  <c r="I82" i="98"/>
  <c r="I84" i="98"/>
  <c r="I86" i="98"/>
  <c r="I88" i="98"/>
  <c r="I90" i="98"/>
  <c r="I92" i="98"/>
  <c r="I94" i="98"/>
  <c r="I96" i="98"/>
  <c r="I98" i="98"/>
  <c r="I100" i="98"/>
  <c r="I102" i="98"/>
  <c r="I104" i="98"/>
  <c r="I72" i="98"/>
  <c r="I8" i="98"/>
  <c r="I10" i="98"/>
  <c r="I12" i="98"/>
  <c r="I14" i="98"/>
  <c r="I16" i="98"/>
  <c r="I18" i="98"/>
  <c r="I20" i="98"/>
  <c r="I22" i="98"/>
  <c r="I24" i="98"/>
  <c r="I26" i="98"/>
  <c r="I28" i="98"/>
  <c r="I33" i="98"/>
  <c r="I35" i="98"/>
  <c r="I37" i="98"/>
  <c r="I39" i="98"/>
  <c r="I41" i="98"/>
  <c r="I43" i="98"/>
  <c r="I45" i="98"/>
  <c r="I47" i="98"/>
  <c r="I49" i="98"/>
  <c r="I51" i="98"/>
  <c r="I53" i="98"/>
  <c r="I6" i="98"/>
  <c r="I22" i="99"/>
  <c r="N145" i="93"/>
  <c r="N161" i="93"/>
  <c r="N153" i="50"/>
  <c r="H66" i="101"/>
  <c r="H66" i="21"/>
  <c r="H121" i="46" l="1"/>
  <c r="I121" i="46" s="1"/>
  <c r="I74" i="96"/>
  <c r="I26" i="96"/>
  <c r="I42" i="97"/>
  <c r="I106" i="98"/>
  <c r="I55" i="98"/>
  <c r="H84" i="87"/>
  <c r="H47" i="87"/>
  <c r="E66" i="44"/>
  <c r="I7" i="101" l="1"/>
  <c r="I9" i="101"/>
  <c r="I11" i="101"/>
  <c r="I13" i="101"/>
  <c r="I15" i="101"/>
  <c r="I17" i="101"/>
  <c r="I19" i="101"/>
  <c r="H43" i="101"/>
  <c r="I43" i="101"/>
  <c r="H47" i="101"/>
  <c r="H50" i="101"/>
  <c r="I50" i="101"/>
  <c r="H58" i="101"/>
  <c r="H63" i="101"/>
  <c r="H74" i="101"/>
  <c r="I74" i="101"/>
  <c r="H79" i="101"/>
  <c r="I81" i="101"/>
  <c r="H88" i="101"/>
  <c r="H91" i="101"/>
  <c r="H96" i="101"/>
  <c r="H105" i="101"/>
  <c r="I107" i="101"/>
  <c r="H110" i="101"/>
  <c r="H113" i="101"/>
  <c r="H117" i="101"/>
  <c r="I119" i="101"/>
  <c r="H126" i="101"/>
  <c r="I128" i="101"/>
  <c r="H132" i="101"/>
  <c r="H146" i="101"/>
  <c r="I146" i="101"/>
  <c r="I155" i="101" s="1"/>
  <c r="H155" i="101"/>
  <c r="H162" i="101"/>
  <c r="I171" i="101"/>
  <c r="I177" i="101" s="1"/>
  <c r="H177" i="101"/>
  <c r="H179" i="101" s="1"/>
  <c r="H13" i="101" s="1"/>
  <c r="H187" i="101"/>
  <c r="H191" i="101"/>
  <c r="H196" i="101"/>
  <c r="H201" i="101"/>
  <c r="H205" i="101"/>
  <c r="H209" i="101"/>
  <c r="H214" i="101"/>
  <c r="H218" i="101"/>
  <c r="H226" i="101"/>
  <c r="H231" i="101"/>
  <c r="H236" i="101"/>
  <c r="H241" i="101"/>
  <c r="H246" i="101"/>
  <c r="H251" i="101"/>
  <c r="H256" i="101"/>
  <c r="H262" i="101"/>
  <c r="H266" i="101" s="1"/>
  <c r="H275" i="101"/>
  <c r="H279" i="101"/>
  <c r="H283" i="101"/>
  <c r="H288" i="101"/>
  <c r="H293" i="101"/>
  <c r="H297" i="101"/>
  <c r="H300" i="101"/>
  <c r="H304" i="101"/>
  <c r="E308" i="101"/>
  <c r="H308" i="101"/>
  <c r="H313" i="101"/>
  <c r="E319" i="101"/>
  <c r="H319" i="101" s="1"/>
  <c r="E325" i="101"/>
  <c r="H325" i="101" s="1"/>
  <c r="E331" i="101"/>
  <c r="H331" i="101" s="1"/>
  <c r="H337" i="101"/>
  <c r="H350" i="101"/>
  <c r="H356" i="101"/>
  <c r="H361" i="101"/>
  <c r="H364" i="101"/>
  <c r="H370" i="101"/>
  <c r="F24" i="100"/>
  <c r="E28" i="100" s="1"/>
  <c r="F26" i="100"/>
  <c r="H54" i="100"/>
  <c r="H56" i="100"/>
  <c r="H60" i="100"/>
  <c r="P60" i="100"/>
  <c r="X60" i="100"/>
  <c r="AF60" i="100"/>
  <c r="AN60" i="100"/>
  <c r="AV60" i="100"/>
  <c r="BD60" i="100"/>
  <c r="BL60" i="100"/>
  <c r="BT60" i="100"/>
  <c r="CB60" i="100"/>
  <c r="CJ60" i="100"/>
  <c r="CR60" i="100"/>
  <c r="CZ60" i="100"/>
  <c r="DH60" i="100"/>
  <c r="DP60" i="100"/>
  <c r="DX60" i="100"/>
  <c r="EF60" i="100"/>
  <c r="EN60" i="100"/>
  <c r="EV60" i="100"/>
  <c r="FD60" i="100"/>
  <c r="FL60" i="100"/>
  <c r="FT60" i="100"/>
  <c r="GB60" i="100"/>
  <c r="GJ60" i="100"/>
  <c r="GR60" i="100"/>
  <c r="GZ60" i="100"/>
  <c r="HH60" i="100"/>
  <c r="HP60" i="100"/>
  <c r="HX60" i="100"/>
  <c r="IF60" i="100"/>
  <c r="IN60" i="100"/>
  <c r="IV60" i="100"/>
  <c r="JD60" i="100"/>
  <c r="JL60" i="100"/>
  <c r="JT60" i="100"/>
  <c r="KB60" i="100"/>
  <c r="KJ60" i="100"/>
  <c r="KR60" i="100"/>
  <c r="KZ60" i="100"/>
  <c r="LH60" i="100"/>
  <c r="LP60" i="100"/>
  <c r="LX60" i="100"/>
  <c r="MF60" i="100"/>
  <c r="MN60" i="100"/>
  <c r="MV60" i="100"/>
  <c r="ND60" i="100"/>
  <c r="NL60" i="100"/>
  <c r="NT60" i="100"/>
  <c r="OB60" i="100"/>
  <c r="OJ60" i="100"/>
  <c r="OR60" i="100"/>
  <c r="OZ60" i="100"/>
  <c r="PH60" i="100"/>
  <c r="PP60" i="100"/>
  <c r="PX60" i="100"/>
  <c r="QF60" i="100"/>
  <c r="QN60" i="100"/>
  <c r="QV60" i="100"/>
  <c r="RD60" i="100"/>
  <c r="RL60" i="100"/>
  <c r="RT60" i="100"/>
  <c r="SB60" i="100"/>
  <c r="SJ60" i="100"/>
  <c r="SR60" i="100"/>
  <c r="SZ60" i="100"/>
  <c r="TH60" i="100"/>
  <c r="TP60" i="100"/>
  <c r="TX60" i="100"/>
  <c r="UF60" i="100"/>
  <c r="UN60" i="100"/>
  <c r="UV60" i="100"/>
  <c r="VD60" i="100"/>
  <c r="VL60" i="100"/>
  <c r="VT60" i="100"/>
  <c r="WB60" i="100"/>
  <c r="WJ60" i="100"/>
  <c r="WR60" i="100"/>
  <c r="WZ60" i="100"/>
  <c r="XH60" i="100"/>
  <c r="XP60" i="100"/>
  <c r="XX60" i="100"/>
  <c r="YF60" i="100"/>
  <c r="YN60" i="100"/>
  <c r="YV60" i="100"/>
  <c r="ZD60" i="100"/>
  <c r="ZL60" i="100"/>
  <c r="ZT60" i="100"/>
  <c r="AAB60" i="100"/>
  <c r="AAJ60" i="100"/>
  <c r="AAR60" i="100"/>
  <c r="AAZ60" i="100"/>
  <c r="ABH60" i="100"/>
  <c r="ABP60" i="100"/>
  <c r="ABX60" i="100"/>
  <c r="ACF60" i="100"/>
  <c r="ACN60" i="100"/>
  <c r="ACV60" i="100"/>
  <c r="ADD60" i="100"/>
  <c r="ADL60" i="100"/>
  <c r="ADT60" i="100"/>
  <c r="AEB60" i="100"/>
  <c r="AEJ60" i="100"/>
  <c r="AER60" i="100"/>
  <c r="AEZ60" i="100"/>
  <c r="AFH60" i="100"/>
  <c r="AFP60" i="100"/>
  <c r="AFX60" i="100"/>
  <c r="AGF60" i="100"/>
  <c r="AGN60" i="100"/>
  <c r="AGV60" i="100"/>
  <c r="AHD60" i="100"/>
  <c r="AHL60" i="100"/>
  <c r="AHT60" i="100"/>
  <c r="AIB60" i="100"/>
  <c r="AIJ60" i="100"/>
  <c r="AIR60" i="100"/>
  <c r="AIZ60" i="100"/>
  <c r="AJH60" i="100"/>
  <c r="AJP60" i="100"/>
  <c r="AJX60" i="100"/>
  <c r="AKF60" i="100"/>
  <c r="AKN60" i="100"/>
  <c r="AKV60" i="100"/>
  <c r="ALD60" i="100"/>
  <c r="ALL60" i="100"/>
  <c r="ALT60" i="100"/>
  <c r="AMB60" i="100"/>
  <c r="AMJ60" i="100"/>
  <c r="AMR60" i="100"/>
  <c r="AMZ60" i="100"/>
  <c r="ANH60" i="100"/>
  <c r="ANP60" i="100"/>
  <c r="ANX60" i="100"/>
  <c r="AOF60" i="100"/>
  <c r="AON60" i="100"/>
  <c r="AOV60" i="100"/>
  <c r="APD60" i="100"/>
  <c r="APL60" i="100"/>
  <c r="APT60" i="100"/>
  <c r="AQB60" i="100"/>
  <c r="AQJ60" i="100"/>
  <c r="AQR60" i="100"/>
  <c r="AQZ60" i="100"/>
  <c r="ARH60" i="100"/>
  <c r="ARP60" i="100"/>
  <c r="ARX60" i="100"/>
  <c r="ASF60" i="100"/>
  <c r="ASN60" i="100"/>
  <c r="ASV60" i="100"/>
  <c r="ATD60" i="100"/>
  <c r="ATL60" i="100"/>
  <c r="ATT60" i="100"/>
  <c r="AUB60" i="100"/>
  <c r="AUJ60" i="100"/>
  <c r="AUR60" i="100"/>
  <c r="AUZ60" i="100"/>
  <c r="AVH60" i="100"/>
  <c r="AVP60" i="100"/>
  <c r="AVX60" i="100"/>
  <c r="AWF60" i="100"/>
  <c r="AWN60" i="100"/>
  <c r="AWV60" i="100"/>
  <c r="AXD60" i="100"/>
  <c r="AXL60" i="100"/>
  <c r="AXT60" i="100"/>
  <c r="AYB60" i="100"/>
  <c r="AYJ60" i="100"/>
  <c r="AYR60" i="100"/>
  <c r="AYZ60" i="100"/>
  <c r="AZH60" i="100"/>
  <c r="AZP60" i="100"/>
  <c r="AZX60" i="100"/>
  <c r="BAF60" i="100"/>
  <c r="BAN60" i="100"/>
  <c r="BAV60" i="100"/>
  <c r="BBD60" i="100"/>
  <c r="BBL60" i="100"/>
  <c r="BBT60" i="100"/>
  <c r="BCB60" i="100"/>
  <c r="BCJ60" i="100"/>
  <c r="BCR60" i="100"/>
  <c r="BCZ60" i="100"/>
  <c r="BDH60" i="100"/>
  <c r="BDP60" i="100"/>
  <c r="BDX60" i="100"/>
  <c r="BEF60" i="100"/>
  <c r="BEN60" i="100"/>
  <c r="BEV60" i="100"/>
  <c r="BFD60" i="100"/>
  <c r="BFL60" i="100"/>
  <c r="BFT60" i="100"/>
  <c r="BGB60" i="100"/>
  <c r="BGJ60" i="100"/>
  <c r="BGR60" i="100"/>
  <c r="BGZ60" i="100"/>
  <c r="BHH60" i="100"/>
  <c r="BHP60" i="100"/>
  <c r="BHX60" i="100"/>
  <c r="BIF60" i="100"/>
  <c r="BIN60" i="100"/>
  <c r="BIV60" i="100"/>
  <c r="BJD60" i="100"/>
  <c r="BJL60" i="100"/>
  <c r="BJT60" i="100"/>
  <c r="BKB60" i="100"/>
  <c r="BKJ60" i="100"/>
  <c r="BKR60" i="100"/>
  <c r="BKZ60" i="100"/>
  <c r="BLH60" i="100"/>
  <c r="BLP60" i="100"/>
  <c r="BLX60" i="100"/>
  <c r="BMF60" i="100"/>
  <c r="BMN60" i="100"/>
  <c r="BMV60" i="100"/>
  <c r="BND60" i="100"/>
  <c r="BNL60" i="100"/>
  <c r="BNT60" i="100"/>
  <c r="BOB60" i="100"/>
  <c r="BOJ60" i="100"/>
  <c r="BOR60" i="100"/>
  <c r="BOZ60" i="100"/>
  <c r="BPH60" i="100"/>
  <c r="BPP60" i="100"/>
  <c r="BPX60" i="100"/>
  <c r="BQF60" i="100"/>
  <c r="BQN60" i="100"/>
  <c r="BQV60" i="100"/>
  <c r="BRD60" i="100"/>
  <c r="BRL60" i="100"/>
  <c r="BRT60" i="100"/>
  <c r="BSB60" i="100"/>
  <c r="BSJ60" i="100"/>
  <c r="BSR60" i="100"/>
  <c r="BSZ60" i="100"/>
  <c r="BTH60" i="100"/>
  <c r="BTP60" i="100"/>
  <c r="BTX60" i="100"/>
  <c r="BUF60" i="100"/>
  <c r="BUN60" i="100"/>
  <c r="BUV60" i="100"/>
  <c r="BVD60" i="100"/>
  <c r="BVL60" i="100"/>
  <c r="BVT60" i="100"/>
  <c r="BWB60" i="100"/>
  <c r="BWJ60" i="100"/>
  <c r="BWR60" i="100"/>
  <c r="BWZ60" i="100"/>
  <c r="BXH60" i="100"/>
  <c r="BXP60" i="100"/>
  <c r="BXX60" i="100"/>
  <c r="BYF60" i="100"/>
  <c r="BYN60" i="100"/>
  <c r="BYV60" i="100"/>
  <c r="BZD60" i="100"/>
  <c r="BZL60" i="100"/>
  <c r="BZT60" i="100"/>
  <c r="CAB60" i="100"/>
  <c r="CAJ60" i="100"/>
  <c r="CAR60" i="100"/>
  <c r="CAZ60" i="100"/>
  <c r="CBH60" i="100"/>
  <c r="CBP60" i="100"/>
  <c r="CBX60" i="100"/>
  <c r="CCF60" i="100"/>
  <c r="CCN60" i="100"/>
  <c r="CCV60" i="100"/>
  <c r="CDD60" i="100"/>
  <c r="CDL60" i="100"/>
  <c r="CDT60" i="100"/>
  <c r="CEB60" i="100"/>
  <c r="CEJ60" i="100"/>
  <c r="CER60" i="100"/>
  <c r="CEZ60" i="100"/>
  <c r="CFH60" i="100"/>
  <c r="CFP60" i="100"/>
  <c r="CFX60" i="100"/>
  <c r="CGF60" i="100"/>
  <c r="CGN60" i="100"/>
  <c r="CGV60" i="100"/>
  <c r="CHD60" i="100"/>
  <c r="CHL60" i="100"/>
  <c r="CHT60" i="100"/>
  <c r="CIB60" i="100"/>
  <c r="CIJ60" i="100"/>
  <c r="CIR60" i="100"/>
  <c r="CIZ60" i="100"/>
  <c r="CJH60" i="100"/>
  <c r="CJP60" i="100"/>
  <c r="CJX60" i="100"/>
  <c r="CKF60" i="100"/>
  <c r="CKN60" i="100"/>
  <c r="CKV60" i="100"/>
  <c r="CLD60" i="100"/>
  <c r="CLL60" i="100"/>
  <c r="CLT60" i="100"/>
  <c r="CMB60" i="100"/>
  <c r="CMJ60" i="100"/>
  <c r="CMR60" i="100"/>
  <c r="CMZ60" i="100"/>
  <c r="CNH60" i="100"/>
  <c r="CNP60" i="100"/>
  <c r="CNX60" i="100"/>
  <c r="COF60" i="100"/>
  <c r="CON60" i="100"/>
  <c r="COV60" i="100"/>
  <c r="CPD60" i="100"/>
  <c r="CPL60" i="100"/>
  <c r="CPT60" i="100"/>
  <c r="CQB60" i="100"/>
  <c r="CQJ60" i="100"/>
  <c r="CQR60" i="100"/>
  <c r="CQZ60" i="100"/>
  <c r="CRH60" i="100"/>
  <c r="CRP60" i="100"/>
  <c r="CRX60" i="100"/>
  <c r="CSF60" i="100"/>
  <c r="CSN60" i="100"/>
  <c r="CSV60" i="100"/>
  <c r="CTD60" i="100"/>
  <c r="CTL60" i="100"/>
  <c r="CTT60" i="100"/>
  <c r="CUB60" i="100"/>
  <c r="CUJ60" i="100"/>
  <c r="CUR60" i="100"/>
  <c r="CUZ60" i="100"/>
  <c r="CVH60" i="100"/>
  <c r="CVP60" i="100"/>
  <c r="CVX60" i="100"/>
  <c r="CWF60" i="100"/>
  <c r="CWN60" i="100"/>
  <c r="CWV60" i="100"/>
  <c r="CXD60" i="100"/>
  <c r="CXL60" i="100"/>
  <c r="CXT60" i="100"/>
  <c r="CYB60" i="100"/>
  <c r="CYJ60" i="100"/>
  <c r="CYR60" i="100"/>
  <c r="CYZ60" i="100"/>
  <c r="CZH60" i="100"/>
  <c r="CZP60" i="100"/>
  <c r="CZX60" i="100"/>
  <c r="DAF60" i="100"/>
  <c r="DAN60" i="100"/>
  <c r="DAV60" i="100"/>
  <c r="DBD60" i="100"/>
  <c r="DBL60" i="100"/>
  <c r="DBT60" i="100"/>
  <c r="DCB60" i="100"/>
  <c r="DCJ60" i="100"/>
  <c r="DCR60" i="100"/>
  <c r="DCZ60" i="100"/>
  <c r="DDH60" i="100"/>
  <c r="DDP60" i="100"/>
  <c r="DDX60" i="100"/>
  <c r="DEF60" i="100"/>
  <c r="DEN60" i="100"/>
  <c r="DEV60" i="100"/>
  <c r="DFD60" i="100"/>
  <c r="DFL60" i="100"/>
  <c r="DFT60" i="100"/>
  <c r="DGB60" i="100"/>
  <c r="DGJ60" i="100"/>
  <c r="DGR60" i="100"/>
  <c r="DGZ60" i="100"/>
  <c r="DHH60" i="100"/>
  <c r="DHP60" i="100"/>
  <c r="DHX60" i="100"/>
  <c r="DIF60" i="100"/>
  <c r="DIN60" i="100"/>
  <c r="DIV60" i="100"/>
  <c r="DJD60" i="100"/>
  <c r="DJL60" i="100"/>
  <c r="DJT60" i="100"/>
  <c r="DKB60" i="100"/>
  <c r="DKJ60" i="100"/>
  <c r="DKR60" i="100"/>
  <c r="DKZ60" i="100"/>
  <c r="DLH60" i="100"/>
  <c r="DLP60" i="100"/>
  <c r="DLX60" i="100"/>
  <c r="DMF60" i="100"/>
  <c r="DMN60" i="100"/>
  <c r="DMV60" i="100"/>
  <c r="DND60" i="100"/>
  <c r="DNL60" i="100"/>
  <c r="DNT60" i="100"/>
  <c r="DOB60" i="100"/>
  <c r="DOJ60" i="100"/>
  <c r="DOR60" i="100"/>
  <c r="DOZ60" i="100"/>
  <c r="DPH60" i="100"/>
  <c r="DPP60" i="100"/>
  <c r="DPX60" i="100"/>
  <c r="DQF60" i="100"/>
  <c r="DQN60" i="100"/>
  <c r="DQV60" i="100"/>
  <c r="DRD60" i="100"/>
  <c r="DRL60" i="100"/>
  <c r="DRT60" i="100"/>
  <c r="DSB60" i="100"/>
  <c r="DSJ60" i="100"/>
  <c r="DSR60" i="100"/>
  <c r="DSZ60" i="100"/>
  <c r="DTH60" i="100"/>
  <c r="DTP60" i="100"/>
  <c r="DTX60" i="100"/>
  <c r="DUF60" i="100"/>
  <c r="DUN60" i="100"/>
  <c r="DUV60" i="100"/>
  <c r="DVD60" i="100"/>
  <c r="DVL60" i="100"/>
  <c r="DVT60" i="100"/>
  <c r="DWB60" i="100"/>
  <c r="DWJ60" i="100"/>
  <c r="DWR60" i="100"/>
  <c r="DWZ60" i="100"/>
  <c r="DXH60" i="100"/>
  <c r="DXP60" i="100"/>
  <c r="DXX60" i="100"/>
  <c r="DYF60" i="100"/>
  <c r="DYN60" i="100"/>
  <c r="DYV60" i="100"/>
  <c r="DZD60" i="100"/>
  <c r="DZL60" i="100"/>
  <c r="DZT60" i="100"/>
  <c r="EAB60" i="100"/>
  <c r="EAJ60" i="100"/>
  <c r="EAR60" i="100"/>
  <c r="EAZ60" i="100"/>
  <c r="EBH60" i="100"/>
  <c r="EBP60" i="100"/>
  <c r="EBX60" i="100"/>
  <c r="ECF60" i="100"/>
  <c r="ECN60" i="100"/>
  <c r="ECV60" i="100"/>
  <c r="EDD60" i="100"/>
  <c r="EDL60" i="100"/>
  <c r="EDT60" i="100"/>
  <c r="EEB60" i="100"/>
  <c r="EEJ60" i="100"/>
  <c r="EER60" i="100"/>
  <c r="EEZ60" i="100"/>
  <c r="EFH60" i="100"/>
  <c r="EFP60" i="100"/>
  <c r="EFX60" i="100"/>
  <c r="EGF60" i="100"/>
  <c r="EGN60" i="100"/>
  <c r="EGV60" i="100"/>
  <c r="EHD60" i="100"/>
  <c r="EHL60" i="100"/>
  <c r="EHT60" i="100"/>
  <c r="EIB60" i="100"/>
  <c r="EIJ60" i="100"/>
  <c r="EIR60" i="100"/>
  <c r="EIZ60" i="100"/>
  <c r="EJH60" i="100"/>
  <c r="EJP60" i="100"/>
  <c r="EJX60" i="100"/>
  <c r="EKF60" i="100"/>
  <c r="EKN60" i="100"/>
  <c r="EKV60" i="100"/>
  <c r="ELD60" i="100"/>
  <c r="ELL60" i="100"/>
  <c r="ELT60" i="100"/>
  <c r="EMB60" i="100"/>
  <c r="EMJ60" i="100"/>
  <c r="EMR60" i="100"/>
  <c r="EMZ60" i="100"/>
  <c r="ENH60" i="100"/>
  <c r="ENP60" i="100"/>
  <c r="ENX60" i="100"/>
  <c r="EOF60" i="100"/>
  <c r="EON60" i="100"/>
  <c r="EOV60" i="100"/>
  <c r="EPD60" i="100"/>
  <c r="EPL60" i="100"/>
  <c r="EPT60" i="100"/>
  <c r="EQB60" i="100"/>
  <c r="EQJ60" i="100"/>
  <c r="EQR60" i="100"/>
  <c r="EQZ60" i="100"/>
  <c r="ERH60" i="100"/>
  <c r="ERP60" i="100"/>
  <c r="ERX60" i="100"/>
  <c r="ESF60" i="100"/>
  <c r="ESN60" i="100"/>
  <c r="ESV60" i="100"/>
  <c r="ETD60" i="100"/>
  <c r="ETL60" i="100"/>
  <c r="ETT60" i="100"/>
  <c r="EUB60" i="100"/>
  <c r="EUJ60" i="100"/>
  <c r="EUR60" i="100"/>
  <c r="EUZ60" i="100"/>
  <c r="EVH60" i="100"/>
  <c r="EVP60" i="100"/>
  <c r="EVX60" i="100"/>
  <c r="EWF60" i="100"/>
  <c r="EWN60" i="100"/>
  <c r="EWV60" i="100"/>
  <c r="EXD60" i="100"/>
  <c r="EXL60" i="100"/>
  <c r="EXT60" i="100"/>
  <c r="EYB60" i="100"/>
  <c r="EYJ60" i="100"/>
  <c r="EYR60" i="100"/>
  <c r="EYZ60" i="100"/>
  <c r="EZH60" i="100"/>
  <c r="EZP60" i="100"/>
  <c r="EZX60" i="100"/>
  <c r="FAF60" i="100"/>
  <c r="FAN60" i="100"/>
  <c r="FAV60" i="100"/>
  <c r="FBD60" i="100"/>
  <c r="FBL60" i="100"/>
  <c r="FBT60" i="100"/>
  <c r="FCB60" i="100"/>
  <c r="FCJ60" i="100"/>
  <c r="FCR60" i="100"/>
  <c r="FCZ60" i="100"/>
  <c r="FDH60" i="100"/>
  <c r="FDP60" i="100"/>
  <c r="FDX60" i="100"/>
  <c r="FEF60" i="100"/>
  <c r="FEN60" i="100"/>
  <c r="FEV60" i="100"/>
  <c r="FFD60" i="100"/>
  <c r="FFL60" i="100"/>
  <c r="FFT60" i="100"/>
  <c r="FGB60" i="100"/>
  <c r="FGJ60" i="100"/>
  <c r="FGR60" i="100"/>
  <c r="FGZ60" i="100"/>
  <c r="FHH60" i="100"/>
  <c r="FHP60" i="100"/>
  <c r="FHX60" i="100"/>
  <c r="FIF60" i="100"/>
  <c r="FIN60" i="100"/>
  <c r="FIV60" i="100"/>
  <c r="FJD60" i="100"/>
  <c r="FJL60" i="100"/>
  <c r="FJT60" i="100"/>
  <c r="FKB60" i="100"/>
  <c r="FKJ60" i="100"/>
  <c r="FKR60" i="100"/>
  <c r="FKZ60" i="100"/>
  <c r="FLH60" i="100"/>
  <c r="FLP60" i="100"/>
  <c r="FLX60" i="100"/>
  <c r="FMF60" i="100"/>
  <c r="FMN60" i="100"/>
  <c r="FMV60" i="100"/>
  <c r="FND60" i="100"/>
  <c r="FNL60" i="100"/>
  <c r="FNT60" i="100"/>
  <c r="FOB60" i="100"/>
  <c r="FOJ60" i="100"/>
  <c r="FOR60" i="100"/>
  <c r="FOZ60" i="100"/>
  <c r="FPH60" i="100"/>
  <c r="FPP60" i="100"/>
  <c r="FPX60" i="100"/>
  <c r="FQF60" i="100"/>
  <c r="FQN60" i="100"/>
  <c r="FQV60" i="100"/>
  <c r="FRD60" i="100"/>
  <c r="FRL60" i="100"/>
  <c r="FRT60" i="100"/>
  <c r="FSB60" i="100"/>
  <c r="FSJ60" i="100"/>
  <c r="FSR60" i="100"/>
  <c r="FSZ60" i="100"/>
  <c r="FTH60" i="100"/>
  <c r="FTP60" i="100"/>
  <c r="FTX60" i="100"/>
  <c r="FUF60" i="100"/>
  <c r="FUN60" i="100"/>
  <c r="FUV60" i="100"/>
  <c r="FVD60" i="100"/>
  <c r="FVL60" i="100"/>
  <c r="FVT60" i="100"/>
  <c r="FWB60" i="100"/>
  <c r="FWJ60" i="100"/>
  <c r="FWR60" i="100"/>
  <c r="FWZ60" i="100"/>
  <c r="FXH60" i="100"/>
  <c r="FXP60" i="100"/>
  <c r="FXX60" i="100"/>
  <c r="FYF60" i="100"/>
  <c r="FYN60" i="100"/>
  <c r="FYV60" i="100"/>
  <c r="FZD60" i="100"/>
  <c r="FZL60" i="100"/>
  <c r="FZT60" i="100"/>
  <c r="GAB60" i="100"/>
  <c r="GAJ60" i="100"/>
  <c r="GAR60" i="100"/>
  <c r="GAZ60" i="100"/>
  <c r="GBH60" i="100"/>
  <c r="GBP60" i="100"/>
  <c r="GBX60" i="100"/>
  <c r="GCF60" i="100"/>
  <c r="GCN60" i="100"/>
  <c r="GCV60" i="100"/>
  <c r="GDD60" i="100"/>
  <c r="GDL60" i="100"/>
  <c r="GDT60" i="100"/>
  <c r="GEB60" i="100"/>
  <c r="GEJ60" i="100"/>
  <c r="GER60" i="100"/>
  <c r="GEZ60" i="100"/>
  <c r="GFH60" i="100"/>
  <c r="GFP60" i="100"/>
  <c r="GFX60" i="100"/>
  <c r="GGF60" i="100"/>
  <c r="GGN60" i="100"/>
  <c r="GGV60" i="100"/>
  <c r="GHD60" i="100"/>
  <c r="GHL60" i="100"/>
  <c r="GHT60" i="100"/>
  <c r="GIB60" i="100"/>
  <c r="GIJ60" i="100"/>
  <c r="GIR60" i="100"/>
  <c r="GIZ60" i="100"/>
  <c r="GJH60" i="100"/>
  <c r="GJP60" i="100"/>
  <c r="GJX60" i="100"/>
  <c r="GKF60" i="100"/>
  <c r="GKN60" i="100"/>
  <c r="GKV60" i="100"/>
  <c r="GLD60" i="100"/>
  <c r="GLL60" i="100"/>
  <c r="GLT60" i="100"/>
  <c r="GMB60" i="100"/>
  <c r="GMJ60" i="100"/>
  <c r="GMR60" i="100"/>
  <c r="GMZ60" i="100"/>
  <c r="GNH60" i="100"/>
  <c r="GNP60" i="100"/>
  <c r="GNX60" i="100"/>
  <c r="GOF60" i="100"/>
  <c r="GON60" i="100"/>
  <c r="GOV60" i="100"/>
  <c r="GPD60" i="100"/>
  <c r="GPL60" i="100"/>
  <c r="GPT60" i="100"/>
  <c r="GQB60" i="100"/>
  <c r="GQJ60" i="100"/>
  <c r="GQR60" i="100"/>
  <c r="GQZ60" i="100"/>
  <c r="GRH60" i="100"/>
  <c r="GRP60" i="100"/>
  <c r="GRX60" i="100"/>
  <c r="GSF60" i="100"/>
  <c r="GSN60" i="100"/>
  <c r="GSV60" i="100"/>
  <c r="GTD60" i="100"/>
  <c r="GTL60" i="100"/>
  <c r="GTT60" i="100"/>
  <c r="GUB60" i="100"/>
  <c r="GUJ60" i="100"/>
  <c r="GUR60" i="100"/>
  <c r="GUZ60" i="100"/>
  <c r="GVH60" i="100"/>
  <c r="GVP60" i="100"/>
  <c r="GVX60" i="100"/>
  <c r="GWF60" i="100"/>
  <c r="GWN60" i="100"/>
  <c r="GWV60" i="100"/>
  <c r="GXD60" i="100"/>
  <c r="GXL60" i="100"/>
  <c r="GXT60" i="100"/>
  <c r="GYB60" i="100"/>
  <c r="GYJ60" i="100"/>
  <c r="GYR60" i="100"/>
  <c r="GYZ60" i="100"/>
  <c r="GZH60" i="100"/>
  <c r="GZP60" i="100"/>
  <c r="GZX60" i="100"/>
  <c r="HAF60" i="100"/>
  <c r="HAN60" i="100"/>
  <c r="HAV60" i="100"/>
  <c r="HBD60" i="100"/>
  <c r="HBL60" i="100"/>
  <c r="HBT60" i="100"/>
  <c r="HCB60" i="100"/>
  <c r="HCJ60" i="100"/>
  <c r="HCR60" i="100"/>
  <c r="HCZ60" i="100"/>
  <c r="HDH60" i="100"/>
  <c r="HDP60" i="100"/>
  <c r="HDX60" i="100"/>
  <c r="HEF60" i="100"/>
  <c r="HEN60" i="100"/>
  <c r="HEV60" i="100"/>
  <c r="HFD60" i="100"/>
  <c r="HFL60" i="100"/>
  <c r="HFT60" i="100"/>
  <c r="HGB60" i="100"/>
  <c r="HGJ60" i="100"/>
  <c r="HGR60" i="100"/>
  <c r="HGZ60" i="100"/>
  <c r="HHH60" i="100"/>
  <c r="HHP60" i="100"/>
  <c r="HHX60" i="100"/>
  <c r="HIF60" i="100"/>
  <c r="HIN60" i="100"/>
  <c r="HIV60" i="100"/>
  <c r="HJD60" i="100"/>
  <c r="HJL60" i="100"/>
  <c r="HJT60" i="100"/>
  <c r="HKB60" i="100"/>
  <c r="HKJ60" i="100"/>
  <c r="HKR60" i="100"/>
  <c r="HKZ60" i="100"/>
  <c r="HLH60" i="100"/>
  <c r="HLP60" i="100"/>
  <c r="HLX60" i="100"/>
  <c r="HMF60" i="100"/>
  <c r="HMN60" i="100"/>
  <c r="HMV60" i="100"/>
  <c r="HND60" i="100"/>
  <c r="HNL60" i="100"/>
  <c r="HNT60" i="100"/>
  <c r="HOB60" i="100"/>
  <c r="HOJ60" i="100"/>
  <c r="HOR60" i="100"/>
  <c r="HOZ60" i="100"/>
  <c r="HPH60" i="100"/>
  <c r="HPP60" i="100"/>
  <c r="HPX60" i="100"/>
  <c r="HQF60" i="100"/>
  <c r="HQN60" i="100"/>
  <c r="HQV60" i="100"/>
  <c r="HRD60" i="100"/>
  <c r="HRL60" i="100"/>
  <c r="HRT60" i="100"/>
  <c r="HSB60" i="100"/>
  <c r="HSJ60" i="100"/>
  <c r="HSR60" i="100"/>
  <c r="HSZ60" i="100"/>
  <c r="HTH60" i="100"/>
  <c r="HTP60" i="100"/>
  <c r="HTX60" i="100"/>
  <c r="HUF60" i="100"/>
  <c r="HUN60" i="100"/>
  <c r="HUV60" i="100"/>
  <c r="HVD60" i="100"/>
  <c r="HVL60" i="100"/>
  <c r="HVT60" i="100"/>
  <c r="HWB60" i="100"/>
  <c r="HWJ60" i="100"/>
  <c r="HWR60" i="100"/>
  <c r="HWZ60" i="100"/>
  <c r="HXH60" i="100"/>
  <c r="HXP60" i="100"/>
  <c r="HXX60" i="100"/>
  <c r="HYF60" i="100"/>
  <c r="HYN60" i="100"/>
  <c r="HYV60" i="100"/>
  <c r="HZD60" i="100"/>
  <c r="HZL60" i="100"/>
  <c r="HZT60" i="100"/>
  <c r="IAB60" i="100"/>
  <c r="IAJ60" i="100"/>
  <c r="IAR60" i="100"/>
  <c r="IAZ60" i="100"/>
  <c r="IBH60" i="100"/>
  <c r="IBP60" i="100"/>
  <c r="IBX60" i="100"/>
  <c r="ICF60" i="100"/>
  <c r="ICN60" i="100"/>
  <c r="ICV60" i="100"/>
  <c r="IDD60" i="100"/>
  <c r="IDL60" i="100"/>
  <c r="IDT60" i="100"/>
  <c r="IEB60" i="100"/>
  <c r="IEJ60" i="100"/>
  <c r="IER60" i="100"/>
  <c r="IEZ60" i="100"/>
  <c r="IFH60" i="100"/>
  <c r="IFP60" i="100"/>
  <c r="IFX60" i="100"/>
  <c r="IGF60" i="100"/>
  <c r="IGN60" i="100"/>
  <c r="IGV60" i="100"/>
  <c r="IHD60" i="100"/>
  <c r="IHL60" i="100"/>
  <c r="IHT60" i="100"/>
  <c r="IIB60" i="100"/>
  <c r="IIJ60" i="100"/>
  <c r="IIR60" i="100"/>
  <c r="IIZ60" i="100"/>
  <c r="IJH60" i="100"/>
  <c r="IJP60" i="100"/>
  <c r="IJX60" i="100"/>
  <c r="IKF60" i="100"/>
  <c r="IKN60" i="100"/>
  <c r="IKV60" i="100"/>
  <c r="ILD60" i="100"/>
  <c r="ILL60" i="100"/>
  <c r="ILT60" i="100"/>
  <c r="IMB60" i="100"/>
  <c r="IMJ60" i="100"/>
  <c r="IMR60" i="100"/>
  <c r="IMZ60" i="100"/>
  <c r="INH60" i="100"/>
  <c r="INP60" i="100"/>
  <c r="INX60" i="100"/>
  <c r="IOF60" i="100"/>
  <c r="ION60" i="100"/>
  <c r="IOV60" i="100"/>
  <c r="IPD60" i="100"/>
  <c r="IPL60" i="100"/>
  <c r="IPT60" i="100"/>
  <c r="IQB60" i="100"/>
  <c r="IQJ60" i="100"/>
  <c r="IQR60" i="100"/>
  <c r="IQZ60" i="100"/>
  <c r="IRH60" i="100"/>
  <c r="IRP60" i="100"/>
  <c r="IRX60" i="100"/>
  <c r="ISF60" i="100"/>
  <c r="ISN60" i="100"/>
  <c r="ISV60" i="100"/>
  <c r="ITD60" i="100"/>
  <c r="ITL60" i="100"/>
  <c r="ITT60" i="100"/>
  <c r="IUB60" i="100"/>
  <c r="IUJ60" i="100"/>
  <c r="IUR60" i="100"/>
  <c r="IUZ60" i="100"/>
  <c r="IVH60" i="100"/>
  <c r="IVP60" i="100"/>
  <c r="IVX60" i="100"/>
  <c r="IWF60" i="100"/>
  <c r="IWN60" i="100"/>
  <c r="IWV60" i="100"/>
  <c r="IXD60" i="100"/>
  <c r="IXL60" i="100"/>
  <c r="IXT60" i="100"/>
  <c r="IYB60" i="100"/>
  <c r="IYJ60" i="100"/>
  <c r="IYR60" i="100"/>
  <c r="IYZ60" i="100"/>
  <c r="IZH60" i="100"/>
  <c r="IZP60" i="100"/>
  <c r="IZX60" i="100"/>
  <c r="JAF60" i="100"/>
  <c r="JAN60" i="100"/>
  <c r="JAV60" i="100"/>
  <c r="JBD60" i="100"/>
  <c r="JBL60" i="100"/>
  <c r="JBT60" i="100"/>
  <c r="JCB60" i="100"/>
  <c r="JCJ60" i="100"/>
  <c r="JCR60" i="100"/>
  <c r="JCZ60" i="100"/>
  <c r="JDH60" i="100"/>
  <c r="JDP60" i="100"/>
  <c r="JDX60" i="100"/>
  <c r="JEF60" i="100"/>
  <c r="JEN60" i="100"/>
  <c r="JEV60" i="100"/>
  <c r="JFD60" i="100"/>
  <c r="JFL60" i="100"/>
  <c r="JFT60" i="100"/>
  <c r="JGB60" i="100"/>
  <c r="JGJ60" i="100"/>
  <c r="JGR60" i="100"/>
  <c r="JGZ60" i="100"/>
  <c r="JHH60" i="100"/>
  <c r="JHP60" i="100"/>
  <c r="JHX60" i="100"/>
  <c r="JIF60" i="100"/>
  <c r="JIN60" i="100"/>
  <c r="JIV60" i="100"/>
  <c r="JJD60" i="100"/>
  <c r="JJL60" i="100"/>
  <c r="JJT60" i="100"/>
  <c r="JKB60" i="100"/>
  <c r="JKJ60" i="100"/>
  <c r="JKR60" i="100"/>
  <c r="JKZ60" i="100"/>
  <c r="JLH60" i="100"/>
  <c r="JLP60" i="100"/>
  <c r="JLX60" i="100"/>
  <c r="JMF60" i="100"/>
  <c r="JMN60" i="100"/>
  <c r="JMV60" i="100"/>
  <c r="JND60" i="100"/>
  <c r="JNL60" i="100"/>
  <c r="JNT60" i="100"/>
  <c r="JOB60" i="100"/>
  <c r="JOJ60" i="100"/>
  <c r="JOR60" i="100"/>
  <c r="JOZ60" i="100"/>
  <c r="JPH60" i="100"/>
  <c r="JPP60" i="100"/>
  <c r="JPX60" i="100"/>
  <c r="JQF60" i="100"/>
  <c r="JQN60" i="100"/>
  <c r="JQV60" i="100"/>
  <c r="JRD60" i="100"/>
  <c r="JRL60" i="100"/>
  <c r="JRT60" i="100"/>
  <c r="JSB60" i="100"/>
  <c r="JSJ60" i="100"/>
  <c r="JSR60" i="100"/>
  <c r="JSZ60" i="100"/>
  <c r="JTH60" i="100"/>
  <c r="JTP60" i="100"/>
  <c r="JTX60" i="100"/>
  <c r="JUF60" i="100"/>
  <c r="JUN60" i="100"/>
  <c r="JUV60" i="100"/>
  <c r="JVD60" i="100"/>
  <c r="JVL60" i="100"/>
  <c r="JVT60" i="100"/>
  <c r="JWB60" i="100"/>
  <c r="JWJ60" i="100"/>
  <c r="JWR60" i="100"/>
  <c r="JWZ60" i="100"/>
  <c r="JXH60" i="100"/>
  <c r="JXP60" i="100"/>
  <c r="JXX60" i="100"/>
  <c r="JYF60" i="100"/>
  <c r="JYN60" i="100"/>
  <c r="JYV60" i="100"/>
  <c r="JZD60" i="100"/>
  <c r="JZL60" i="100"/>
  <c r="JZT60" i="100"/>
  <c r="KAB60" i="100"/>
  <c r="KAJ60" i="100"/>
  <c r="KAR60" i="100"/>
  <c r="KAZ60" i="100"/>
  <c r="KBH60" i="100"/>
  <c r="KBP60" i="100"/>
  <c r="KBX60" i="100"/>
  <c r="KCF60" i="100"/>
  <c r="KCN60" i="100"/>
  <c r="KCV60" i="100"/>
  <c r="KDD60" i="100"/>
  <c r="KDL60" i="100"/>
  <c r="KDT60" i="100"/>
  <c r="KEB60" i="100"/>
  <c r="KEJ60" i="100"/>
  <c r="KER60" i="100"/>
  <c r="KEZ60" i="100"/>
  <c r="KFH60" i="100"/>
  <c r="KFP60" i="100"/>
  <c r="KFX60" i="100"/>
  <c r="KGF60" i="100"/>
  <c r="KGN60" i="100"/>
  <c r="KGV60" i="100"/>
  <c r="KHD60" i="100"/>
  <c r="KHL60" i="100"/>
  <c r="KHT60" i="100"/>
  <c r="KIB60" i="100"/>
  <c r="KIJ60" i="100"/>
  <c r="KIR60" i="100"/>
  <c r="KIZ60" i="100"/>
  <c r="KJH60" i="100"/>
  <c r="KJP60" i="100"/>
  <c r="KJX60" i="100"/>
  <c r="KKF60" i="100"/>
  <c r="KKN60" i="100"/>
  <c r="KKV60" i="100"/>
  <c r="KLD60" i="100"/>
  <c r="KLL60" i="100"/>
  <c r="KLT60" i="100"/>
  <c r="KMB60" i="100"/>
  <c r="KMJ60" i="100"/>
  <c r="KMR60" i="100"/>
  <c r="KMZ60" i="100"/>
  <c r="KNH60" i="100"/>
  <c r="KNP60" i="100"/>
  <c r="KNX60" i="100"/>
  <c r="KOF60" i="100"/>
  <c r="KON60" i="100"/>
  <c r="KOV60" i="100"/>
  <c r="KPD60" i="100"/>
  <c r="KPL60" i="100"/>
  <c r="KPT60" i="100"/>
  <c r="KQB60" i="100"/>
  <c r="KQJ60" i="100"/>
  <c r="KQR60" i="100"/>
  <c r="KQZ60" i="100"/>
  <c r="KRH60" i="100"/>
  <c r="KRP60" i="100"/>
  <c r="KRX60" i="100"/>
  <c r="KSF60" i="100"/>
  <c r="KSN60" i="100"/>
  <c r="KSV60" i="100"/>
  <c r="KTD60" i="100"/>
  <c r="KTL60" i="100"/>
  <c r="KTT60" i="100"/>
  <c r="KUB60" i="100"/>
  <c r="KUJ60" i="100"/>
  <c r="KUR60" i="100"/>
  <c r="KUZ60" i="100"/>
  <c r="KVH60" i="100"/>
  <c r="KVP60" i="100"/>
  <c r="KVX60" i="100"/>
  <c r="KWF60" i="100"/>
  <c r="KWN60" i="100"/>
  <c r="KWV60" i="100"/>
  <c r="KXD60" i="100"/>
  <c r="KXL60" i="100"/>
  <c r="KXT60" i="100"/>
  <c r="KYB60" i="100"/>
  <c r="KYJ60" i="100"/>
  <c r="KYR60" i="100"/>
  <c r="KYZ60" i="100"/>
  <c r="KZH60" i="100"/>
  <c r="KZP60" i="100"/>
  <c r="KZX60" i="100"/>
  <c r="LAF60" i="100"/>
  <c r="LAN60" i="100"/>
  <c r="LAV60" i="100"/>
  <c r="LBD60" i="100"/>
  <c r="LBL60" i="100"/>
  <c r="LBT60" i="100"/>
  <c r="LCB60" i="100"/>
  <c r="LCJ60" i="100"/>
  <c r="LCR60" i="100"/>
  <c r="LCZ60" i="100"/>
  <c r="LDH60" i="100"/>
  <c r="LDP60" i="100"/>
  <c r="LDX60" i="100"/>
  <c r="LEF60" i="100"/>
  <c r="LEN60" i="100"/>
  <c r="LEV60" i="100"/>
  <c r="LFD60" i="100"/>
  <c r="LFL60" i="100"/>
  <c r="LFT60" i="100"/>
  <c r="LGB60" i="100"/>
  <c r="LGJ60" i="100"/>
  <c r="LGR60" i="100"/>
  <c r="LGZ60" i="100"/>
  <c r="LHH60" i="100"/>
  <c r="LHP60" i="100"/>
  <c r="LHX60" i="100"/>
  <c r="LIF60" i="100"/>
  <c r="LIN60" i="100"/>
  <c r="LIV60" i="100"/>
  <c r="LJD60" i="100"/>
  <c r="LJL60" i="100"/>
  <c r="LJT60" i="100"/>
  <c r="LKB60" i="100"/>
  <c r="LKJ60" i="100"/>
  <c r="LKR60" i="100"/>
  <c r="LKZ60" i="100"/>
  <c r="LLH60" i="100"/>
  <c r="LLP60" i="100"/>
  <c r="LLX60" i="100"/>
  <c r="LMF60" i="100"/>
  <c r="LMN60" i="100"/>
  <c r="LMV60" i="100"/>
  <c r="LND60" i="100"/>
  <c r="LNL60" i="100"/>
  <c r="LNT60" i="100"/>
  <c r="LOB60" i="100"/>
  <c r="LOJ60" i="100"/>
  <c r="LOR60" i="100"/>
  <c r="LOZ60" i="100"/>
  <c r="LPH60" i="100"/>
  <c r="LPP60" i="100"/>
  <c r="LPX60" i="100"/>
  <c r="LQF60" i="100"/>
  <c r="LQN60" i="100"/>
  <c r="LQV60" i="100"/>
  <c r="LRD60" i="100"/>
  <c r="LRL60" i="100"/>
  <c r="LRT60" i="100"/>
  <c r="LSB60" i="100"/>
  <c r="LSJ60" i="100"/>
  <c r="LSR60" i="100"/>
  <c r="LSZ60" i="100"/>
  <c r="LTH60" i="100"/>
  <c r="LTP60" i="100"/>
  <c r="LTX60" i="100"/>
  <c r="LUF60" i="100"/>
  <c r="LUN60" i="100"/>
  <c r="LUV60" i="100"/>
  <c r="LVD60" i="100"/>
  <c r="LVL60" i="100"/>
  <c r="LVT60" i="100"/>
  <c r="LWB60" i="100"/>
  <c r="LWJ60" i="100"/>
  <c r="LWR60" i="100"/>
  <c r="LWZ60" i="100"/>
  <c r="LXH60" i="100"/>
  <c r="LXP60" i="100"/>
  <c r="LXX60" i="100"/>
  <c r="LYF60" i="100"/>
  <c r="LYN60" i="100"/>
  <c r="LYV60" i="100"/>
  <c r="LZD60" i="100"/>
  <c r="LZL60" i="100"/>
  <c r="LZT60" i="100"/>
  <c r="MAB60" i="100"/>
  <c r="MAJ60" i="100"/>
  <c r="MAR60" i="100"/>
  <c r="MAZ60" i="100"/>
  <c r="MBH60" i="100"/>
  <c r="MBP60" i="100"/>
  <c r="MBX60" i="100"/>
  <c r="MCF60" i="100"/>
  <c r="MCN60" i="100"/>
  <c r="MCV60" i="100"/>
  <c r="MDD60" i="100"/>
  <c r="MDL60" i="100"/>
  <c r="MDT60" i="100"/>
  <c r="MEB60" i="100"/>
  <c r="MEJ60" i="100"/>
  <c r="MER60" i="100"/>
  <c r="MEZ60" i="100"/>
  <c r="MFH60" i="100"/>
  <c r="MFP60" i="100"/>
  <c r="MFX60" i="100"/>
  <c r="MGF60" i="100"/>
  <c r="MGN60" i="100"/>
  <c r="MGV60" i="100"/>
  <c r="MHD60" i="100"/>
  <c r="MHL60" i="100"/>
  <c r="MHT60" i="100"/>
  <c r="MIB60" i="100"/>
  <c r="MIJ60" i="100"/>
  <c r="MIR60" i="100"/>
  <c r="MIZ60" i="100"/>
  <c r="MJH60" i="100"/>
  <c r="MJP60" i="100"/>
  <c r="MJX60" i="100"/>
  <c r="MKF60" i="100"/>
  <c r="MKN60" i="100"/>
  <c r="MKV60" i="100"/>
  <c r="MLD60" i="100"/>
  <c r="MLL60" i="100"/>
  <c r="MLT60" i="100"/>
  <c r="MMB60" i="100"/>
  <c r="MMJ60" i="100"/>
  <c r="MMR60" i="100"/>
  <c r="MMZ60" i="100"/>
  <c r="MNH60" i="100"/>
  <c r="MNP60" i="100"/>
  <c r="MNX60" i="100"/>
  <c r="MOF60" i="100"/>
  <c r="MON60" i="100"/>
  <c r="MOV60" i="100"/>
  <c r="MPD60" i="100"/>
  <c r="MPL60" i="100"/>
  <c r="MPT60" i="100"/>
  <c r="MQB60" i="100"/>
  <c r="MQJ60" i="100"/>
  <c r="MQR60" i="100"/>
  <c r="MQZ60" i="100"/>
  <c r="MRH60" i="100"/>
  <c r="MRP60" i="100"/>
  <c r="MRX60" i="100"/>
  <c r="MSF60" i="100"/>
  <c r="MSN60" i="100"/>
  <c r="MSV60" i="100"/>
  <c r="MTD60" i="100"/>
  <c r="MTL60" i="100"/>
  <c r="MTT60" i="100"/>
  <c r="MUB60" i="100"/>
  <c r="MUJ60" i="100"/>
  <c r="MUR60" i="100"/>
  <c r="MUZ60" i="100"/>
  <c r="MVH60" i="100"/>
  <c r="MVP60" i="100"/>
  <c r="MVX60" i="100"/>
  <c r="MWF60" i="100"/>
  <c r="MWN60" i="100"/>
  <c r="MWV60" i="100"/>
  <c r="MXD60" i="100"/>
  <c r="MXL60" i="100"/>
  <c r="MXT60" i="100"/>
  <c r="MYB60" i="100"/>
  <c r="MYJ60" i="100"/>
  <c r="MYR60" i="100"/>
  <c r="MYZ60" i="100"/>
  <c r="MZH60" i="100"/>
  <c r="MZP60" i="100"/>
  <c r="MZX60" i="100"/>
  <c r="NAF60" i="100"/>
  <c r="NAN60" i="100"/>
  <c r="NAV60" i="100"/>
  <c r="NBD60" i="100"/>
  <c r="NBL60" i="100"/>
  <c r="NBT60" i="100"/>
  <c r="NCB60" i="100"/>
  <c r="NCJ60" i="100"/>
  <c r="NCR60" i="100"/>
  <c r="NCZ60" i="100"/>
  <c r="NDH60" i="100"/>
  <c r="NDP60" i="100"/>
  <c r="NDX60" i="100"/>
  <c r="NEF60" i="100"/>
  <c r="NEN60" i="100"/>
  <c r="NEV60" i="100"/>
  <c r="NFD60" i="100"/>
  <c r="NFL60" i="100"/>
  <c r="NFT60" i="100"/>
  <c r="NGB60" i="100"/>
  <c r="NGJ60" i="100"/>
  <c r="NGR60" i="100"/>
  <c r="NGZ60" i="100"/>
  <c r="NHH60" i="100"/>
  <c r="NHP60" i="100"/>
  <c r="NHX60" i="100"/>
  <c r="NIF60" i="100"/>
  <c r="NIN60" i="100"/>
  <c r="NIV60" i="100"/>
  <c r="NJD60" i="100"/>
  <c r="NJL60" i="100"/>
  <c r="NJT60" i="100"/>
  <c r="NKB60" i="100"/>
  <c r="NKJ60" i="100"/>
  <c r="NKR60" i="100"/>
  <c r="NKZ60" i="100"/>
  <c r="NLH60" i="100"/>
  <c r="NLP60" i="100"/>
  <c r="NLX60" i="100"/>
  <c r="NMF60" i="100"/>
  <c r="NMN60" i="100"/>
  <c r="NMV60" i="100"/>
  <c r="NND60" i="100"/>
  <c r="NNL60" i="100"/>
  <c r="NNT60" i="100"/>
  <c r="NOB60" i="100"/>
  <c r="NOJ60" i="100"/>
  <c r="NOR60" i="100"/>
  <c r="NOZ60" i="100"/>
  <c r="NPH60" i="100"/>
  <c r="NPP60" i="100"/>
  <c r="NPX60" i="100"/>
  <c r="NQF60" i="100"/>
  <c r="NQN60" i="100"/>
  <c r="NQV60" i="100"/>
  <c r="NRD60" i="100"/>
  <c r="NRL60" i="100"/>
  <c r="NRT60" i="100"/>
  <c r="NSB60" i="100"/>
  <c r="NSJ60" i="100"/>
  <c r="NSR60" i="100"/>
  <c r="NSZ60" i="100"/>
  <c r="NTH60" i="100"/>
  <c r="NTP60" i="100"/>
  <c r="NTX60" i="100"/>
  <c r="NUF60" i="100"/>
  <c r="NUN60" i="100"/>
  <c r="NUV60" i="100"/>
  <c r="NVD60" i="100"/>
  <c r="NVL60" i="100"/>
  <c r="NVT60" i="100"/>
  <c r="NWB60" i="100"/>
  <c r="NWJ60" i="100"/>
  <c r="NWR60" i="100"/>
  <c r="NWZ60" i="100"/>
  <c r="NXH60" i="100"/>
  <c r="NXP60" i="100"/>
  <c r="NXX60" i="100"/>
  <c r="NYF60" i="100"/>
  <c r="NYN60" i="100"/>
  <c r="NYV60" i="100"/>
  <c r="NZD60" i="100"/>
  <c r="NZL60" i="100"/>
  <c r="NZT60" i="100"/>
  <c r="OAB60" i="100"/>
  <c r="OAJ60" i="100"/>
  <c r="OAR60" i="100"/>
  <c r="OAZ60" i="100"/>
  <c r="OBH60" i="100"/>
  <c r="OBP60" i="100"/>
  <c r="OBX60" i="100"/>
  <c r="OCF60" i="100"/>
  <c r="OCN60" i="100"/>
  <c r="OCV60" i="100"/>
  <c r="ODD60" i="100"/>
  <c r="ODL60" i="100"/>
  <c r="ODT60" i="100"/>
  <c r="OEB60" i="100"/>
  <c r="OEJ60" i="100"/>
  <c r="OER60" i="100"/>
  <c r="OEZ60" i="100"/>
  <c r="OFH60" i="100"/>
  <c r="OFP60" i="100"/>
  <c r="OFX60" i="100"/>
  <c r="OGF60" i="100"/>
  <c r="OGN60" i="100"/>
  <c r="OGV60" i="100"/>
  <c r="OHD60" i="100"/>
  <c r="OHL60" i="100"/>
  <c r="OHT60" i="100"/>
  <c r="OIB60" i="100"/>
  <c r="OIJ60" i="100"/>
  <c r="OIR60" i="100"/>
  <c r="OIZ60" i="100"/>
  <c r="OJH60" i="100"/>
  <c r="OJP60" i="100"/>
  <c r="OJX60" i="100"/>
  <c r="OKF60" i="100"/>
  <c r="OKN60" i="100"/>
  <c r="OKV60" i="100"/>
  <c r="OLD60" i="100"/>
  <c r="OLL60" i="100"/>
  <c r="OLT60" i="100"/>
  <c r="OMB60" i="100"/>
  <c r="OMJ60" i="100"/>
  <c r="OMR60" i="100"/>
  <c r="OMZ60" i="100"/>
  <c r="ONH60" i="100"/>
  <c r="ONP60" i="100"/>
  <c r="ONX60" i="100"/>
  <c r="OOF60" i="100"/>
  <c r="OON60" i="100"/>
  <c r="OOV60" i="100"/>
  <c r="OPD60" i="100"/>
  <c r="OPL60" i="100"/>
  <c r="OPT60" i="100"/>
  <c r="OQB60" i="100"/>
  <c r="OQJ60" i="100"/>
  <c r="OQR60" i="100"/>
  <c r="OQZ60" i="100"/>
  <c r="ORH60" i="100"/>
  <c r="ORP60" i="100"/>
  <c r="ORX60" i="100"/>
  <c r="OSF60" i="100"/>
  <c r="OSN60" i="100"/>
  <c r="OSV60" i="100"/>
  <c r="OTD60" i="100"/>
  <c r="OTL60" i="100"/>
  <c r="OTT60" i="100"/>
  <c r="OUB60" i="100"/>
  <c r="OUJ60" i="100"/>
  <c r="OUR60" i="100"/>
  <c r="OUZ60" i="100"/>
  <c r="OVH60" i="100"/>
  <c r="OVP60" i="100"/>
  <c r="OVX60" i="100"/>
  <c r="OWF60" i="100"/>
  <c r="OWN60" i="100"/>
  <c r="OWV60" i="100"/>
  <c r="OXD60" i="100"/>
  <c r="OXL60" i="100"/>
  <c r="OXT60" i="100"/>
  <c r="OYB60" i="100"/>
  <c r="OYJ60" i="100"/>
  <c r="OYR60" i="100"/>
  <c r="OYZ60" i="100"/>
  <c r="OZH60" i="100"/>
  <c r="OZP60" i="100"/>
  <c r="OZX60" i="100"/>
  <c r="PAF60" i="100"/>
  <c r="PAN60" i="100"/>
  <c r="PAV60" i="100"/>
  <c r="PBD60" i="100"/>
  <c r="PBL60" i="100"/>
  <c r="PBT60" i="100"/>
  <c r="PCB60" i="100"/>
  <c r="PCJ60" i="100"/>
  <c r="PCR60" i="100"/>
  <c r="PCZ60" i="100"/>
  <c r="PDH60" i="100"/>
  <c r="PDP60" i="100"/>
  <c r="PDX60" i="100"/>
  <c r="PEF60" i="100"/>
  <c r="PEN60" i="100"/>
  <c r="PEV60" i="100"/>
  <c r="PFD60" i="100"/>
  <c r="PFL60" i="100"/>
  <c r="PFT60" i="100"/>
  <c r="PGB60" i="100"/>
  <c r="PGJ60" i="100"/>
  <c r="PGR60" i="100"/>
  <c r="PGZ60" i="100"/>
  <c r="PHH60" i="100"/>
  <c r="PHP60" i="100"/>
  <c r="PHX60" i="100"/>
  <c r="PIF60" i="100"/>
  <c r="PIN60" i="100"/>
  <c r="PIV60" i="100"/>
  <c r="PJD60" i="100"/>
  <c r="PJL60" i="100"/>
  <c r="PJT60" i="100"/>
  <c r="PKB60" i="100"/>
  <c r="PKJ60" i="100"/>
  <c r="PKR60" i="100"/>
  <c r="PKZ60" i="100"/>
  <c r="PLH60" i="100"/>
  <c r="PLP60" i="100"/>
  <c r="PLX60" i="100"/>
  <c r="PMF60" i="100"/>
  <c r="PMN60" i="100"/>
  <c r="PMV60" i="100"/>
  <c r="PND60" i="100"/>
  <c r="PNL60" i="100"/>
  <c r="PNT60" i="100"/>
  <c r="POB60" i="100"/>
  <c r="POJ60" i="100"/>
  <c r="POR60" i="100"/>
  <c r="POZ60" i="100"/>
  <c r="PPH60" i="100"/>
  <c r="PPP60" i="100"/>
  <c r="PPX60" i="100"/>
  <c r="PQF60" i="100"/>
  <c r="PQN60" i="100"/>
  <c r="PQV60" i="100"/>
  <c r="PRD60" i="100"/>
  <c r="PRL60" i="100"/>
  <c r="PRT60" i="100"/>
  <c r="PSB60" i="100"/>
  <c r="PSJ60" i="100"/>
  <c r="PSR60" i="100"/>
  <c r="PSZ60" i="100"/>
  <c r="PTH60" i="100"/>
  <c r="PTP60" i="100"/>
  <c r="PTX60" i="100"/>
  <c r="PUF60" i="100"/>
  <c r="PUN60" i="100"/>
  <c r="PUV60" i="100"/>
  <c r="PVD60" i="100"/>
  <c r="PVL60" i="100"/>
  <c r="PVT60" i="100"/>
  <c r="PWB60" i="100"/>
  <c r="PWJ60" i="100"/>
  <c r="PWR60" i="100"/>
  <c r="PWZ60" i="100"/>
  <c r="PXH60" i="100"/>
  <c r="PXP60" i="100"/>
  <c r="PXX60" i="100"/>
  <c r="PYF60" i="100"/>
  <c r="PYN60" i="100"/>
  <c r="PYV60" i="100"/>
  <c r="PZD60" i="100"/>
  <c r="PZL60" i="100"/>
  <c r="PZT60" i="100"/>
  <c r="QAB60" i="100"/>
  <c r="QAJ60" i="100"/>
  <c r="QAR60" i="100"/>
  <c r="QAZ60" i="100"/>
  <c r="QBH60" i="100"/>
  <c r="QBP60" i="100"/>
  <c r="QBX60" i="100"/>
  <c r="QCF60" i="100"/>
  <c r="QCN60" i="100"/>
  <c r="QCV60" i="100"/>
  <c r="QDD60" i="100"/>
  <c r="QDL60" i="100"/>
  <c r="QDT60" i="100"/>
  <c r="QEB60" i="100"/>
  <c r="QEJ60" i="100"/>
  <c r="QER60" i="100"/>
  <c r="QEZ60" i="100"/>
  <c r="QFH60" i="100"/>
  <c r="QFP60" i="100"/>
  <c r="QFX60" i="100"/>
  <c r="QGF60" i="100"/>
  <c r="QGN60" i="100"/>
  <c r="QGV60" i="100"/>
  <c r="QHD60" i="100"/>
  <c r="QHL60" i="100"/>
  <c r="QHT60" i="100"/>
  <c r="QIB60" i="100"/>
  <c r="QIJ60" i="100"/>
  <c r="QIR60" i="100"/>
  <c r="QIZ60" i="100"/>
  <c r="QJH60" i="100"/>
  <c r="QJP60" i="100"/>
  <c r="QJX60" i="100"/>
  <c r="QKF60" i="100"/>
  <c r="QKN60" i="100"/>
  <c r="QKV60" i="100"/>
  <c r="QLD60" i="100"/>
  <c r="QLL60" i="100"/>
  <c r="QLT60" i="100"/>
  <c r="QMB60" i="100"/>
  <c r="QMJ60" i="100"/>
  <c r="QMR60" i="100"/>
  <c r="QMZ60" i="100"/>
  <c r="QNH60" i="100"/>
  <c r="QNP60" i="100"/>
  <c r="QNX60" i="100"/>
  <c r="QOF60" i="100"/>
  <c r="QON60" i="100"/>
  <c r="QOV60" i="100"/>
  <c r="QPD60" i="100"/>
  <c r="QPL60" i="100"/>
  <c r="QPT60" i="100"/>
  <c r="QQB60" i="100"/>
  <c r="QQJ60" i="100"/>
  <c r="QQR60" i="100"/>
  <c r="QQZ60" i="100"/>
  <c r="QRH60" i="100"/>
  <c r="QRP60" i="100"/>
  <c r="QRX60" i="100"/>
  <c r="QSF60" i="100"/>
  <c r="QSN60" i="100"/>
  <c r="QSV60" i="100"/>
  <c r="QTD60" i="100"/>
  <c r="QTL60" i="100"/>
  <c r="QTT60" i="100"/>
  <c r="QUB60" i="100"/>
  <c r="QUJ60" i="100"/>
  <c r="QUR60" i="100"/>
  <c r="QUZ60" i="100"/>
  <c r="QVH60" i="100"/>
  <c r="QVP60" i="100"/>
  <c r="QVX60" i="100"/>
  <c r="QWF60" i="100"/>
  <c r="QWN60" i="100"/>
  <c r="QWV60" i="100"/>
  <c r="QXD60" i="100"/>
  <c r="QXL60" i="100"/>
  <c r="QXT60" i="100"/>
  <c r="QYB60" i="100"/>
  <c r="QYJ60" i="100"/>
  <c r="QYR60" i="100"/>
  <c r="QYZ60" i="100"/>
  <c r="QZH60" i="100"/>
  <c r="QZP60" i="100"/>
  <c r="QZX60" i="100"/>
  <c r="RAF60" i="100"/>
  <c r="RAN60" i="100"/>
  <c r="RAV60" i="100"/>
  <c r="RBD60" i="100"/>
  <c r="RBL60" i="100"/>
  <c r="RBT60" i="100"/>
  <c r="RCB60" i="100"/>
  <c r="RCJ60" i="100"/>
  <c r="RCR60" i="100"/>
  <c r="RCZ60" i="100"/>
  <c r="RDH60" i="100"/>
  <c r="RDP60" i="100"/>
  <c r="RDX60" i="100"/>
  <c r="REF60" i="100"/>
  <c r="REN60" i="100"/>
  <c r="REV60" i="100"/>
  <c r="RFD60" i="100"/>
  <c r="RFL60" i="100"/>
  <c r="RFT60" i="100"/>
  <c r="RGB60" i="100"/>
  <c r="RGJ60" i="100"/>
  <c r="RGR60" i="100"/>
  <c r="RGZ60" i="100"/>
  <c r="RHH60" i="100"/>
  <c r="RHP60" i="100"/>
  <c r="RHX60" i="100"/>
  <c r="RIF60" i="100"/>
  <c r="RIN60" i="100"/>
  <c r="RIV60" i="100"/>
  <c r="RJD60" i="100"/>
  <c r="RJL60" i="100"/>
  <c r="RJT60" i="100"/>
  <c r="RKB60" i="100"/>
  <c r="RKJ60" i="100"/>
  <c r="RKR60" i="100"/>
  <c r="RKZ60" i="100"/>
  <c r="RLH60" i="100"/>
  <c r="RLP60" i="100"/>
  <c r="RLX60" i="100"/>
  <c r="RMF60" i="100"/>
  <c r="RMN60" i="100"/>
  <c r="RMV60" i="100"/>
  <c r="RND60" i="100"/>
  <c r="RNL60" i="100"/>
  <c r="RNT60" i="100"/>
  <c r="ROB60" i="100"/>
  <c r="ROJ60" i="100"/>
  <c r="ROR60" i="100"/>
  <c r="ROZ60" i="100"/>
  <c r="RPH60" i="100"/>
  <c r="RPP60" i="100"/>
  <c r="RPX60" i="100"/>
  <c r="RQF60" i="100"/>
  <c r="RQN60" i="100"/>
  <c r="RQV60" i="100"/>
  <c r="RRD60" i="100"/>
  <c r="RRL60" i="100"/>
  <c r="RRT60" i="100"/>
  <c r="RSB60" i="100"/>
  <c r="RSJ60" i="100"/>
  <c r="RSR60" i="100"/>
  <c r="RSZ60" i="100"/>
  <c r="RTH60" i="100"/>
  <c r="RTP60" i="100"/>
  <c r="RTX60" i="100"/>
  <c r="RUF60" i="100"/>
  <c r="RUN60" i="100"/>
  <c r="RUV60" i="100"/>
  <c r="RVD60" i="100"/>
  <c r="RVL60" i="100"/>
  <c r="RVT60" i="100"/>
  <c r="RWB60" i="100"/>
  <c r="RWJ60" i="100"/>
  <c r="RWR60" i="100"/>
  <c r="RWZ60" i="100"/>
  <c r="RXH60" i="100"/>
  <c r="RXP60" i="100"/>
  <c r="RXX60" i="100"/>
  <c r="RYF60" i="100"/>
  <c r="RYN60" i="100"/>
  <c r="RYV60" i="100"/>
  <c r="RZD60" i="100"/>
  <c r="RZL60" i="100"/>
  <c r="RZT60" i="100"/>
  <c r="SAB60" i="100"/>
  <c r="SAJ60" i="100"/>
  <c r="SAR60" i="100"/>
  <c r="SAZ60" i="100"/>
  <c r="SBH60" i="100"/>
  <c r="SBP60" i="100"/>
  <c r="SBX60" i="100"/>
  <c r="SCF60" i="100"/>
  <c r="SCN60" i="100"/>
  <c r="SCV60" i="100"/>
  <c r="SDD60" i="100"/>
  <c r="SDL60" i="100"/>
  <c r="SDT60" i="100"/>
  <c r="SEB60" i="100"/>
  <c r="SEJ60" i="100"/>
  <c r="SER60" i="100"/>
  <c r="SEZ60" i="100"/>
  <c r="SFH60" i="100"/>
  <c r="SFP60" i="100"/>
  <c r="SFX60" i="100"/>
  <c r="SGF60" i="100"/>
  <c r="SGN60" i="100"/>
  <c r="SGV60" i="100"/>
  <c r="SHD60" i="100"/>
  <c r="SHL60" i="100"/>
  <c r="SHT60" i="100"/>
  <c r="SIB60" i="100"/>
  <c r="SIJ60" i="100"/>
  <c r="SIR60" i="100"/>
  <c r="SIZ60" i="100"/>
  <c r="SJH60" i="100"/>
  <c r="SJP60" i="100"/>
  <c r="SJX60" i="100"/>
  <c r="SKF60" i="100"/>
  <c r="SKN60" i="100"/>
  <c r="SKV60" i="100"/>
  <c r="SLD60" i="100"/>
  <c r="SLL60" i="100"/>
  <c r="SLT60" i="100"/>
  <c r="SMB60" i="100"/>
  <c r="SMJ60" i="100"/>
  <c r="SMR60" i="100"/>
  <c r="SMZ60" i="100"/>
  <c r="SNH60" i="100"/>
  <c r="SNP60" i="100"/>
  <c r="SNX60" i="100"/>
  <c r="SOF60" i="100"/>
  <c r="SON60" i="100"/>
  <c r="SOV60" i="100"/>
  <c r="SPD60" i="100"/>
  <c r="SPL60" i="100"/>
  <c r="SPT60" i="100"/>
  <c r="SQB60" i="100"/>
  <c r="SQJ60" i="100"/>
  <c r="SQR60" i="100"/>
  <c r="SQZ60" i="100"/>
  <c r="SRH60" i="100"/>
  <c r="SRP60" i="100"/>
  <c r="SRX60" i="100"/>
  <c r="SSF60" i="100"/>
  <c r="SSN60" i="100"/>
  <c r="SSV60" i="100"/>
  <c r="STD60" i="100"/>
  <c r="STL60" i="100"/>
  <c r="STT60" i="100"/>
  <c r="SUB60" i="100"/>
  <c r="SUJ60" i="100"/>
  <c r="SUR60" i="100"/>
  <c r="SUZ60" i="100"/>
  <c r="SVH60" i="100"/>
  <c r="SVP60" i="100"/>
  <c r="SVX60" i="100"/>
  <c r="SWF60" i="100"/>
  <c r="SWN60" i="100"/>
  <c r="SWV60" i="100"/>
  <c r="SXD60" i="100"/>
  <c r="SXL60" i="100"/>
  <c r="SXT60" i="100"/>
  <c r="SYB60" i="100"/>
  <c r="SYJ60" i="100"/>
  <c r="SYR60" i="100"/>
  <c r="SYZ60" i="100"/>
  <c r="SZH60" i="100"/>
  <c r="SZP60" i="100"/>
  <c r="SZX60" i="100"/>
  <c r="TAF60" i="100"/>
  <c r="TAN60" i="100"/>
  <c r="TAV60" i="100"/>
  <c r="TBD60" i="100"/>
  <c r="TBL60" i="100"/>
  <c r="TBT60" i="100"/>
  <c r="TCB60" i="100"/>
  <c r="TCJ60" i="100"/>
  <c r="TCR60" i="100"/>
  <c r="TCZ60" i="100"/>
  <c r="TDH60" i="100"/>
  <c r="TDP60" i="100"/>
  <c r="TDX60" i="100"/>
  <c r="TEF60" i="100"/>
  <c r="TEN60" i="100"/>
  <c r="TEV60" i="100"/>
  <c r="TFD60" i="100"/>
  <c r="TFL60" i="100"/>
  <c r="TFT60" i="100"/>
  <c r="TGB60" i="100"/>
  <c r="TGJ60" i="100"/>
  <c r="TGR60" i="100"/>
  <c r="TGZ60" i="100"/>
  <c r="THH60" i="100"/>
  <c r="THP60" i="100"/>
  <c r="THX60" i="100"/>
  <c r="TIF60" i="100"/>
  <c r="TIN60" i="100"/>
  <c r="TIV60" i="100"/>
  <c r="TJD60" i="100"/>
  <c r="TJL60" i="100"/>
  <c r="TJT60" i="100"/>
  <c r="TKB60" i="100"/>
  <c r="TKJ60" i="100"/>
  <c r="TKR60" i="100"/>
  <c r="TKZ60" i="100"/>
  <c r="TLH60" i="100"/>
  <c r="TLP60" i="100"/>
  <c r="TLX60" i="100"/>
  <c r="TMF60" i="100"/>
  <c r="TMN60" i="100"/>
  <c r="TMV60" i="100"/>
  <c r="TND60" i="100"/>
  <c r="TNL60" i="100"/>
  <c r="TNT60" i="100"/>
  <c r="TOB60" i="100"/>
  <c r="TOJ60" i="100"/>
  <c r="TOR60" i="100"/>
  <c r="TOZ60" i="100"/>
  <c r="TPH60" i="100"/>
  <c r="TPP60" i="100"/>
  <c r="TPX60" i="100"/>
  <c r="TQF60" i="100"/>
  <c r="TQN60" i="100"/>
  <c r="TQV60" i="100"/>
  <c r="TRD60" i="100"/>
  <c r="TRL60" i="100"/>
  <c r="TRT60" i="100"/>
  <c r="TSB60" i="100"/>
  <c r="TSJ60" i="100"/>
  <c r="TSR60" i="100"/>
  <c r="TSZ60" i="100"/>
  <c r="TTH60" i="100"/>
  <c r="TTP60" i="100"/>
  <c r="TTX60" i="100"/>
  <c r="TUF60" i="100"/>
  <c r="TUN60" i="100"/>
  <c r="TUV60" i="100"/>
  <c r="TVD60" i="100"/>
  <c r="TVL60" i="100"/>
  <c r="TVT60" i="100"/>
  <c r="TWB60" i="100"/>
  <c r="TWJ60" i="100"/>
  <c r="TWR60" i="100"/>
  <c r="TWZ60" i="100"/>
  <c r="TXH60" i="100"/>
  <c r="TXP60" i="100"/>
  <c r="TXX60" i="100"/>
  <c r="TYF60" i="100"/>
  <c r="TYN60" i="100"/>
  <c r="TYV60" i="100"/>
  <c r="TZD60" i="100"/>
  <c r="TZL60" i="100"/>
  <c r="TZT60" i="100"/>
  <c r="UAB60" i="100"/>
  <c r="UAJ60" i="100"/>
  <c r="UAR60" i="100"/>
  <c r="UAZ60" i="100"/>
  <c r="UBH60" i="100"/>
  <c r="UBP60" i="100"/>
  <c r="UBX60" i="100"/>
  <c r="UCF60" i="100"/>
  <c r="UCN60" i="100"/>
  <c r="UCV60" i="100"/>
  <c r="UDD60" i="100"/>
  <c r="UDL60" i="100"/>
  <c r="UDT60" i="100"/>
  <c r="UEB60" i="100"/>
  <c r="UEJ60" i="100"/>
  <c r="UER60" i="100"/>
  <c r="UEZ60" i="100"/>
  <c r="UFH60" i="100"/>
  <c r="UFP60" i="100"/>
  <c r="UFX60" i="100"/>
  <c r="UGF60" i="100"/>
  <c r="UGN60" i="100"/>
  <c r="UGV60" i="100"/>
  <c r="UHD60" i="100"/>
  <c r="UHL60" i="100"/>
  <c r="UHT60" i="100"/>
  <c r="UIB60" i="100"/>
  <c r="UIJ60" i="100"/>
  <c r="UIR60" i="100"/>
  <c r="UIZ60" i="100"/>
  <c r="UJH60" i="100"/>
  <c r="UJP60" i="100"/>
  <c r="UJX60" i="100"/>
  <c r="UKF60" i="100"/>
  <c r="UKN60" i="100"/>
  <c r="UKV60" i="100"/>
  <c r="ULD60" i="100"/>
  <c r="ULL60" i="100"/>
  <c r="ULT60" i="100"/>
  <c r="UMB60" i="100"/>
  <c r="UMJ60" i="100"/>
  <c r="UMR60" i="100"/>
  <c r="UMZ60" i="100"/>
  <c r="UNH60" i="100"/>
  <c r="UNP60" i="100"/>
  <c r="UNX60" i="100"/>
  <c r="UOF60" i="100"/>
  <c r="UON60" i="100"/>
  <c r="UOV60" i="100"/>
  <c r="UPD60" i="100"/>
  <c r="UPL60" i="100"/>
  <c r="UPT60" i="100"/>
  <c r="UQB60" i="100"/>
  <c r="UQJ60" i="100"/>
  <c r="UQR60" i="100"/>
  <c r="UQZ60" i="100"/>
  <c r="URH60" i="100"/>
  <c r="URP60" i="100"/>
  <c r="URX60" i="100"/>
  <c r="USF60" i="100"/>
  <c r="USN60" i="100"/>
  <c r="USV60" i="100"/>
  <c r="UTD60" i="100"/>
  <c r="UTL60" i="100"/>
  <c r="UTT60" i="100"/>
  <c r="UUB60" i="100"/>
  <c r="UUJ60" i="100"/>
  <c r="UUR60" i="100"/>
  <c r="UUZ60" i="100"/>
  <c r="UVH60" i="100"/>
  <c r="UVP60" i="100"/>
  <c r="UVX60" i="100"/>
  <c r="UWF60" i="100"/>
  <c r="UWN60" i="100"/>
  <c r="UWV60" i="100"/>
  <c r="UXD60" i="100"/>
  <c r="UXL60" i="100"/>
  <c r="UXT60" i="100"/>
  <c r="UYB60" i="100"/>
  <c r="UYJ60" i="100"/>
  <c r="UYR60" i="100"/>
  <c r="UYZ60" i="100"/>
  <c r="UZH60" i="100"/>
  <c r="UZP60" i="100"/>
  <c r="UZX60" i="100"/>
  <c r="VAF60" i="100"/>
  <c r="VAN60" i="100"/>
  <c r="VAV60" i="100"/>
  <c r="VBD60" i="100"/>
  <c r="VBL60" i="100"/>
  <c r="VBT60" i="100"/>
  <c r="VCB60" i="100"/>
  <c r="VCJ60" i="100"/>
  <c r="VCR60" i="100"/>
  <c r="VCZ60" i="100"/>
  <c r="VDH60" i="100"/>
  <c r="VDP60" i="100"/>
  <c r="VDX60" i="100"/>
  <c r="VEF60" i="100"/>
  <c r="VEN60" i="100"/>
  <c r="VEV60" i="100"/>
  <c r="VFD60" i="100"/>
  <c r="VFL60" i="100"/>
  <c r="VFT60" i="100"/>
  <c r="VGB60" i="100"/>
  <c r="VGJ60" i="100"/>
  <c r="VGR60" i="100"/>
  <c r="VGZ60" i="100"/>
  <c r="VHH60" i="100"/>
  <c r="VHP60" i="100"/>
  <c r="VHX60" i="100"/>
  <c r="VIF60" i="100"/>
  <c r="VIN60" i="100"/>
  <c r="VIV60" i="100"/>
  <c r="VJD60" i="100"/>
  <c r="VJL60" i="100"/>
  <c r="VJT60" i="100"/>
  <c r="VKB60" i="100"/>
  <c r="VKJ60" i="100"/>
  <c r="VKR60" i="100"/>
  <c r="VKZ60" i="100"/>
  <c r="VLH60" i="100"/>
  <c r="VLP60" i="100"/>
  <c r="VLX60" i="100"/>
  <c r="VMF60" i="100"/>
  <c r="VMN60" i="100"/>
  <c r="VMV60" i="100"/>
  <c r="VND60" i="100"/>
  <c r="VNL60" i="100"/>
  <c r="VNT60" i="100"/>
  <c r="VOB60" i="100"/>
  <c r="VOJ60" i="100"/>
  <c r="VOR60" i="100"/>
  <c r="VOZ60" i="100"/>
  <c r="VPH60" i="100"/>
  <c r="VPP60" i="100"/>
  <c r="VPX60" i="100"/>
  <c r="VQF60" i="100"/>
  <c r="VQN60" i="100"/>
  <c r="VQV60" i="100"/>
  <c r="VRD60" i="100"/>
  <c r="VRL60" i="100"/>
  <c r="VRT60" i="100"/>
  <c r="VSB60" i="100"/>
  <c r="VSJ60" i="100"/>
  <c r="VSR60" i="100"/>
  <c r="VSZ60" i="100"/>
  <c r="VTH60" i="100"/>
  <c r="VTP60" i="100"/>
  <c r="VTX60" i="100"/>
  <c r="VUF60" i="100"/>
  <c r="VUN60" i="100"/>
  <c r="VUV60" i="100"/>
  <c r="VVD60" i="100"/>
  <c r="VVL60" i="100"/>
  <c r="VVT60" i="100"/>
  <c r="VWB60" i="100"/>
  <c r="VWJ60" i="100"/>
  <c r="VWR60" i="100"/>
  <c r="VWZ60" i="100"/>
  <c r="VXH60" i="100"/>
  <c r="VXP60" i="100"/>
  <c r="VXX60" i="100"/>
  <c r="VYF60" i="100"/>
  <c r="VYN60" i="100"/>
  <c r="VYV60" i="100"/>
  <c r="VZD60" i="100"/>
  <c r="VZL60" i="100"/>
  <c r="VZT60" i="100"/>
  <c r="WAB60" i="100"/>
  <c r="WAJ60" i="100"/>
  <c r="WAR60" i="100"/>
  <c r="WAZ60" i="100"/>
  <c r="WBH60" i="100"/>
  <c r="WBP60" i="100"/>
  <c r="WBX60" i="100"/>
  <c r="WCF60" i="100"/>
  <c r="WCN60" i="100"/>
  <c r="WCV60" i="100"/>
  <c r="WDD60" i="100"/>
  <c r="WDL60" i="100"/>
  <c r="WDT60" i="100"/>
  <c r="WEB60" i="100"/>
  <c r="WEJ60" i="100"/>
  <c r="WER60" i="100"/>
  <c r="WEZ60" i="100"/>
  <c r="WFH60" i="100"/>
  <c r="WFP60" i="100"/>
  <c r="WFX60" i="100"/>
  <c r="WGF60" i="100"/>
  <c r="WGN60" i="100"/>
  <c r="WGV60" i="100"/>
  <c r="WHD60" i="100"/>
  <c r="WHL60" i="100"/>
  <c r="WHT60" i="100"/>
  <c r="WIB60" i="100"/>
  <c r="WIJ60" i="100"/>
  <c r="WIR60" i="100"/>
  <c r="WIZ60" i="100"/>
  <c r="WJH60" i="100"/>
  <c r="WJP60" i="100"/>
  <c r="WJX60" i="100"/>
  <c r="WKF60" i="100"/>
  <c r="WKN60" i="100"/>
  <c r="WKV60" i="100"/>
  <c r="WLD60" i="100"/>
  <c r="WLL60" i="100"/>
  <c r="WLT60" i="100"/>
  <c r="WMB60" i="100"/>
  <c r="WMJ60" i="100"/>
  <c r="WMR60" i="100"/>
  <c r="WMZ60" i="100"/>
  <c r="WNH60" i="100"/>
  <c r="WNP60" i="100"/>
  <c r="WNX60" i="100"/>
  <c r="WOF60" i="100"/>
  <c r="WON60" i="100"/>
  <c r="WOV60" i="100"/>
  <c r="WPD60" i="100"/>
  <c r="WPL60" i="100"/>
  <c r="WPT60" i="100"/>
  <c r="WQB60" i="100"/>
  <c r="WQJ60" i="100"/>
  <c r="WQR60" i="100"/>
  <c r="WQZ60" i="100"/>
  <c r="WRH60" i="100"/>
  <c r="WRP60" i="100"/>
  <c r="WRX60" i="100"/>
  <c r="WSF60" i="100"/>
  <c r="WSN60" i="100"/>
  <c r="WSV60" i="100"/>
  <c r="WTD60" i="100"/>
  <c r="WTL60" i="100"/>
  <c r="WTT60" i="100"/>
  <c r="WUB60" i="100"/>
  <c r="WUJ60" i="100"/>
  <c r="WUR60" i="100"/>
  <c r="WUZ60" i="100"/>
  <c r="WVH60" i="100"/>
  <c r="WVP60" i="100"/>
  <c r="WVX60" i="100"/>
  <c r="WWF60" i="100"/>
  <c r="WWN60" i="100"/>
  <c r="WWV60" i="100"/>
  <c r="WXD60" i="100"/>
  <c r="WXL60" i="100"/>
  <c r="WXT60" i="100"/>
  <c r="WYB60" i="100"/>
  <c r="WYJ60" i="100"/>
  <c r="WYR60" i="100"/>
  <c r="WYZ60" i="100"/>
  <c r="WZH60" i="100"/>
  <c r="WZP60" i="100"/>
  <c r="WZX60" i="100"/>
  <c r="XAF60" i="100"/>
  <c r="XAN60" i="100"/>
  <c r="XAV60" i="100"/>
  <c r="XBD60" i="100"/>
  <c r="XBL60" i="100"/>
  <c r="XBT60" i="100"/>
  <c r="XCB60" i="100"/>
  <c r="XCJ60" i="100"/>
  <c r="XCR60" i="100"/>
  <c r="XCZ60" i="100"/>
  <c r="XDH60" i="100"/>
  <c r="XDP60" i="100"/>
  <c r="XDX60" i="100"/>
  <c r="XEF60" i="100"/>
  <c r="XEN60" i="100"/>
  <c r="XEV60" i="100"/>
  <c r="XFD60" i="100"/>
  <c r="H62" i="100"/>
  <c r="H64" i="100"/>
  <c r="H66" i="100"/>
  <c r="H69" i="100"/>
  <c r="H72" i="100"/>
  <c r="H74" i="100"/>
  <c r="H76" i="100"/>
  <c r="H78" i="100"/>
  <c r="H80" i="100"/>
  <c r="H84" i="100"/>
  <c r="H93" i="100"/>
  <c r="H95" i="100"/>
  <c r="H97" i="100"/>
  <c r="H99" i="100"/>
  <c r="H101" i="100"/>
  <c r="H104" i="100"/>
  <c r="H107" i="100"/>
  <c r="H109" i="100"/>
  <c r="H112" i="100"/>
  <c r="H114" i="100"/>
  <c r="E116" i="100"/>
  <c r="H116" i="100" s="1"/>
  <c r="E121" i="100"/>
  <c r="H121" i="100"/>
  <c r="E123" i="100"/>
  <c r="H123" i="100" s="1"/>
  <c r="E125" i="100"/>
  <c r="E119" i="100" s="1"/>
  <c r="H119" i="100" s="1"/>
  <c r="E127" i="100"/>
  <c r="H127" i="100" s="1"/>
  <c r="E129" i="100"/>
  <c r="H129" i="100"/>
  <c r="H139" i="100"/>
  <c r="H141" i="100"/>
  <c r="H143" i="100"/>
  <c r="H146" i="100"/>
  <c r="H150" i="100"/>
  <c r="H152" i="100"/>
  <c r="H155" i="100"/>
  <c r="H157" i="100"/>
  <c r="H159" i="100"/>
  <c r="H161" i="100"/>
  <c r="H165" i="100"/>
  <c r="H174" i="100"/>
  <c r="E176" i="100"/>
  <c r="H176" i="100"/>
  <c r="H179" i="100"/>
  <c r="H181" i="100"/>
  <c r="H184" i="100"/>
  <c r="H186" i="100"/>
  <c r="H189" i="100"/>
  <c r="H196" i="100"/>
  <c r="H198" i="100" s="1"/>
  <c r="H16" i="100" s="1"/>
  <c r="H205" i="100"/>
  <c r="H207" i="100"/>
  <c r="H209" i="100"/>
  <c r="H211" i="100"/>
  <c r="H213" i="100"/>
  <c r="H215" i="100"/>
  <c r="H218" i="100"/>
  <c r="H220" i="100"/>
  <c r="H222" i="100"/>
  <c r="H229" i="100"/>
  <c r="H232" i="100"/>
  <c r="H234" i="100"/>
  <c r="H236" i="100"/>
  <c r="H240" i="100"/>
  <c r="G10" i="99"/>
  <c r="I10" i="99" s="1"/>
  <c r="I12" i="99"/>
  <c r="J12" i="99"/>
  <c r="I16" i="99"/>
  <c r="I26" i="99"/>
  <c r="I31" i="99"/>
  <c r="I32" i="99"/>
  <c r="I35" i="99"/>
  <c r="I36" i="99"/>
  <c r="J38" i="99"/>
  <c r="G47" i="99"/>
  <c r="I47" i="99" s="1"/>
  <c r="I53" i="99"/>
  <c r="J57" i="99"/>
  <c r="I61" i="99"/>
  <c r="J63" i="99"/>
  <c r="I66" i="99"/>
  <c r="G70" i="99"/>
  <c r="I70" i="99"/>
  <c r="J72" i="99"/>
  <c r="I85" i="99"/>
  <c r="I88" i="99"/>
  <c r="I96" i="99"/>
  <c r="I99" i="99"/>
  <c r="I104" i="99"/>
  <c r="I107" i="99"/>
  <c r="I115" i="99"/>
  <c r="I122" i="99"/>
  <c r="I124" i="99"/>
  <c r="I132" i="99"/>
  <c r="I134" i="99"/>
  <c r="J135" i="99"/>
  <c r="M7" i="95"/>
  <c r="M11" i="95"/>
  <c r="M15" i="95"/>
  <c r="M19" i="95"/>
  <c r="M23" i="95"/>
  <c r="M27" i="95"/>
  <c r="M31" i="95"/>
  <c r="M35" i="95"/>
  <c r="M44" i="95"/>
  <c r="M48" i="95"/>
  <c r="M52" i="95"/>
  <c r="M56" i="95"/>
  <c r="M60" i="95"/>
  <c r="M64" i="95"/>
  <c r="M68" i="95"/>
  <c r="M72" i="95"/>
  <c r="M76" i="95"/>
  <c r="F40" i="94"/>
  <c r="F85" i="94" s="1"/>
  <c r="F42" i="94"/>
  <c r="F44" i="94"/>
  <c r="F46" i="94"/>
  <c r="F49" i="94"/>
  <c r="F51" i="94"/>
  <c r="F53" i="94"/>
  <c r="F56" i="94"/>
  <c r="F58" i="94"/>
  <c r="F60" i="94"/>
  <c r="F63" i="94"/>
  <c r="F66" i="94"/>
  <c r="F68" i="94"/>
  <c r="F70" i="94"/>
  <c r="F72" i="94"/>
  <c r="F74" i="94"/>
  <c r="F76" i="94"/>
  <c r="F78" i="94"/>
  <c r="F81" i="94"/>
  <c r="F83" i="94"/>
  <c r="F98" i="94"/>
  <c r="F101" i="94"/>
  <c r="F103" i="94"/>
  <c r="F107" i="94"/>
  <c r="F109" i="94"/>
  <c r="F111" i="94"/>
  <c r="F113" i="94"/>
  <c r="F115" i="94"/>
  <c r="F117" i="94"/>
  <c r="F119" i="94"/>
  <c r="F121" i="94"/>
  <c r="F123" i="94"/>
  <c r="F125" i="94"/>
  <c r="F127" i="94"/>
  <c r="F129" i="94"/>
  <c r="F131" i="94"/>
  <c r="F133" i="94"/>
  <c r="F135" i="94"/>
  <c r="F138" i="94"/>
  <c r="F141" i="94"/>
  <c r="F143" i="94"/>
  <c r="F145" i="94"/>
  <c r="F148" i="94"/>
  <c r="F150" i="94"/>
  <c r="F152" i="94"/>
  <c r="F167" i="94"/>
  <c r="F169" i="94"/>
  <c r="F176" i="94"/>
  <c r="F181" i="94" s="1"/>
  <c r="F187" i="94" s="1"/>
  <c r="F178" i="94"/>
  <c r="N36" i="93"/>
  <c r="N37" i="93"/>
  <c r="N63" i="93"/>
  <c r="N64" i="93"/>
  <c r="N71" i="93"/>
  <c r="N73" i="93"/>
  <c r="N76" i="93"/>
  <c r="N78" i="93"/>
  <c r="N80" i="93"/>
  <c r="N82" i="93"/>
  <c r="N84" i="93"/>
  <c r="N86" i="93"/>
  <c r="N88" i="93"/>
  <c r="E100" i="93"/>
  <c r="H100" i="93"/>
  <c r="I100" i="93"/>
  <c r="K100" i="93"/>
  <c r="N100" i="93"/>
  <c r="C102" i="93"/>
  <c r="A104" i="93"/>
  <c r="E104" i="93"/>
  <c r="H104" i="93"/>
  <c r="I104" i="93"/>
  <c r="K104" i="93"/>
  <c r="N105" i="93"/>
  <c r="E107" i="93"/>
  <c r="H107" i="93"/>
  <c r="I107" i="93"/>
  <c r="K107" i="93"/>
  <c r="N108" i="93"/>
  <c r="E110" i="93"/>
  <c r="H110" i="93"/>
  <c r="I110" i="93"/>
  <c r="K110" i="93"/>
  <c r="N111" i="93"/>
  <c r="E113" i="93"/>
  <c r="H113" i="93"/>
  <c r="I113" i="93"/>
  <c r="K113" i="93"/>
  <c r="N114" i="93"/>
  <c r="E116" i="93"/>
  <c r="H116" i="93"/>
  <c r="I116" i="93"/>
  <c r="K116" i="93"/>
  <c r="N117" i="93"/>
  <c r="E118" i="93"/>
  <c r="H118" i="93"/>
  <c r="I118" i="93"/>
  <c r="K118" i="93"/>
  <c r="N120" i="93"/>
  <c r="E123" i="93"/>
  <c r="H123" i="93"/>
  <c r="I123" i="93"/>
  <c r="K123" i="93"/>
  <c r="N123" i="93"/>
  <c r="E126" i="93"/>
  <c r="H126" i="93"/>
  <c r="I126" i="93"/>
  <c r="K126" i="93"/>
  <c r="N126" i="93"/>
  <c r="E129" i="93"/>
  <c r="H129" i="93"/>
  <c r="I129" i="93"/>
  <c r="K129" i="93"/>
  <c r="N129" i="93"/>
  <c r="E132" i="93"/>
  <c r="H132" i="93"/>
  <c r="I132" i="93"/>
  <c r="K132" i="93"/>
  <c r="N132" i="93"/>
  <c r="E135" i="93"/>
  <c r="H135" i="93"/>
  <c r="I135" i="93"/>
  <c r="K135" i="93"/>
  <c r="N135" i="93"/>
  <c r="N138" i="93"/>
  <c r="N140" i="93"/>
  <c r="N142" i="93"/>
  <c r="N147" i="93"/>
  <c r="N149" i="93"/>
  <c r="N152" i="93"/>
  <c r="N155" i="93"/>
  <c r="N157" i="93"/>
  <c r="N159" i="93"/>
  <c r="N163" i="93"/>
  <c r="N165" i="93"/>
  <c r="E177" i="93"/>
  <c r="H177" i="93"/>
  <c r="I177" i="93"/>
  <c r="K177" i="93"/>
  <c r="N177" i="93"/>
  <c r="E180" i="93"/>
  <c r="H180" i="93"/>
  <c r="I180" i="93"/>
  <c r="K180" i="93"/>
  <c r="N180" i="93"/>
  <c r="E183" i="93"/>
  <c r="H183" i="93"/>
  <c r="I183" i="93"/>
  <c r="K183" i="93"/>
  <c r="N183" i="93"/>
  <c r="E186" i="93"/>
  <c r="H186" i="93"/>
  <c r="I186" i="93"/>
  <c r="K186" i="93"/>
  <c r="N186" i="93"/>
  <c r="E189" i="93"/>
  <c r="H189" i="93"/>
  <c r="I189" i="93"/>
  <c r="K189" i="93"/>
  <c r="N189" i="93"/>
  <c r="E192" i="93"/>
  <c r="H192" i="93"/>
  <c r="I192" i="93"/>
  <c r="K192" i="93"/>
  <c r="N192" i="93"/>
  <c r="E195" i="93"/>
  <c r="H195" i="93"/>
  <c r="I195" i="93"/>
  <c r="K195" i="93"/>
  <c r="N195" i="93"/>
  <c r="E198" i="93"/>
  <c r="H198" i="93"/>
  <c r="I198" i="93"/>
  <c r="K198" i="93"/>
  <c r="N198" i="93"/>
  <c r="E199" i="93"/>
  <c r="H199" i="93"/>
  <c r="I199" i="93"/>
  <c r="K199" i="93"/>
  <c r="N199" i="93"/>
  <c r="H54" i="92"/>
  <c r="H56" i="92"/>
  <c r="H60" i="92"/>
  <c r="H62" i="92"/>
  <c r="H64" i="92"/>
  <c r="E66" i="92"/>
  <c r="H66" i="92" s="1"/>
  <c r="E68" i="92"/>
  <c r="H68" i="92"/>
  <c r="H76" i="92"/>
  <c r="H80" i="92"/>
  <c r="H92" i="92"/>
  <c r="H94" i="92"/>
  <c r="H96" i="92"/>
  <c r="H98" i="92"/>
  <c r="H101" i="92"/>
  <c r="H104" i="92"/>
  <c r="H107" i="92"/>
  <c r="H109" i="92"/>
  <c r="E112" i="92"/>
  <c r="H112" i="92" s="1"/>
  <c r="H122" i="92"/>
  <c r="H124" i="92"/>
  <c r="H126" i="92"/>
  <c r="H129" i="92"/>
  <c r="H133" i="92"/>
  <c r="H136" i="92"/>
  <c r="H145" i="92"/>
  <c r="H147" i="92"/>
  <c r="H150" i="92"/>
  <c r="H151" i="92"/>
  <c r="H153" i="92"/>
  <c r="H154" i="92"/>
  <c r="H155" i="92"/>
  <c r="H156" i="92"/>
  <c r="H164" i="92"/>
  <c r="H166" i="92"/>
  <c r="H170" i="92"/>
  <c r="H172" i="92"/>
  <c r="H174" i="92"/>
  <c r="E176" i="92"/>
  <c r="H176" i="92" s="1"/>
  <c r="H178" i="92"/>
  <c r="H181" i="92"/>
  <c r="H183" i="92"/>
  <c r="H190" i="92"/>
  <c r="H192" i="92"/>
  <c r="H194" i="92"/>
  <c r="H196" i="92"/>
  <c r="H199" i="92"/>
  <c r="H201" i="92"/>
  <c r="H15" i="91"/>
  <c r="H21" i="91"/>
  <c r="H24" i="91"/>
  <c r="H27" i="91"/>
  <c r="H33" i="91"/>
  <c r="H37" i="91"/>
  <c r="I46" i="91"/>
  <c r="I50" i="91" s="1"/>
  <c r="I48" i="91"/>
  <c r="G41" i="91" l="1"/>
  <c r="H41" i="91" s="1"/>
  <c r="H42" i="91" s="1"/>
  <c r="H46" i="91" s="1"/>
  <c r="H29" i="102" s="1"/>
  <c r="H203" i="92"/>
  <c r="G20" i="92" s="1"/>
  <c r="H158" i="92"/>
  <c r="G14" i="92" s="1"/>
  <c r="H138" i="92"/>
  <c r="G12" i="92" s="1"/>
  <c r="H114" i="92"/>
  <c r="G10" i="92" s="1"/>
  <c r="M80" i="95"/>
  <c r="I125" i="99"/>
  <c r="I109" i="99"/>
  <c r="I127" i="99" s="1"/>
  <c r="I21" i="101"/>
  <c r="I23" i="101" s="1"/>
  <c r="F186" i="94"/>
  <c r="F189" i="94" s="1"/>
  <c r="F16" i="94" s="1"/>
  <c r="F172" i="94"/>
  <c r="F157" i="94"/>
  <c r="F15" i="94" s="1"/>
  <c r="M83" i="95"/>
  <c r="M110" i="95" s="1"/>
  <c r="M113" i="95" s="1"/>
  <c r="H18" i="102" s="1"/>
  <c r="I135" i="99"/>
  <c r="I72" i="99"/>
  <c r="I38" i="99"/>
  <c r="H85" i="92"/>
  <c r="G8" i="92" s="1"/>
  <c r="N201" i="93"/>
  <c r="G25" i="102" s="1"/>
  <c r="N168" i="93"/>
  <c r="N170" i="93" s="1"/>
  <c r="G24" i="102" s="1"/>
  <c r="N92" i="93"/>
  <c r="N94" i="93" s="1"/>
  <c r="G23" i="102" s="1"/>
  <c r="H224" i="100"/>
  <c r="H18" i="100" s="1"/>
  <c r="H191" i="100"/>
  <c r="H14" i="100" s="1"/>
  <c r="H167" i="100"/>
  <c r="H12" i="100" s="1"/>
  <c r="H164" i="101"/>
  <c r="H11" i="101" s="1"/>
  <c r="H343" i="101"/>
  <c r="H134" i="101"/>
  <c r="H9" i="101" s="1"/>
  <c r="H81" i="101"/>
  <c r="H242" i="100"/>
  <c r="H20" i="100" s="1"/>
  <c r="I25" i="101"/>
  <c r="H86" i="100"/>
  <c r="H8" i="100" s="1"/>
  <c r="H125" i="100"/>
  <c r="H131" i="100" s="1"/>
  <c r="H10" i="100" s="1"/>
  <c r="I108" i="98"/>
  <c r="I119" i="98" s="1"/>
  <c r="I44" i="97"/>
  <c r="I153" i="97" s="1"/>
  <c r="I76" i="96"/>
  <c r="I121" i="96" s="1"/>
  <c r="I28" i="96"/>
  <c r="I119" i="96" s="1"/>
  <c r="F87" i="94"/>
  <c r="F14" i="94" s="1"/>
  <c r="A107" i="93"/>
  <c r="H185" i="92"/>
  <c r="G18" i="92" s="1"/>
  <c r="H15" i="101" l="1"/>
  <c r="H367" i="101"/>
  <c r="H372" i="101" s="1"/>
  <c r="H19" i="101" s="1"/>
  <c r="F17" i="94"/>
  <c r="H20" i="102" s="1"/>
  <c r="M115" i="95"/>
  <c r="M117" i="95" s="1"/>
  <c r="I123" i="96"/>
  <c r="H16" i="102" s="1"/>
  <c r="I118" i="97"/>
  <c r="I155" i="97" s="1"/>
  <c r="I157" i="97" s="1"/>
  <c r="H14" i="102" s="1"/>
  <c r="I57" i="98"/>
  <c r="I117" i="98" s="1"/>
  <c r="I121" i="98" s="1"/>
  <c r="I138" i="99"/>
  <c r="G22" i="92"/>
  <c r="G24" i="92" s="1"/>
  <c r="H27" i="102" s="1"/>
  <c r="N204" i="93"/>
  <c r="H22" i="102" s="1"/>
  <c r="H7" i="101"/>
  <c r="H22" i="100"/>
  <c r="H24" i="100" s="1"/>
  <c r="H8" i="102" s="1"/>
  <c r="A110" i="93"/>
  <c r="H48" i="91"/>
  <c r="H50" i="91" s="1"/>
  <c r="F18" i="94" l="1"/>
  <c r="F19" i="94" s="1"/>
  <c r="I125" i="96"/>
  <c r="I126" i="96" s="1"/>
  <c r="I159" i="97"/>
  <c r="I160" i="97" s="1"/>
  <c r="H12" i="102"/>
  <c r="I123" i="98"/>
  <c r="I124" i="98" s="1"/>
  <c r="H10" i="102"/>
  <c r="I140" i="99"/>
  <c r="I142" i="99" s="1"/>
  <c r="H21" i="101"/>
  <c r="H6" i="102" s="1"/>
  <c r="H26" i="100"/>
  <c r="H28" i="100" s="1"/>
  <c r="A113" i="93"/>
  <c r="G26" i="92"/>
  <c r="G28" i="92" s="1"/>
  <c r="H31" i="102" l="1"/>
  <c r="H33" i="102" s="1"/>
  <c r="H35" i="102" s="1"/>
  <c r="F13" i="51" s="1"/>
  <c r="H23" i="101"/>
  <c r="H25" i="101" s="1"/>
  <c r="A116" i="93"/>
  <c r="A119" i="93" l="1"/>
  <c r="A122" i="93" s="1"/>
  <c r="A125" i="93" l="1"/>
  <c r="A131" i="93" s="1"/>
  <c r="A128" i="93"/>
  <c r="A147" i="93" s="1"/>
  <c r="A134" i="93"/>
  <c r="A137" i="93" s="1"/>
  <c r="A144" i="93" s="1"/>
  <c r="A149" i="93" l="1"/>
  <c r="A151" i="93" s="1"/>
  <c r="A163" i="93" s="1"/>
  <c r="A165" i="93" s="1"/>
  <c r="A167" i="93" s="1"/>
  <c r="H53" i="89" l="1"/>
  <c r="H54" i="89"/>
  <c r="H60" i="89"/>
  <c r="H72" i="89"/>
  <c r="H73" i="89"/>
  <c r="H83" i="89"/>
  <c r="H84" i="89"/>
  <c r="H85" i="89"/>
  <c r="H89" i="89"/>
  <c r="H90" i="89"/>
  <c r="H94" i="89"/>
  <c r="H95" i="89"/>
  <c r="H103" i="89"/>
  <c r="H104" i="89"/>
  <c r="H105" i="89"/>
  <c r="H109" i="89"/>
  <c r="H113" i="89"/>
  <c r="H117" i="89"/>
  <c r="H118" i="89"/>
  <c r="H122" i="89"/>
  <c r="H123" i="89"/>
  <c r="H124" i="89"/>
  <c r="H125" i="89"/>
  <c r="H129" i="89"/>
  <c r="H133" i="89"/>
  <c r="H143" i="89"/>
  <c r="H149" i="89"/>
  <c r="H150" i="89"/>
  <c r="H156" i="89"/>
  <c r="H164" i="89"/>
  <c r="H165" i="89"/>
  <c r="H166" i="89"/>
  <c r="H167" i="89"/>
  <c r="H168" i="89"/>
  <c r="H172" i="89"/>
  <c r="H173" i="89"/>
  <c r="H177" i="89"/>
  <c r="H178" i="89"/>
  <c r="H179" i="89"/>
  <c r="H180" i="89"/>
  <c r="H181" i="89"/>
  <c r="H185" i="89"/>
  <c r="H186" i="89"/>
  <c r="H190" i="89"/>
  <c r="H192" i="89" s="1"/>
  <c r="H191" i="89"/>
  <c r="H196" i="89"/>
  <c r="H200" i="89"/>
  <c r="H201" i="89"/>
  <c r="H207" i="89"/>
  <c r="H208" i="89"/>
  <c r="H209" i="89"/>
  <c r="H210" i="89"/>
  <c r="H211" i="89"/>
  <c r="H212" i="89"/>
  <c r="H213" i="89"/>
  <c r="H214" i="89"/>
  <c r="H215" i="89"/>
  <c r="H216" i="89"/>
  <c r="H217" i="89"/>
  <c r="H225" i="89"/>
  <c r="H226" i="89"/>
  <c r="H230" i="89"/>
  <c r="H231" i="89"/>
  <c r="H232" i="89"/>
  <c r="F24" i="88"/>
  <c r="F26" i="88" s="1"/>
  <c r="E28" i="88" s="1"/>
  <c r="H54" i="88"/>
  <c r="H56" i="88"/>
  <c r="H60" i="88"/>
  <c r="P60" i="88"/>
  <c r="X60" i="88"/>
  <c r="AF60" i="88"/>
  <c r="AN60" i="88"/>
  <c r="AV60" i="88"/>
  <c r="BD60" i="88"/>
  <c r="BL60" i="88"/>
  <c r="BT60" i="88"/>
  <c r="CB60" i="88"/>
  <c r="CJ60" i="88"/>
  <c r="CR60" i="88"/>
  <c r="CZ60" i="88"/>
  <c r="DH60" i="88"/>
  <c r="DP60" i="88"/>
  <c r="DX60" i="88"/>
  <c r="EF60" i="88"/>
  <c r="EN60" i="88"/>
  <c r="EV60" i="88"/>
  <c r="FD60" i="88"/>
  <c r="FL60" i="88"/>
  <c r="FT60" i="88"/>
  <c r="GB60" i="88"/>
  <c r="GJ60" i="88"/>
  <c r="GR60" i="88"/>
  <c r="GZ60" i="88"/>
  <c r="HH60" i="88"/>
  <c r="HP60" i="88"/>
  <c r="HX60" i="88"/>
  <c r="IF60" i="88"/>
  <c r="IN60" i="88"/>
  <c r="IV60" i="88"/>
  <c r="JD60" i="88"/>
  <c r="JL60" i="88"/>
  <c r="JT60" i="88"/>
  <c r="KB60" i="88"/>
  <c r="KJ60" i="88"/>
  <c r="KR60" i="88"/>
  <c r="KZ60" i="88"/>
  <c r="LH60" i="88"/>
  <c r="LP60" i="88"/>
  <c r="LX60" i="88"/>
  <c r="MF60" i="88"/>
  <c r="MN60" i="88"/>
  <c r="MV60" i="88"/>
  <c r="ND60" i="88"/>
  <c r="NL60" i="88"/>
  <c r="NT60" i="88"/>
  <c r="OB60" i="88"/>
  <c r="OJ60" i="88"/>
  <c r="OR60" i="88"/>
  <c r="OZ60" i="88"/>
  <c r="PH60" i="88"/>
  <c r="PP60" i="88"/>
  <c r="PX60" i="88"/>
  <c r="QF60" i="88"/>
  <c r="QN60" i="88"/>
  <c r="QV60" i="88"/>
  <c r="RD60" i="88"/>
  <c r="RL60" i="88"/>
  <c r="RT60" i="88"/>
  <c r="SB60" i="88"/>
  <c r="SJ60" i="88"/>
  <c r="SR60" i="88"/>
  <c r="SZ60" i="88"/>
  <c r="TH60" i="88"/>
  <c r="TP60" i="88"/>
  <c r="TX60" i="88"/>
  <c r="UF60" i="88"/>
  <c r="UN60" i="88"/>
  <c r="UV60" i="88"/>
  <c r="VD60" i="88"/>
  <c r="VL60" i="88"/>
  <c r="VT60" i="88"/>
  <c r="WB60" i="88"/>
  <c r="WJ60" i="88"/>
  <c r="WR60" i="88"/>
  <c r="WZ60" i="88"/>
  <c r="XH60" i="88"/>
  <c r="XP60" i="88"/>
  <c r="XX60" i="88"/>
  <c r="YF60" i="88"/>
  <c r="YN60" i="88"/>
  <c r="YV60" i="88"/>
  <c r="ZD60" i="88"/>
  <c r="ZL60" i="88"/>
  <c r="ZT60" i="88"/>
  <c r="AAB60" i="88"/>
  <c r="AAJ60" i="88"/>
  <c r="AAR60" i="88"/>
  <c r="AAZ60" i="88"/>
  <c r="ABH60" i="88"/>
  <c r="ABP60" i="88"/>
  <c r="ABX60" i="88"/>
  <c r="ACF60" i="88"/>
  <c r="ACN60" i="88"/>
  <c r="ACV60" i="88"/>
  <c r="ADD60" i="88"/>
  <c r="ADL60" i="88"/>
  <c r="ADT60" i="88"/>
  <c r="AEB60" i="88"/>
  <c r="AEJ60" i="88"/>
  <c r="AER60" i="88"/>
  <c r="AEZ60" i="88"/>
  <c r="AFH60" i="88"/>
  <c r="AFP60" i="88"/>
  <c r="AFX60" i="88"/>
  <c r="AGF60" i="88"/>
  <c r="AGN60" i="88"/>
  <c r="AGV60" i="88"/>
  <c r="AHD60" i="88"/>
  <c r="AHL60" i="88"/>
  <c r="AHT60" i="88"/>
  <c r="AIB60" i="88"/>
  <c r="AIJ60" i="88"/>
  <c r="AIR60" i="88"/>
  <c r="AIZ60" i="88"/>
  <c r="AJH60" i="88"/>
  <c r="AJP60" i="88"/>
  <c r="AJX60" i="88"/>
  <c r="AKF60" i="88"/>
  <c r="AKN60" i="88"/>
  <c r="AKV60" i="88"/>
  <c r="ALD60" i="88"/>
  <c r="ALL60" i="88"/>
  <c r="ALT60" i="88"/>
  <c r="AMB60" i="88"/>
  <c r="AMJ60" i="88"/>
  <c r="AMR60" i="88"/>
  <c r="AMZ60" i="88"/>
  <c r="ANH60" i="88"/>
  <c r="ANP60" i="88"/>
  <c r="ANX60" i="88"/>
  <c r="AOF60" i="88"/>
  <c r="AON60" i="88"/>
  <c r="AOV60" i="88"/>
  <c r="APD60" i="88"/>
  <c r="APL60" i="88"/>
  <c r="APT60" i="88"/>
  <c r="AQB60" i="88"/>
  <c r="AQJ60" i="88"/>
  <c r="AQR60" i="88"/>
  <c r="AQZ60" i="88"/>
  <c r="ARH60" i="88"/>
  <c r="ARP60" i="88"/>
  <c r="ARX60" i="88"/>
  <c r="ASF60" i="88"/>
  <c r="ASN60" i="88"/>
  <c r="ASV60" i="88"/>
  <c r="ATD60" i="88"/>
  <c r="ATL60" i="88"/>
  <c r="ATT60" i="88"/>
  <c r="AUB60" i="88"/>
  <c r="AUJ60" i="88"/>
  <c r="AUR60" i="88"/>
  <c r="AUZ60" i="88"/>
  <c r="AVH60" i="88"/>
  <c r="AVP60" i="88"/>
  <c r="AVX60" i="88"/>
  <c r="AWF60" i="88"/>
  <c r="AWN60" i="88"/>
  <c r="AWV60" i="88"/>
  <c r="AXD60" i="88"/>
  <c r="AXL60" i="88"/>
  <c r="AXT60" i="88"/>
  <c r="AYB60" i="88"/>
  <c r="AYJ60" i="88"/>
  <c r="AYR60" i="88"/>
  <c r="AYZ60" i="88"/>
  <c r="AZH60" i="88"/>
  <c r="AZP60" i="88"/>
  <c r="AZX60" i="88"/>
  <c r="BAF60" i="88"/>
  <c r="BAN60" i="88"/>
  <c r="BAV60" i="88"/>
  <c r="BBD60" i="88"/>
  <c r="BBL60" i="88"/>
  <c r="BBT60" i="88"/>
  <c r="BCB60" i="88"/>
  <c r="BCJ60" i="88"/>
  <c r="BCR60" i="88"/>
  <c r="BCZ60" i="88"/>
  <c r="BDH60" i="88"/>
  <c r="BDP60" i="88"/>
  <c r="BDX60" i="88"/>
  <c r="BEF60" i="88"/>
  <c r="BEN60" i="88"/>
  <c r="BEV60" i="88"/>
  <c r="BFD60" i="88"/>
  <c r="BFL60" i="88"/>
  <c r="BFT60" i="88"/>
  <c r="BGB60" i="88"/>
  <c r="BGJ60" i="88"/>
  <c r="BGR60" i="88"/>
  <c r="BGZ60" i="88"/>
  <c r="BHH60" i="88"/>
  <c r="BHP60" i="88"/>
  <c r="BHX60" i="88"/>
  <c r="BIF60" i="88"/>
  <c r="BIN60" i="88"/>
  <c r="BIV60" i="88"/>
  <c r="BJD60" i="88"/>
  <c r="BJL60" i="88"/>
  <c r="BJT60" i="88"/>
  <c r="BKB60" i="88"/>
  <c r="BKJ60" i="88"/>
  <c r="BKR60" i="88"/>
  <c r="BKZ60" i="88"/>
  <c r="BLH60" i="88"/>
  <c r="BLP60" i="88"/>
  <c r="BLX60" i="88"/>
  <c r="BMF60" i="88"/>
  <c r="BMN60" i="88"/>
  <c r="BMV60" i="88"/>
  <c r="BND60" i="88"/>
  <c r="BNL60" i="88"/>
  <c r="BNT60" i="88"/>
  <c r="BOB60" i="88"/>
  <c r="BOJ60" i="88"/>
  <c r="BOR60" i="88"/>
  <c r="BOZ60" i="88"/>
  <c r="BPH60" i="88"/>
  <c r="BPP60" i="88"/>
  <c r="BPX60" i="88"/>
  <c r="BQF60" i="88"/>
  <c r="BQN60" i="88"/>
  <c r="BQV60" i="88"/>
  <c r="BRD60" i="88"/>
  <c r="BRL60" i="88"/>
  <c r="BRT60" i="88"/>
  <c r="BSB60" i="88"/>
  <c r="BSJ60" i="88"/>
  <c r="BSR60" i="88"/>
  <c r="BSZ60" i="88"/>
  <c r="BTH60" i="88"/>
  <c r="BTP60" i="88"/>
  <c r="BTX60" i="88"/>
  <c r="BUF60" i="88"/>
  <c r="BUN60" i="88"/>
  <c r="BUV60" i="88"/>
  <c r="BVD60" i="88"/>
  <c r="BVL60" i="88"/>
  <c r="BVT60" i="88"/>
  <c r="BWB60" i="88"/>
  <c r="BWJ60" i="88"/>
  <c r="BWR60" i="88"/>
  <c r="BWZ60" i="88"/>
  <c r="BXH60" i="88"/>
  <c r="BXP60" i="88"/>
  <c r="BXX60" i="88"/>
  <c r="BYF60" i="88"/>
  <c r="BYN60" i="88"/>
  <c r="BYV60" i="88"/>
  <c r="BZD60" i="88"/>
  <c r="BZL60" i="88"/>
  <c r="BZT60" i="88"/>
  <c r="CAB60" i="88"/>
  <c r="CAJ60" i="88"/>
  <c r="CAR60" i="88"/>
  <c r="CAZ60" i="88"/>
  <c r="CBH60" i="88"/>
  <c r="CBP60" i="88"/>
  <c r="CBX60" i="88"/>
  <c r="CCF60" i="88"/>
  <c r="CCN60" i="88"/>
  <c r="CCV60" i="88"/>
  <c r="CDD60" i="88"/>
  <c r="CDL60" i="88"/>
  <c r="CDT60" i="88"/>
  <c r="CEB60" i="88"/>
  <c r="CEJ60" i="88"/>
  <c r="CER60" i="88"/>
  <c r="CEZ60" i="88"/>
  <c r="CFH60" i="88"/>
  <c r="CFP60" i="88"/>
  <c r="CFX60" i="88"/>
  <c r="CGF60" i="88"/>
  <c r="CGN60" i="88"/>
  <c r="CGV60" i="88"/>
  <c r="CHD60" i="88"/>
  <c r="CHL60" i="88"/>
  <c r="CHT60" i="88"/>
  <c r="CIB60" i="88"/>
  <c r="CIJ60" i="88"/>
  <c r="CIR60" i="88"/>
  <c r="CIZ60" i="88"/>
  <c r="CJH60" i="88"/>
  <c r="CJP60" i="88"/>
  <c r="CJX60" i="88"/>
  <c r="CKF60" i="88"/>
  <c r="CKN60" i="88"/>
  <c r="CKV60" i="88"/>
  <c r="CLD60" i="88"/>
  <c r="CLL60" i="88"/>
  <c r="CLT60" i="88"/>
  <c r="CMB60" i="88"/>
  <c r="CMJ60" i="88"/>
  <c r="CMR60" i="88"/>
  <c r="CMZ60" i="88"/>
  <c r="CNH60" i="88"/>
  <c r="CNP60" i="88"/>
  <c r="CNX60" i="88"/>
  <c r="COF60" i="88"/>
  <c r="CON60" i="88"/>
  <c r="COV60" i="88"/>
  <c r="CPD60" i="88"/>
  <c r="CPL60" i="88"/>
  <c r="CPT60" i="88"/>
  <c r="CQB60" i="88"/>
  <c r="CQJ60" i="88"/>
  <c r="CQR60" i="88"/>
  <c r="CQZ60" i="88"/>
  <c r="CRH60" i="88"/>
  <c r="CRP60" i="88"/>
  <c r="CRX60" i="88"/>
  <c r="CSF60" i="88"/>
  <c r="CSN60" i="88"/>
  <c r="CSV60" i="88"/>
  <c r="CTD60" i="88"/>
  <c r="CTL60" i="88"/>
  <c r="CTT60" i="88"/>
  <c r="CUB60" i="88"/>
  <c r="CUJ60" i="88"/>
  <c r="CUR60" i="88"/>
  <c r="CUZ60" i="88"/>
  <c r="CVH60" i="88"/>
  <c r="CVP60" i="88"/>
  <c r="CVX60" i="88"/>
  <c r="CWF60" i="88"/>
  <c r="CWN60" i="88"/>
  <c r="CWV60" i="88"/>
  <c r="CXD60" i="88"/>
  <c r="CXL60" i="88"/>
  <c r="CXT60" i="88"/>
  <c r="CYB60" i="88"/>
  <c r="CYJ60" i="88"/>
  <c r="CYR60" i="88"/>
  <c r="CYZ60" i="88"/>
  <c r="CZH60" i="88"/>
  <c r="CZP60" i="88"/>
  <c r="CZX60" i="88"/>
  <c r="DAF60" i="88"/>
  <c r="DAN60" i="88"/>
  <c r="DAV60" i="88"/>
  <c r="DBD60" i="88"/>
  <c r="DBL60" i="88"/>
  <c r="DBT60" i="88"/>
  <c r="DCB60" i="88"/>
  <c r="DCJ60" i="88"/>
  <c r="DCR60" i="88"/>
  <c r="DCZ60" i="88"/>
  <c r="DDH60" i="88"/>
  <c r="DDP60" i="88"/>
  <c r="DDX60" i="88"/>
  <c r="DEF60" i="88"/>
  <c r="DEN60" i="88"/>
  <c r="DEV60" i="88"/>
  <c r="DFD60" i="88"/>
  <c r="DFL60" i="88"/>
  <c r="DFT60" i="88"/>
  <c r="DGB60" i="88"/>
  <c r="DGJ60" i="88"/>
  <c r="DGR60" i="88"/>
  <c r="DGZ60" i="88"/>
  <c r="DHH60" i="88"/>
  <c r="DHP60" i="88"/>
  <c r="DHX60" i="88"/>
  <c r="DIF60" i="88"/>
  <c r="DIN60" i="88"/>
  <c r="DIV60" i="88"/>
  <c r="DJD60" i="88"/>
  <c r="DJL60" i="88"/>
  <c r="DJT60" i="88"/>
  <c r="DKB60" i="88"/>
  <c r="DKJ60" i="88"/>
  <c r="DKR60" i="88"/>
  <c r="DKZ60" i="88"/>
  <c r="DLH60" i="88"/>
  <c r="DLP60" i="88"/>
  <c r="DLX60" i="88"/>
  <c r="DMF60" i="88"/>
  <c r="DMN60" i="88"/>
  <c r="DMV60" i="88"/>
  <c r="DND60" i="88"/>
  <c r="DNL60" i="88"/>
  <c r="DNT60" i="88"/>
  <c r="DOB60" i="88"/>
  <c r="DOJ60" i="88"/>
  <c r="DOR60" i="88"/>
  <c r="DOZ60" i="88"/>
  <c r="DPH60" i="88"/>
  <c r="DPP60" i="88"/>
  <c r="DPX60" i="88"/>
  <c r="DQF60" i="88"/>
  <c r="DQN60" i="88"/>
  <c r="DQV60" i="88"/>
  <c r="DRD60" i="88"/>
  <c r="DRL60" i="88"/>
  <c r="DRT60" i="88"/>
  <c r="DSB60" i="88"/>
  <c r="DSJ60" i="88"/>
  <c r="DSR60" i="88"/>
  <c r="DSZ60" i="88"/>
  <c r="DTH60" i="88"/>
  <c r="DTP60" i="88"/>
  <c r="DTX60" i="88"/>
  <c r="DUF60" i="88"/>
  <c r="DUN60" i="88"/>
  <c r="DUV60" i="88"/>
  <c r="DVD60" i="88"/>
  <c r="DVL60" i="88"/>
  <c r="DVT60" i="88"/>
  <c r="DWB60" i="88"/>
  <c r="DWJ60" i="88"/>
  <c r="DWR60" i="88"/>
  <c r="DWZ60" i="88"/>
  <c r="DXH60" i="88"/>
  <c r="DXP60" i="88"/>
  <c r="DXX60" i="88"/>
  <c r="DYF60" i="88"/>
  <c r="DYN60" i="88"/>
  <c r="DYV60" i="88"/>
  <c r="DZD60" i="88"/>
  <c r="DZL60" i="88"/>
  <c r="DZT60" i="88"/>
  <c r="EAB60" i="88"/>
  <c r="EAJ60" i="88"/>
  <c r="EAR60" i="88"/>
  <c r="EAZ60" i="88"/>
  <c r="EBH60" i="88"/>
  <c r="EBP60" i="88"/>
  <c r="EBX60" i="88"/>
  <c r="ECF60" i="88"/>
  <c r="ECN60" i="88"/>
  <c r="ECV60" i="88"/>
  <c r="EDD60" i="88"/>
  <c r="EDL60" i="88"/>
  <c r="EDT60" i="88"/>
  <c r="EEB60" i="88"/>
  <c r="EEJ60" i="88"/>
  <c r="EER60" i="88"/>
  <c r="EEZ60" i="88"/>
  <c r="EFH60" i="88"/>
  <c r="EFP60" i="88"/>
  <c r="EFX60" i="88"/>
  <c r="EGF60" i="88"/>
  <c r="EGN60" i="88"/>
  <c r="EGV60" i="88"/>
  <c r="EHD60" i="88"/>
  <c r="EHL60" i="88"/>
  <c r="EHT60" i="88"/>
  <c r="EIB60" i="88"/>
  <c r="EIJ60" i="88"/>
  <c r="EIR60" i="88"/>
  <c r="EIZ60" i="88"/>
  <c r="EJH60" i="88"/>
  <c r="EJP60" i="88"/>
  <c r="EJX60" i="88"/>
  <c r="EKF60" i="88"/>
  <c r="EKN60" i="88"/>
  <c r="EKV60" i="88"/>
  <c r="ELD60" i="88"/>
  <c r="ELL60" i="88"/>
  <c r="ELT60" i="88"/>
  <c r="EMB60" i="88"/>
  <c r="EMJ60" i="88"/>
  <c r="EMR60" i="88"/>
  <c r="EMZ60" i="88"/>
  <c r="ENH60" i="88"/>
  <c r="ENP60" i="88"/>
  <c r="ENX60" i="88"/>
  <c r="EOF60" i="88"/>
  <c r="EON60" i="88"/>
  <c r="EOV60" i="88"/>
  <c r="EPD60" i="88"/>
  <c r="EPL60" i="88"/>
  <c r="EPT60" i="88"/>
  <c r="EQB60" i="88"/>
  <c r="EQJ60" i="88"/>
  <c r="EQR60" i="88"/>
  <c r="EQZ60" i="88"/>
  <c r="ERH60" i="88"/>
  <c r="ERP60" i="88"/>
  <c r="ERX60" i="88"/>
  <c r="ESF60" i="88"/>
  <c r="ESN60" i="88"/>
  <c r="ESV60" i="88"/>
  <c r="ETD60" i="88"/>
  <c r="ETL60" i="88"/>
  <c r="ETT60" i="88"/>
  <c r="EUB60" i="88"/>
  <c r="EUJ60" i="88"/>
  <c r="EUR60" i="88"/>
  <c r="EUZ60" i="88"/>
  <c r="EVH60" i="88"/>
  <c r="EVP60" i="88"/>
  <c r="EVX60" i="88"/>
  <c r="EWF60" i="88"/>
  <c r="EWN60" i="88"/>
  <c r="EWV60" i="88"/>
  <c r="EXD60" i="88"/>
  <c r="EXL60" i="88"/>
  <c r="EXT60" i="88"/>
  <c r="EYB60" i="88"/>
  <c r="EYJ60" i="88"/>
  <c r="EYR60" i="88"/>
  <c r="EYZ60" i="88"/>
  <c r="EZH60" i="88"/>
  <c r="EZP60" i="88"/>
  <c r="EZX60" i="88"/>
  <c r="FAF60" i="88"/>
  <c r="FAN60" i="88"/>
  <c r="FAV60" i="88"/>
  <c r="FBD60" i="88"/>
  <c r="FBL60" i="88"/>
  <c r="FBT60" i="88"/>
  <c r="FCB60" i="88"/>
  <c r="FCJ60" i="88"/>
  <c r="FCR60" i="88"/>
  <c r="FCZ60" i="88"/>
  <c r="FDH60" i="88"/>
  <c r="FDP60" i="88"/>
  <c r="FDX60" i="88"/>
  <c r="FEF60" i="88"/>
  <c r="FEN60" i="88"/>
  <c r="FEV60" i="88"/>
  <c r="FFD60" i="88"/>
  <c r="FFL60" i="88"/>
  <c r="FFT60" i="88"/>
  <c r="FGB60" i="88"/>
  <c r="FGJ60" i="88"/>
  <c r="FGR60" i="88"/>
  <c r="FGZ60" i="88"/>
  <c r="FHH60" i="88"/>
  <c r="FHP60" i="88"/>
  <c r="FHX60" i="88"/>
  <c r="FIF60" i="88"/>
  <c r="FIN60" i="88"/>
  <c r="FIV60" i="88"/>
  <c r="FJD60" i="88"/>
  <c r="FJL60" i="88"/>
  <c r="FJT60" i="88"/>
  <c r="FKB60" i="88"/>
  <c r="FKJ60" i="88"/>
  <c r="FKR60" i="88"/>
  <c r="FKZ60" i="88"/>
  <c r="FLH60" i="88"/>
  <c r="FLP60" i="88"/>
  <c r="FLX60" i="88"/>
  <c r="FMF60" i="88"/>
  <c r="FMN60" i="88"/>
  <c r="FMV60" i="88"/>
  <c r="FND60" i="88"/>
  <c r="FNL60" i="88"/>
  <c r="FNT60" i="88"/>
  <c r="FOB60" i="88"/>
  <c r="FOJ60" i="88"/>
  <c r="FOR60" i="88"/>
  <c r="FOZ60" i="88"/>
  <c r="FPH60" i="88"/>
  <c r="FPP60" i="88"/>
  <c r="FPX60" i="88"/>
  <c r="FQF60" i="88"/>
  <c r="FQN60" i="88"/>
  <c r="FQV60" i="88"/>
  <c r="FRD60" i="88"/>
  <c r="FRL60" i="88"/>
  <c r="FRT60" i="88"/>
  <c r="FSB60" i="88"/>
  <c r="FSJ60" i="88"/>
  <c r="FSR60" i="88"/>
  <c r="FSZ60" i="88"/>
  <c r="FTH60" i="88"/>
  <c r="FTP60" i="88"/>
  <c r="FTX60" i="88"/>
  <c r="FUF60" i="88"/>
  <c r="FUN60" i="88"/>
  <c r="FUV60" i="88"/>
  <c r="FVD60" i="88"/>
  <c r="FVL60" i="88"/>
  <c r="FVT60" i="88"/>
  <c r="FWB60" i="88"/>
  <c r="FWJ60" i="88"/>
  <c r="FWR60" i="88"/>
  <c r="FWZ60" i="88"/>
  <c r="FXH60" i="88"/>
  <c r="FXP60" i="88"/>
  <c r="FXX60" i="88"/>
  <c r="FYF60" i="88"/>
  <c r="FYN60" i="88"/>
  <c r="FYV60" i="88"/>
  <c r="FZD60" i="88"/>
  <c r="FZL60" i="88"/>
  <c r="FZT60" i="88"/>
  <c r="GAB60" i="88"/>
  <c r="GAJ60" i="88"/>
  <c r="GAR60" i="88"/>
  <c r="GAZ60" i="88"/>
  <c r="GBH60" i="88"/>
  <c r="GBP60" i="88"/>
  <c r="GBX60" i="88"/>
  <c r="GCF60" i="88"/>
  <c r="GCN60" i="88"/>
  <c r="GCV60" i="88"/>
  <c r="GDD60" i="88"/>
  <c r="GDL60" i="88"/>
  <c r="GDT60" i="88"/>
  <c r="GEB60" i="88"/>
  <c r="GEJ60" i="88"/>
  <c r="GER60" i="88"/>
  <c r="GEZ60" i="88"/>
  <c r="GFH60" i="88"/>
  <c r="GFP60" i="88"/>
  <c r="GFX60" i="88"/>
  <c r="GGF60" i="88"/>
  <c r="GGN60" i="88"/>
  <c r="GGV60" i="88"/>
  <c r="GHD60" i="88"/>
  <c r="GHL60" i="88"/>
  <c r="GHT60" i="88"/>
  <c r="GIB60" i="88"/>
  <c r="GIJ60" i="88"/>
  <c r="GIR60" i="88"/>
  <c r="GIZ60" i="88"/>
  <c r="GJH60" i="88"/>
  <c r="GJP60" i="88"/>
  <c r="GJX60" i="88"/>
  <c r="GKF60" i="88"/>
  <c r="GKN60" i="88"/>
  <c r="GKV60" i="88"/>
  <c r="GLD60" i="88"/>
  <c r="GLL60" i="88"/>
  <c r="GLT60" i="88"/>
  <c r="GMB60" i="88"/>
  <c r="GMJ60" i="88"/>
  <c r="GMR60" i="88"/>
  <c r="GMZ60" i="88"/>
  <c r="GNH60" i="88"/>
  <c r="GNP60" i="88"/>
  <c r="GNX60" i="88"/>
  <c r="GOF60" i="88"/>
  <c r="GON60" i="88"/>
  <c r="GOV60" i="88"/>
  <c r="GPD60" i="88"/>
  <c r="GPL60" i="88"/>
  <c r="GPT60" i="88"/>
  <c r="GQB60" i="88"/>
  <c r="GQJ60" i="88"/>
  <c r="GQR60" i="88"/>
  <c r="GQZ60" i="88"/>
  <c r="GRH60" i="88"/>
  <c r="GRP60" i="88"/>
  <c r="GRX60" i="88"/>
  <c r="GSF60" i="88"/>
  <c r="GSN60" i="88"/>
  <c r="GSV60" i="88"/>
  <c r="GTD60" i="88"/>
  <c r="GTL60" i="88"/>
  <c r="GTT60" i="88"/>
  <c r="GUB60" i="88"/>
  <c r="GUJ60" i="88"/>
  <c r="GUR60" i="88"/>
  <c r="GUZ60" i="88"/>
  <c r="GVH60" i="88"/>
  <c r="GVP60" i="88"/>
  <c r="GVX60" i="88"/>
  <c r="GWF60" i="88"/>
  <c r="GWN60" i="88"/>
  <c r="GWV60" i="88"/>
  <c r="GXD60" i="88"/>
  <c r="GXL60" i="88"/>
  <c r="GXT60" i="88"/>
  <c r="GYB60" i="88"/>
  <c r="GYJ60" i="88"/>
  <c r="GYR60" i="88"/>
  <c r="GYZ60" i="88"/>
  <c r="GZH60" i="88"/>
  <c r="GZP60" i="88"/>
  <c r="GZX60" i="88"/>
  <c r="HAF60" i="88"/>
  <c r="HAN60" i="88"/>
  <c r="HAV60" i="88"/>
  <c r="HBD60" i="88"/>
  <c r="HBL60" i="88"/>
  <c r="HBT60" i="88"/>
  <c r="HCB60" i="88"/>
  <c r="HCJ60" i="88"/>
  <c r="HCR60" i="88"/>
  <c r="HCZ60" i="88"/>
  <c r="HDH60" i="88"/>
  <c r="HDP60" i="88"/>
  <c r="HDX60" i="88"/>
  <c r="HEF60" i="88"/>
  <c r="HEN60" i="88"/>
  <c r="HEV60" i="88"/>
  <c r="HFD60" i="88"/>
  <c r="HFL60" i="88"/>
  <c r="HFT60" i="88"/>
  <c r="HGB60" i="88"/>
  <c r="HGJ60" i="88"/>
  <c r="HGR60" i="88"/>
  <c r="HGZ60" i="88"/>
  <c r="HHH60" i="88"/>
  <c r="HHP60" i="88"/>
  <c r="HHX60" i="88"/>
  <c r="HIF60" i="88"/>
  <c r="HIN60" i="88"/>
  <c r="HIV60" i="88"/>
  <c r="HJD60" i="88"/>
  <c r="HJL60" i="88"/>
  <c r="HJT60" i="88"/>
  <c r="HKB60" i="88"/>
  <c r="HKJ60" i="88"/>
  <c r="HKR60" i="88"/>
  <c r="HKZ60" i="88"/>
  <c r="HLH60" i="88"/>
  <c r="HLP60" i="88"/>
  <c r="HLX60" i="88"/>
  <c r="HMF60" i="88"/>
  <c r="HMN60" i="88"/>
  <c r="HMV60" i="88"/>
  <c r="HND60" i="88"/>
  <c r="HNL60" i="88"/>
  <c r="HNT60" i="88"/>
  <c r="HOB60" i="88"/>
  <c r="HOJ60" i="88"/>
  <c r="HOR60" i="88"/>
  <c r="HOZ60" i="88"/>
  <c r="HPH60" i="88"/>
  <c r="HPP60" i="88"/>
  <c r="HPX60" i="88"/>
  <c r="HQF60" i="88"/>
  <c r="HQN60" i="88"/>
  <c r="HQV60" i="88"/>
  <c r="HRD60" i="88"/>
  <c r="HRL60" i="88"/>
  <c r="HRT60" i="88"/>
  <c r="HSB60" i="88"/>
  <c r="HSJ60" i="88"/>
  <c r="HSR60" i="88"/>
  <c r="HSZ60" i="88"/>
  <c r="HTH60" i="88"/>
  <c r="HTP60" i="88"/>
  <c r="HTX60" i="88"/>
  <c r="HUF60" i="88"/>
  <c r="HUN60" i="88"/>
  <c r="HUV60" i="88"/>
  <c r="HVD60" i="88"/>
  <c r="HVL60" i="88"/>
  <c r="HVT60" i="88"/>
  <c r="HWB60" i="88"/>
  <c r="HWJ60" i="88"/>
  <c r="HWR60" i="88"/>
  <c r="HWZ60" i="88"/>
  <c r="HXH60" i="88"/>
  <c r="HXP60" i="88"/>
  <c r="HXX60" i="88"/>
  <c r="HYF60" i="88"/>
  <c r="HYN60" i="88"/>
  <c r="HYV60" i="88"/>
  <c r="HZD60" i="88"/>
  <c r="HZL60" i="88"/>
  <c r="HZT60" i="88"/>
  <c r="IAB60" i="88"/>
  <c r="IAJ60" i="88"/>
  <c r="IAR60" i="88"/>
  <c r="IAZ60" i="88"/>
  <c r="IBH60" i="88"/>
  <c r="IBP60" i="88"/>
  <c r="IBX60" i="88"/>
  <c r="ICF60" i="88"/>
  <c r="ICN60" i="88"/>
  <c r="ICV60" i="88"/>
  <c r="IDD60" i="88"/>
  <c r="IDL60" i="88"/>
  <c r="IDT60" i="88"/>
  <c r="IEB60" i="88"/>
  <c r="IEJ60" i="88"/>
  <c r="IER60" i="88"/>
  <c r="IEZ60" i="88"/>
  <c r="IFH60" i="88"/>
  <c r="IFP60" i="88"/>
  <c r="IFX60" i="88"/>
  <c r="IGF60" i="88"/>
  <c r="IGN60" i="88"/>
  <c r="IGV60" i="88"/>
  <c r="IHD60" i="88"/>
  <c r="IHL60" i="88"/>
  <c r="IHT60" i="88"/>
  <c r="IIB60" i="88"/>
  <c r="IIJ60" i="88"/>
  <c r="IIR60" i="88"/>
  <c r="IIZ60" i="88"/>
  <c r="IJH60" i="88"/>
  <c r="IJP60" i="88"/>
  <c r="IJX60" i="88"/>
  <c r="IKF60" i="88"/>
  <c r="IKN60" i="88"/>
  <c r="IKV60" i="88"/>
  <c r="ILD60" i="88"/>
  <c r="ILL60" i="88"/>
  <c r="ILT60" i="88"/>
  <c r="IMB60" i="88"/>
  <c r="IMJ60" i="88"/>
  <c r="IMR60" i="88"/>
  <c r="IMZ60" i="88"/>
  <c r="INH60" i="88"/>
  <c r="INP60" i="88"/>
  <c r="INX60" i="88"/>
  <c r="IOF60" i="88"/>
  <c r="ION60" i="88"/>
  <c r="IOV60" i="88"/>
  <c r="IPD60" i="88"/>
  <c r="IPL60" i="88"/>
  <c r="IPT60" i="88"/>
  <c r="IQB60" i="88"/>
  <c r="IQJ60" i="88"/>
  <c r="IQR60" i="88"/>
  <c r="IQZ60" i="88"/>
  <c r="IRH60" i="88"/>
  <c r="IRP60" i="88"/>
  <c r="IRX60" i="88"/>
  <c r="ISF60" i="88"/>
  <c r="ISN60" i="88"/>
  <c r="ISV60" i="88"/>
  <c r="ITD60" i="88"/>
  <c r="ITL60" i="88"/>
  <c r="ITT60" i="88"/>
  <c r="IUB60" i="88"/>
  <c r="IUJ60" i="88"/>
  <c r="IUR60" i="88"/>
  <c r="IUZ60" i="88"/>
  <c r="IVH60" i="88"/>
  <c r="IVP60" i="88"/>
  <c r="IVX60" i="88"/>
  <c r="IWF60" i="88"/>
  <c r="IWN60" i="88"/>
  <c r="IWV60" i="88"/>
  <c r="IXD60" i="88"/>
  <c r="IXL60" i="88"/>
  <c r="IXT60" i="88"/>
  <c r="IYB60" i="88"/>
  <c r="IYJ60" i="88"/>
  <c r="IYR60" i="88"/>
  <c r="IYZ60" i="88"/>
  <c r="IZH60" i="88"/>
  <c r="IZP60" i="88"/>
  <c r="IZX60" i="88"/>
  <c r="JAF60" i="88"/>
  <c r="JAN60" i="88"/>
  <c r="JAV60" i="88"/>
  <c r="JBD60" i="88"/>
  <c r="JBL60" i="88"/>
  <c r="JBT60" i="88"/>
  <c r="JCB60" i="88"/>
  <c r="JCJ60" i="88"/>
  <c r="JCR60" i="88"/>
  <c r="JCZ60" i="88"/>
  <c r="JDH60" i="88"/>
  <c r="JDP60" i="88"/>
  <c r="JDX60" i="88"/>
  <c r="JEF60" i="88"/>
  <c r="JEN60" i="88"/>
  <c r="JEV60" i="88"/>
  <c r="JFD60" i="88"/>
  <c r="JFL60" i="88"/>
  <c r="JFT60" i="88"/>
  <c r="JGB60" i="88"/>
  <c r="JGJ60" i="88"/>
  <c r="JGR60" i="88"/>
  <c r="JGZ60" i="88"/>
  <c r="JHH60" i="88"/>
  <c r="JHP60" i="88"/>
  <c r="JHX60" i="88"/>
  <c r="JIF60" i="88"/>
  <c r="JIN60" i="88"/>
  <c r="JIV60" i="88"/>
  <c r="JJD60" i="88"/>
  <c r="JJL60" i="88"/>
  <c r="JJT60" i="88"/>
  <c r="JKB60" i="88"/>
  <c r="JKJ60" i="88"/>
  <c r="JKR60" i="88"/>
  <c r="JKZ60" i="88"/>
  <c r="JLH60" i="88"/>
  <c r="JLP60" i="88"/>
  <c r="JLX60" i="88"/>
  <c r="JMF60" i="88"/>
  <c r="JMN60" i="88"/>
  <c r="JMV60" i="88"/>
  <c r="JND60" i="88"/>
  <c r="JNL60" i="88"/>
  <c r="JNT60" i="88"/>
  <c r="JOB60" i="88"/>
  <c r="JOJ60" i="88"/>
  <c r="JOR60" i="88"/>
  <c r="JOZ60" i="88"/>
  <c r="JPH60" i="88"/>
  <c r="JPP60" i="88"/>
  <c r="JPX60" i="88"/>
  <c r="JQF60" i="88"/>
  <c r="JQN60" i="88"/>
  <c r="JQV60" i="88"/>
  <c r="JRD60" i="88"/>
  <c r="JRL60" i="88"/>
  <c r="JRT60" i="88"/>
  <c r="JSB60" i="88"/>
  <c r="JSJ60" i="88"/>
  <c r="JSR60" i="88"/>
  <c r="JSZ60" i="88"/>
  <c r="JTH60" i="88"/>
  <c r="JTP60" i="88"/>
  <c r="JTX60" i="88"/>
  <c r="JUF60" i="88"/>
  <c r="JUN60" i="88"/>
  <c r="JUV60" i="88"/>
  <c r="JVD60" i="88"/>
  <c r="JVL60" i="88"/>
  <c r="JVT60" i="88"/>
  <c r="JWB60" i="88"/>
  <c r="JWJ60" i="88"/>
  <c r="JWR60" i="88"/>
  <c r="JWZ60" i="88"/>
  <c r="JXH60" i="88"/>
  <c r="JXP60" i="88"/>
  <c r="JXX60" i="88"/>
  <c r="JYF60" i="88"/>
  <c r="JYN60" i="88"/>
  <c r="JYV60" i="88"/>
  <c r="JZD60" i="88"/>
  <c r="JZL60" i="88"/>
  <c r="JZT60" i="88"/>
  <c r="KAB60" i="88"/>
  <c r="KAJ60" i="88"/>
  <c r="KAR60" i="88"/>
  <c r="KAZ60" i="88"/>
  <c r="KBH60" i="88"/>
  <c r="KBP60" i="88"/>
  <c r="KBX60" i="88"/>
  <c r="KCF60" i="88"/>
  <c r="KCN60" i="88"/>
  <c r="KCV60" i="88"/>
  <c r="KDD60" i="88"/>
  <c r="KDL60" i="88"/>
  <c r="KDT60" i="88"/>
  <c r="KEB60" i="88"/>
  <c r="KEJ60" i="88"/>
  <c r="KER60" i="88"/>
  <c r="KEZ60" i="88"/>
  <c r="KFH60" i="88"/>
  <c r="KFP60" i="88"/>
  <c r="KFX60" i="88"/>
  <c r="KGF60" i="88"/>
  <c r="KGN60" i="88"/>
  <c r="KGV60" i="88"/>
  <c r="KHD60" i="88"/>
  <c r="KHL60" i="88"/>
  <c r="KHT60" i="88"/>
  <c r="KIB60" i="88"/>
  <c r="KIJ60" i="88"/>
  <c r="KIR60" i="88"/>
  <c r="KIZ60" i="88"/>
  <c r="KJH60" i="88"/>
  <c r="KJP60" i="88"/>
  <c r="KJX60" i="88"/>
  <c r="KKF60" i="88"/>
  <c r="KKN60" i="88"/>
  <c r="KKV60" i="88"/>
  <c r="KLD60" i="88"/>
  <c r="KLL60" i="88"/>
  <c r="KLT60" i="88"/>
  <c r="KMB60" i="88"/>
  <c r="KMJ60" i="88"/>
  <c r="KMR60" i="88"/>
  <c r="KMZ60" i="88"/>
  <c r="KNH60" i="88"/>
  <c r="KNP60" i="88"/>
  <c r="KNX60" i="88"/>
  <c r="KOF60" i="88"/>
  <c r="KON60" i="88"/>
  <c r="KOV60" i="88"/>
  <c r="KPD60" i="88"/>
  <c r="KPL60" i="88"/>
  <c r="KPT60" i="88"/>
  <c r="KQB60" i="88"/>
  <c r="KQJ60" i="88"/>
  <c r="KQR60" i="88"/>
  <c r="KQZ60" i="88"/>
  <c r="KRH60" i="88"/>
  <c r="KRP60" i="88"/>
  <c r="KRX60" i="88"/>
  <c r="KSF60" i="88"/>
  <c r="KSN60" i="88"/>
  <c r="KSV60" i="88"/>
  <c r="KTD60" i="88"/>
  <c r="KTL60" i="88"/>
  <c r="KTT60" i="88"/>
  <c r="KUB60" i="88"/>
  <c r="KUJ60" i="88"/>
  <c r="KUR60" i="88"/>
  <c r="KUZ60" i="88"/>
  <c r="KVH60" i="88"/>
  <c r="KVP60" i="88"/>
  <c r="KVX60" i="88"/>
  <c r="KWF60" i="88"/>
  <c r="KWN60" i="88"/>
  <c r="KWV60" i="88"/>
  <c r="KXD60" i="88"/>
  <c r="KXL60" i="88"/>
  <c r="KXT60" i="88"/>
  <c r="KYB60" i="88"/>
  <c r="KYJ60" i="88"/>
  <c r="KYR60" i="88"/>
  <c r="KYZ60" i="88"/>
  <c r="KZH60" i="88"/>
  <c r="KZP60" i="88"/>
  <c r="KZX60" i="88"/>
  <c r="LAF60" i="88"/>
  <c r="LAN60" i="88"/>
  <c r="LAV60" i="88"/>
  <c r="LBD60" i="88"/>
  <c r="LBL60" i="88"/>
  <c r="LBT60" i="88"/>
  <c r="LCB60" i="88"/>
  <c r="LCJ60" i="88"/>
  <c r="LCR60" i="88"/>
  <c r="LCZ60" i="88"/>
  <c r="LDH60" i="88"/>
  <c r="LDP60" i="88"/>
  <c r="LDX60" i="88"/>
  <c r="LEF60" i="88"/>
  <c r="LEN60" i="88"/>
  <c r="LEV60" i="88"/>
  <c r="LFD60" i="88"/>
  <c r="LFL60" i="88"/>
  <c r="LFT60" i="88"/>
  <c r="LGB60" i="88"/>
  <c r="LGJ60" i="88"/>
  <c r="LGR60" i="88"/>
  <c r="LGZ60" i="88"/>
  <c r="LHH60" i="88"/>
  <c r="LHP60" i="88"/>
  <c r="LHX60" i="88"/>
  <c r="LIF60" i="88"/>
  <c r="LIN60" i="88"/>
  <c r="LIV60" i="88"/>
  <c r="LJD60" i="88"/>
  <c r="LJL60" i="88"/>
  <c r="LJT60" i="88"/>
  <c r="LKB60" i="88"/>
  <c r="LKJ60" i="88"/>
  <c r="LKR60" i="88"/>
  <c r="LKZ60" i="88"/>
  <c r="LLH60" i="88"/>
  <c r="LLP60" i="88"/>
  <c r="LLX60" i="88"/>
  <c r="LMF60" i="88"/>
  <c r="LMN60" i="88"/>
  <c r="LMV60" i="88"/>
  <c r="LND60" i="88"/>
  <c r="LNL60" i="88"/>
  <c r="LNT60" i="88"/>
  <c r="LOB60" i="88"/>
  <c r="LOJ60" i="88"/>
  <c r="LOR60" i="88"/>
  <c r="LOZ60" i="88"/>
  <c r="LPH60" i="88"/>
  <c r="LPP60" i="88"/>
  <c r="LPX60" i="88"/>
  <c r="LQF60" i="88"/>
  <c r="LQN60" i="88"/>
  <c r="LQV60" i="88"/>
  <c r="LRD60" i="88"/>
  <c r="LRL60" i="88"/>
  <c r="LRT60" i="88"/>
  <c r="LSB60" i="88"/>
  <c r="LSJ60" i="88"/>
  <c r="LSR60" i="88"/>
  <c r="LSZ60" i="88"/>
  <c r="LTH60" i="88"/>
  <c r="LTP60" i="88"/>
  <c r="LTX60" i="88"/>
  <c r="LUF60" i="88"/>
  <c r="LUN60" i="88"/>
  <c r="LUV60" i="88"/>
  <c r="LVD60" i="88"/>
  <c r="LVL60" i="88"/>
  <c r="LVT60" i="88"/>
  <c r="LWB60" i="88"/>
  <c r="LWJ60" i="88"/>
  <c r="LWR60" i="88"/>
  <c r="LWZ60" i="88"/>
  <c r="LXH60" i="88"/>
  <c r="LXP60" i="88"/>
  <c r="LXX60" i="88"/>
  <c r="LYF60" i="88"/>
  <c r="LYN60" i="88"/>
  <c r="LYV60" i="88"/>
  <c r="LZD60" i="88"/>
  <c r="LZL60" i="88"/>
  <c r="LZT60" i="88"/>
  <c r="MAB60" i="88"/>
  <c r="MAJ60" i="88"/>
  <c r="MAR60" i="88"/>
  <c r="MAZ60" i="88"/>
  <c r="MBH60" i="88"/>
  <c r="MBP60" i="88"/>
  <c r="MBX60" i="88"/>
  <c r="MCF60" i="88"/>
  <c r="MCN60" i="88"/>
  <c r="MCV60" i="88"/>
  <c r="MDD60" i="88"/>
  <c r="MDL60" i="88"/>
  <c r="MDT60" i="88"/>
  <c r="MEB60" i="88"/>
  <c r="MEJ60" i="88"/>
  <c r="MER60" i="88"/>
  <c r="MEZ60" i="88"/>
  <c r="MFH60" i="88"/>
  <c r="MFP60" i="88"/>
  <c r="MFX60" i="88"/>
  <c r="MGF60" i="88"/>
  <c r="MGN60" i="88"/>
  <c r="MGV60" i="88"/>
  <c r="MHD60" i="88"/>
  <c r="MHL60" i="88"/>
  <c r="MHT60" i="88"/>
  <c r="MIB60" i="88"/>
  <c r="MIJ60" i="88"/>
  <c r="MIR60" i="88"/>
  <c r="MIZ60" i="88"/>
  <c r="MJH60" i="88"/>
  <c r="MJP60" i="88"/>
  <c r="MJX60" i="88"/>
  <c r="MKF60" i="88"/>
  <c r="MKN60" i="88"/>
  <c r="MKV60" i="88"/>
  <c r="MLD60" i="88"/>
  <c r="MLL60" i="88"/>
  <c r="MLT60" i="88"/>
  <c r="MMB60" i="88"/>
  <c r="MMJ60" i="88"/>
  <c r="MMR60" i="88"/>
  <c r="MMZ60" i="88"/>
  <c r="MNH60" i="88"/>
  <c r="MNP60" i="88"/>
  <c r="MNX60" i="88"/>
  <c r="MOF60" i="88"/>
  <c r="MON60" i="88"/>
  <c r="MOV60" i="88"/>
  <c r="MPD60" i="88"/>
  <c r="MPL60" i="88"/>
  <c r="MPT60" i="88"/>
  <c r="MQB60" i="88"/>
  <c r="MQJ60" i="88"/>
  <c r="MQR60" i="88"/>
  <c r="MQZ60" i="88"/>
  <c r="MRH60" i="88"/>
  <c r="MRP60" i="88"/>
  <c r="MRX60" i="88"/>
  <c r="MSF60" i="88"/>
  <c r="MSN60" i="88"/>
  <c r="MSV60" i="88"/>
  <c r="MTD60" i="88"/>
  <c r="MTL60" i="88"/>
  <c r="MTT60" i="88"/>
  <c r="MUB60" i="88"/>
  <c r="MUJ60" i="88"/>
  <c r="MUR60" i="88"/>
  <c r="MUZ60" i="88"/>
  <c r="MVH60" i="88"/>
  <c r="MVP60" i="88"/>
  <c r="MVX60" i="88"/>
  <c r="MWF60" i="88"/>
  <c r="MWN60" i="88"/>
  <c r="MWV60" i="88"/>
  <c r="MXD60" i="88"/>
  <c r="MXL60" i="88"/>
  <c r="MXT60" i="88"/>
  <c r="MYB60" i="88"/>
  <c r="MYJ60" i="88"/>
  <c r="MYR60" i="88"/>
  <c r="MYZ60" i="88"/>
  <c r="MZH60" i="88"/>
  <c r="MZP60" i="88"/>
  <c r="MZX60" i="88"/>
  <c r="NAF60" i="88"/>
  <c r="NAN60" i="88"/>
  <c r="NAV60" i="88"/>
  <c r="NBD60" i="88"/>
  <c r="NBL60" i="88"/>
  <c r="NBT60" i="88"/>
  <c r="NCB60" i="88"/>
  <c r="NCJ60" i="88"/>
  <c r="NCR60" i="88"/>
  <c r="NCZ60" i="88"/>
  <c r="NDH60" i="88"/>
  <c r="NDP60" i="88"/>
  <c r="NDX60" i="88"/>
  <c r="NEF60" i="88"/>
  <c r="NEN60" i="88"/>
  <c r="NEV60" i="88"/>
  <c r="NFD60" i="88"/>
  <c r="NFL60" i="88"/>
  <c r="NFT60" i="88"/>
  <c r="NGB60" i="88"/>
  <c r="NGJ60" i="88"/>
  <c r="NGR60" i="88"/>
  <c r="NGZ60" i="88"/>
  <c r="NHH60" i="88"/>
  <c r="NHP60" i="88"/>
  <c r="NHX60" i="88"/>
  <c r="NIF60" i="88"/>
  <c r="NIN60" i="88"/>
  <c r="NIV60" i="88"/>
  <c r="NJD60" i="88"/>
  <c r="NJL60" i="88"/>
  <c r="NJT60" i="88"/>
  <c r="NKB60" i="88"/>
  <c r="NKJ60" i="88"/>
  <c r="NKR60" i="88"/>
  <c r="NKZ60" i="88"/>
  <c r="NLH60" i="88"/>
  <c r="NLP60" i="88"/>
  <c r="NLX60" i="88"/>
  <c r="NMF60" i="88"/>
  <c r="NMN60" i="88"/>
  <c r="NMV60" i="88"/>
  <c r="NND60" i="88"/>
  <c r="NNL60" i="88"/>
  <c r="NNT60" i="88"/>
  <c r="NOB60" i="88"/>
  <c r="NOJ60" i="88"/>
  <c r="NOR60" i="88"/>
  <c r="NOZ60" i="88"/>
  <c r="NPH60" i="88"/>
  <c r="NPP60" i="88"/>
  <c r="NPX60" i="88"/>
  <c r="NQF60" i="88"/>
  <c r="NQN60" i="88"/>
  <c r="NQV60" i="88"/>
  <c r="NRD60" i="88"/>
  <c r="NRL60" i="88"/>
  <c r="NRT60" i="88"/>
  <c r="NSB60" i="88"/>
  <c r="NSJ60" i="88"/>
  <c r="NSR60" i="88"/>
  <c r="NSZ60" i="88"/>
  <c r="NTH60" i="88"/>
  <c r="NTP60" i="88"/>
  <c r="NTX60" i="88"/>
  <c r="NUF60" i="88"/>
  <c r="NUN60" i="88"/>
  <c r="NUV60" i="88"/>
  <c r="NVD60" i="88"/>
  <c r="NVL60" i="88"/>
  <c r="NVT60" i="88"/>
  <c r="NWB60" i="88"/>
  <c r="NWJ60" i="88"/>
  <c r="NWR60" i="88"/>
  <c r="NWZ60" i="88"/>
  <c r="NXH60" i="88"/>
  <c r="NXP60" i="88"/>
  <c r="NXX60" i="88"/>
  <c r="NYF60" i="88"/>
  <c r="NYN60" i="88"/>
  <c r="NYV60" i="88"/>
  <c r="NZD60" i="88"/>
  <c r="NZL60" i="88"/>
  <c r="NZT60" i="88"/>
  <c r="OAB60" i="88"/>
  <c r="OAJ60" i="88"/>
  <c r="OAR60" i="88"/>
  <c r="OAZ60" i="88"/>
  <c r="OBH60" i="88"/>
  <c r="OBP60" i="88"/>
  <c r="OBX60" i="88"/>
  <c r="OCF60" i="88"/>
  <c r="OCN60" i="88"/>
  <c r="OCV60" i="88"/>
  <c r="ODD60" i="88"/>
  <c r="ODL60" i="88"/>
  <c r="ODT60" i="88"/>
  <c r="OEB60" i="88"/>
  <c r="OEJ60" i="88"/>
  <c r="OER60" i="88"/>
  <c r="OEZ60" i="88"/>
  <c r="OFH60" i="88"/>
  <c r="OFP60" i="88"/>
  <c r="OFX60" i="88"/>
  <c r="OGF60" i="88"/>
  <c r="OGN60" i="88"/>
  <c r="OGV60" i="88"/>
  <c r="OHD60" i="88"/>
  <c r="OHL60" i="88"/>
  <c r="OHT60" i="88"/>
  <c r="OIB60" i="88"/>
  <c r="OIJ60" i="88"/>
  <c r="OIR60" i="88"/>
  <c r="OIZ60" i="88"/>
  <c r="OJH60" i="88"/>
  <c r="OJP60" i="88"/>
  <c r="OJX60" i="88"/>
  <c r="OKF60" i="88"/>
  <c r="OKN60" i="88"/>
  <c r="OKV60" i="88"/>
  <c r="OLD60" i="88"/>
  <c r="OLL60" i="88"/>
  <c r="OLT60" i="88"/>
  <c r="OMB60" i="88"/>
  <c r="OMJ60" i="88"/>
  <c r="OMR60" i="88"/>
  <c r="OMZ60" i="88"/>
  <c r="ONH60" i="88"/>
  <c r="ONP60" i="88"/>
  <c r="ONX60" i="88"/>
  <c r="OOF60" i="88"/>
  <c r="OON60" i="88"/>
  <c r="OOV60" i="88"/>
  <c r="OPD60" i="88"/>
  <c r="OPL60" i="88"/>
  <c r="OPT60" i="88"/>
  <c r="OQB60" i="88"/>
  <c r="OQJ60" i="88"/>
  <c r="OQR60" i="88"/>
  <c r="OQZ60" i="88"/>
  <c r="ORH60" i="88"/>
  <c r="ORP60" i="88"/>
  <c r="ORX60" i="88"/>
  <c r="OSF60" i="88"/>
  <c r="OSN60" i="88"/>
  <c r="OSV60" i="88"/>
  <c r="OTD60" i="88"/>
  <c r="OTL60" i="88"/>
  <c r="OTT60" i="88"/>
  <c r="OUB60" i="88"/>
  <c r="OUJ60" i="88"/>
  <c r="OUR60" i="88"/>
  <c r="OUZ60" i="88"/>
  <c r="OVH60" i="88"/>
  <c r="OVP60" i="88"/>
  <c r="OVX60" i="88"/>
  <c r="OWF60" i="88"/>
  <c r="OWN60" i="88"/>
  <c r="OWV60" i="88"/>
  <c r="OXD60" i="88"/>
  <c r="OXL60" i="88"/>
  <c r="OXT60" i="88"/>
  <c r="OYB60" i="88"/>
  <c r="OYJ60" i="88"/>
  <c r="OYR60" i="88"/>
  <c r="OYZ60" i="88"/>
  <c r="OZH60" i="88"/>
  <c r="OZP60" i="88"/>
  <c r="OZX60" i="88"/>
  <c r="PAF60" i="88"/>
  <c r="PAN60" i="88"/>
  <c r="PAV60" i="88"/>
  <c r="PBD60" i="88"/>
  <c r="PBL60" i="88"/>
  <c r="PBT60" i="88"/>
  <c r="PCB60" i="88"/>
  <c r="PCJ60" i="88"/>
  <c r="PCR60" i="88"/>
  <c r="PCZ60" i="88"/>
  <c r="PDH60" i="88"/>
  <c r="PDP60" i="88"/>
  <c r="PDX60" i="88"/>
  <c r="PEF60" i="88"/>
  <c r="PEN60" i="88"/>
  <c r="PEV60" i="88"/>
  <c r="PFD60" i="88"/>
  <c r="PFL60" i="88"/>
  <c r="PFT60" i="88"/>
  <c r="PGB60" i="88"/>
  <c r="PGJ60" i="88"/>
  <c r="PGR60" i="88"/>
  <c r="PGZ60" i="88"/>
  <c r="PHH60" i="88"/>
  <c r="PHP60" i="88"/>
  <c r="PHX60" i="88"/>
  <c r="PIF60" i="88"/>
  <c r="PIN60" i="88"/>
  <c r="PIV60" i="88"/>
  <c r="PJD60" i="88"/>
  <c r="PJL60" i="88"/>
  <c r="PJT60" i="88"/>
  <c r="PKB60" i="88"/>
  <c r="PKJ60" i="88"/>
  <c r="PKR60" i="88"/>
  <c r="PKZ60" i="88"/>
  <c r="PLH60" i="88"/>
  <c r="PLP60" i="88"/>
  <c r="PLX60" i="88"/>
  <c r="PMF60" i="88"/>
  <c r="PMN60" i="88"/>
  <c r="PMV60" i="88"/>
  <c r="PND60" i="88"/>
  <c r="PNL60" i="88"/>
  <c r="PNT60" i="88"/>
  <c r="POB60" i="88"/>
  <c r="POJ60" i="88"/>
  <c r="POR60" i="88"/>
  <c r="POZ60" i="88"/>
  <c r="PPH60" i="88"/>
  <c r="PPP60" i="88"/>
  <c r="PPX60" i="88"/>
  <c r="PQF60" i="88"/>
  <c r="PQN60" i="88"/>
  <c r="PQV60" i="88"/>
  <c r="PRD60" i="88"/>
  <c r="PRL60" i="88"/>
  <c r="PRT60" i="88"/>
  <c r="PSB60" i="88"/>
  <c r="PSJ60" i="88"/>
  <c r="PSR60" i="88"/>
  <c r="PSZ60" i="88"/>
  <c r="PTH60" i="88"/>
  <c r="PTP60" i="88"/>
  <c r="PTX60" i="88"/>
  <c r="PUF60" i="88"/>
  <c r="PUN60" i="88"/>
  <c r="PUV60" i="88"/>
  <c r="PVD60" i="88"/>
  <c r="PVL60" i="88"/>
  <c r="PVT60" i="88"/>
  <c r="PWB60" i="88"/>
  <c r="PWJ60" i="88"/>
  <c r="PWR60" i="88"/>
  <c r="PWZ60" i="88"/>
  <c r="PXH60" i="88"/>
  <c r="PXP60" i="88"/>
  <c r="PXX60" i="88"/>
  <c r="PYF60" i="88"/>
  <c r="PYN60" i="88"/>
  <c r="PYV60" i="88"/>
  <c r="PZD60" i="88"/>
  <c r="PZL60" i="88"/>
  <c r="PZT60" i="88"/>
  <c r="QAB60" i="88"/>
  <c r="QAJ60" i="88"/>
  <c r="QAR60" i="88"/>
  <c r="QAZ60" i="88"/>
  <c r="QBH60" i="88"/>
  <c r="QBP60" i="88"/>
  <c r="QBX60" i="88"/>
  <c r="QCF60" i="88"/>
  <c r="QCN60" i="88"/>
  <c r="QCV60" i="88"/>
  <c r="QDD60" i="88"/>
  <c r="QDL60" i="88"/>
  <c r="QDT60" i="88"/>
  <c r="QEB60" i="88"/>
  <c r="QEJ60" i="88"/>
  <c r="QER60" i="88"/>
  <c r="QEZ60" i="88"/>
  <c r="QFH60" i="88"/>
  <c r="QFP60" i="88"/>
  <c r="QFX60" i="88"/>
  <c r="QGF60" i="88"/>
  <c r="QGN60" i="88"/>
  <c r="QGV60" i="88"/>
  <c r="QHD60" i="88"/>
  <c r="QHL60" i="88"/>
  <c r="QHT60" i="88"/>
  <c r="QIB60" i="88"/>
  <c r="QIJ60" i="88"/>
  <c r="QIR60" i="88"/>
  <c r="QIZ60" i="88"/>
  <c r="QJH60" i="88"/>
  <c r="QJP60" i="88"/>
  <c r="QJX60" i="88"/>
  <c r="QKF60" i="88"/>
  <c r="QKN60" i="88"/>
  <c r="QKV60" i="88"/>
  <c r="QLD60" i="88"/>
  <c r="QLL60" i="88"/>
  <c r="QLT60" i="88"/>
  <c r="QMB60" i="88"/>
  <c r="QMJ60" i="88"/>
  <c r="QMR60" i="88"/>
  <c r="QMZ60" i="88"/>
  <c r="QNH60" i="88"/>
  <c r="QNP60" i="88"/>
  <c r="QNX60" i="88"/>
  <c r="QOF60" i="88"/>
  <c r="QON60" i="88"/>
  <c r="QOV60" i="88"/>
  <c r="QPD60" i="88"/>
  <c r="QPL60" i="88"/>
  <c r="QPT60" i="88"/>
  <c r="QQB60" i="88"/>
  <c r="QQJ60" i="88"/>
  <c r="QQR60" i="88"/>
  <c r="QQZ60" i="88"/>
  <c r="QRH60" i="88"/>
  <c r="QRP60" i="88"/>
  <c r="QRX60" i="88"/>
  <c r="QSF60" i="88"/>
  <c r="QSN60" i="88"/>
  <c r="QSV60" i="88"/>
  <c r="QTD60" i="88"/>
  <c r="QTL60" i="88"/>
  <c r="QTT60" i="88"/>
  <c r="QUB60" i="88"/>
  <c r="QUJ60" i="88"/>
  <c r="QUR60" i="88"/>
  <c r="QUZ60" i="88"/>
  <c r="QVH60" i="88"/>
  <c r="QVP60" i="88"/>
  <c r="QVX60" i="88"/>
  <c r="QWF60" i="88"/>
  <c r="QWN60" i="88"/>
  <c r="QWV60" i="88"/>
  <c r="QXD60" i="88"/>
  <c r="QXL60" i="88"/>
  <c r="QXT60" i="88"/>
  <c r="QYB60" i="88"/>
  <c r="QYJ60" i="88"/>
  <c r="QYR60" i="88"/>
  <c r="QYZ60" i="88"/>
  <c r="QZH60" i="88"/>
  <c r="QZP60" i="88"/>
  <c r="QZX60" i="88"/>
  <c r="RAF60" i="88"/>
  <c r="RAN60" i="88"/>
  <c r="RAV60" i="88"/>
  <c r="RBD60" i="88"/>
  <c r="RBL60" i="88"/>
  <c r="RBT60" i="88"/>
  <c r="RCB60" i="88"/>
  <c r="RCJ60" i="88"/>
  <c r="RCR60" i="88"/>
  <c r="RCZ60" i="88"/>
  <c r="RDH60" i="88"/>
  <c r="RDP60" i="88"/>
  <c r="RDX60" i="88"/>
  <c r="REF60" i="88"/>
  <c r="REN60" i="88"/>
  <c r="REV60" i="88"/>
  <c r="RFD60" i="88"/>
  <c r="RFL60" i="88"/>
  <c r="RFT60" i="88"/>
  <c r="RGB60" i="88"/>
  <c r="RGJ60" i="88"/>
  <c r="RGR60" i="88"/>
  <c r="RGZ60" i="88"/>
  <c r="RHH60" i="88"/>
  <c r="RHP60" i="88"/>
  <c r="RHX60" i="88"/>
  <c r="RIF60" i="88"/>
  <c r="RIN60" i="88"/>
  <c r="RIV60" i="88"/>
  <c r="RJD60" i="88"/>
  <c r="RJL60" i="88"/>
  <c r="RJT60" i="88"/>
  <c r="RKB60" i="88"/>
  <c r="RKJ60" i="88"/>
  <c r="RKR60" i="88"/>
  <c r="RKZ60" i="88"/>
  <c r="RLH60" i="88"/>
  <c r="RLP60" i="88"/>
  <c r="RLX60" i="88"/>
  <c r="RMF60" i="88"/>
  <c r="RMN60" i="88"/>
  <c r="RMV60" i="88"/>
  <c r="RND60" i="88"/>
  <c r="RNL60" i="88"/>
  <c r="RNT60" i="88"/>
  <c r="ROB60" i="88"/>
  <c r="ROJ60" i="88"/>
  <c r="ROR60" i="88"/>
  <c r="ROZ60" i="88"/>
  <c r="RPH60" i="88"/>
  <c r="RPP60" i="88"/>
  <c r="RPX60" i="88"/>
  <c r="RQF60" i="88"/>
  <c r="RQN60" i="88"/>
  <c r="RQV60" i="88"/>
  <c r="RRD60" i="88"/>
  <c r="RRL60" i="88"/>
  <c r="RRT60" i="88"/>
  <c r="RSB60" i="88"/>
  <c r="RSJ60" i="88"/>
  <c r="RSR60" i="88"/>
  <c r="RSZ60" i="88"/>
  <c r="RTH60" i="88"/>
  <c r="RTP60" i="88"/>
  <c r="RTX60" i="88"/>
  <c r="RUF60" i="88"/>
  <c r="RUN60" i="88"/>
  <c r="RUV60" i="88"/>
  <c r="RVD60" i="88"/>
  <c r="RVL60" i="88"/>
  <c r="RVT60" i="88"/>
  <c r="RWB60" i="88"/>
  <c r="RWJ60" i="88"/>
  <c r="RWR60" i="88"/>
  <c r="RWZ60" i="88"/>
  <c r="RXH60" i="88"/>
  <c r="RXP60" i="88"/>
  <c r="RXX60" i="88"/>
  <c r="RYF60" i="88"/>
  <c r="RYN60" i="88"/>
  <c r="RYV60" i="88"/>
  <c r="RZD60" i="88"/>
  <c r="RZL60" i="88"/>
  <c r="RZT60" i="88"/>
  <c r="SAB60" i="88"/>
  <c r="SAJ60" i="88"/>
  <c r="SAR60" i="88"/>
  <c r="SAZ60" i="88"/>
  <c r="SBH60" i="88"/>
  <c r="SBP60" i="88"/>
  <c r="SBX60" i="88"/>
  <c r="SCF60" i="88"/>
  <c r="SCN60" i="88"/>
  <c r="SCV60" i="88"/>
  <c r="SDD60" i="88"/>
  <c r="SDL60" i="88"/>
  <c r="SDT60" i="88"/>
  <c r="SEB60" i="88"/>
  <c r="SEJ60" i="88"/>
  <c r="SER60" i="88"/>
  <c r="SEZ60" i="88"/>
  <c r="SFH60" i="88"/>
  <c r="SFP60" i="88"/>
  <c r="SFX60" i="88"/>
  <c r="SGF60" i="88"/>
  <c r="SGN60" i="88"/>
  <c r="SGV60" i="88"/>
  <c r="SHD60" i="88"/>
  <c r="SHL60" i="88"/>
  <c r="SHT60" i="88"/>
  <c r="SIB60" i="88"/>
  <c r="SIJ60" i="88"/>
  <c r="SIR60" i="88"/>
  <c r="SIZ60" i="88"/>
  <c r="SJH60" i="88"/>
  <c r="SJP60" i="88"/>
  <c r="SJX60" i="88"/>
  <c r="SKF60" i="88"/>
  <c r="SKN60" i="88"/>
  <c r="SKV60" i="88"/>
  <c r="SLD60" i="88"/>
  <c r="SLL60" i="88"/>
  <c r="SLT60" i="88"/>
  <c r="SMB60" i="88"/>
  <c r="SMJ60" i="88"/>
  <c r="SMR60" i="88"/>
  <c r="SMZ60" i="88"/>
  <c r="SNH60" i="88"/>
  <c r="SNP60" i="88"/>
  <c r="SNX60" i="88"/>
  <c r="SOF60" i="88"/>
  <c r="SON60" i="88"/>
  <c r="SOV60" i="88"/>
  <c r="SPD60" i="88"/>
  <c r="SPL60" i="88"/>
  <c r="SPT60" i="88"/>
  <c r="SQB60" i="88"/>
  <c r="SQJ60" i="88"/>
  <c r="SQR60" i="88"/>
  <c r="SQZ60" i="88"/>
  <c r="SRH60" i="88"/>
  <c r="SRP60" i="88"/>
  <c r="SRX60" i="88"/>
  <c r="SSF60" i="88"/>
  <c r="SSN60" i="88"/>
  <c r="SSV60" i="88"/>
  <c r="STD60" i="88"/>
  <c r="STL60" i="88"/>
  <c r="STT60" i="88"/>
  <c r="SUB60" i="88"/>
  <c r="SUJ60" i="88"/>
  <c r="SUR60" i="88"/>
  <c r="SUZ60" i="88"/>
  <c r="SVH60" i="88"/>
  <c r="SVP60" i="88"/>
  <c r="SVX60" i="88"/>
  <c r="SWF60" i="88"/>
  <c r="SWN60" i="88"/>
  <c r="SWV60" i="88"/>
  <c r="SXD60" i="88"/>
  <c r="SXL60" i="88"/>
  <c r="SXT60" i="88"/>
  <c r="SYB60" i="88"/>
  <c r="SYJ60" i="88"/>
  <c r="SYR60" i="88"/>
  <c r="SYZ60" i="88"/>
  <c r="SZH60" i="88"/>
  <c r="SZP60" i="88"/>
  <c r="SZX60" i="88"/>
  <c r="TAF60" i="88"/>
  <c r="TAN60" i="88"/>
  <c r="TAV60" i="88"/>
  <c r="TBD60" i="88"/>
  <c r="TBL60" i="88"/>
  <c r="TBT60" i="88"/>
  <c r="TCB60" i="88"/>
  <c r="TCJ60" i="88"/>
  <c r="TCR60" i="88"/>
  <c r="TCZ60" i="88"/>
  <c r="TDH60" i="88"/>
  <c r="TDP60" i="88"/>
  <c r="TDX60" i="88"/>
  <c r="TEF60" i="88"/>
  <c r="TEN60" i="88"/>
  <c r="TEV60" i="88"/>
  <c r="TFD60" i="88"/>
  <c r="TFL60" i="88"/>
  <c r="TFT60" i="88"/>
  <c r="TGB60" i="88"/>
  <c r="TGJ60" i="88"/>
  <c r="TGR60" i="88"/>
  <c r="TGZ60" i="88"/>
  <c r="THH60" i="88"/>
  <c r="THP60" i="88"/>
  <c r="THX60" i="88"/>
  <c r="TIF60" i="88"/>
  <c r="TIN60" i="88"/>
  <c r="TIV60" i="88"/>
  <c r="TJD60" i="88"/>
  <c r="TJL60" i="88"/>
  <c r="TJT60" i="88"/>
  <c r="TKB60" i="88"/>
  <c r="TKJ60" i="88"/>
  <c r="TKR60" i="88"/>
  <c r="TKZ60" i="88"/>
  <c r="TLH60" i="88"/>
  <c r="TLP60" i="88"/>
  <c r="TLX60" i="88"/>
  <c r="TMF60" i="88"/>
  <c r="TMN60" i="88"/>
  <c r="TMV60" i="88"/>
  <c r="TND60" i="88"/>
  <c r="TNL60" i="88"/>
  <c r="TNT60" i="88"/>
  <c r="TOB60" i="88"/>
  <c r="TOJ60" i="88"/>
  <c r="TOR60" i="88"/>
  <c r="TOZ60" i="88"/>
  <c r="TPH60" i="88"/>
  <c r="TPP60" i="88"/>
  <c r="TPX60" i="88"/>
  <c r="TQF60" i="88"/>
  <c r="TQN60" i="88"/>
  <c r="TQV60" i="88"/>
  <c r="TRD60" i="88"/>
  <c r="TRL60" i="88"/>
  <c r="TRT60" i="88"/>
  <c r="TSB60" i="88"/>
  <c r="TSJ60" i="88"/>
  <c r="TSR60" i="88"/>
  <c r="TSZ60" i="88"/>
  <c r="TTH60" i="88"/>
  <c r="TTP60" i="88"/>
  <c r="TTX60" i="88"/>
  <c r="TUF60" i="88"/>
  <c r="TUN60" i="88"/>
  <c r="TUV60" i="88"/>
  <c r="TVD60" i="88"/>
  <c r="TVL60" i="88"/>
  <c r="TVT60" i="88"/>
  <c r="TWB60" i="88"/>
  <c r="TWJ60" i="88"/>
  <c r="TWR60" i="88"/>
  <c r="TWZ60" i="88"/>
  <c r="TXH60" i="88"/>
  <c r="TXP60" i="88"/>
  <c r="TXX60" i="88"/>
  <c r="TYF60" i="88"/>
  <c r="TYN60" i="88"/>
  <c r="TYV60" i="88"/>
  <c r="TZD60" i="88"/>
  <c r="TZL60" i="88"/>
  <c r="TZT60" i="88"/>
  <c r="UAB60" i="88"/>
  <c r="UAJ60" i="88"/>
  <c r="UAR60" i="88"/>
  <c r="UAZ60" i="88"/>
  <c r="UBH60" i="88"/>
  <c r="UBP60" i="88"/>
  <c r="UBX60" i="88"/>
  <c r="UCF60" i="88"/>
  <c r="UCN60" i="88"/>
  <c r="UCV60" i="88"/>
  <c r="UDD60" i="88"/>
  <c r="UDL60" i="88"/>
  <c r="UDT60" i="88"/>
  <c r="UEB60" i="88"/>
  <c r="UEJ60" i="88"/>
  <c r="UER60" i="88"/>
  <c r="UEZ60" i="88"/>
  <c r="UFH60" i="88"/>
  <c r="UFP60" i="88"/>
  <c r="UFX60" i="88"/>
  <c r="UGF60" i="88"/>
  <c r="UGN60" i="88"/>
  <c r="UGV60" i="88"/>
  <c r="UHD60" i="88"/>
  <c r="UHL60" i="88"/>
  <c r="UHT60" i="88"/>
  <c r="UIB60" i="88"/>
  <c r="UIJ60" i="88"/>
  <c r="UIR60" i="88"/>
  <c r="UIZ60" i="88"/>
  <c r="UJH60" i="88"/>
  <c r="UJP60" i="88"/>
  <c r="UJX60" i="88"/>
  <c r="UKF60" i="88"/>
  <c r="UKN60" i="88"/>
  <c r="UKV60" i="88"/>
  <c r="ULD60" i="88"/>
  <c r="ULL60" i="88"/>
  <c r="ULT60" i="88"/>
  <c r="UMB60" i="88"/>
  <c r="UMJ60" i="88"/>
  <c r="UMR60" i="88"/>
  <c r="UMZ60" i="88"/>
  <c r="UNH60" i="88"/>
  <c r="UNP60" i="88"/>
  <c r="UNX60" i="88"/>
  <c r="UOF60" i="88"/>
  <c r="UON60" i="88"/>
  <c r="UOV60" i="88"/>
  <c r="UPD60" i="88"/>
  <c r="UPL60" i="88"/>
  <c r="UPT60" i="88"/>
  <c r="UQB60" i="88"/>
  <c r="UQJ60" i="88"/>
  <c r="UQR60" i="88"/>
  <c r="UQZ60" i="88"/>
  <c r="URH60" i="88"/>
  <c r="URP60" i="88"/>
  <c r="URX60" i="88"/>
  <c r="USF60" i="88"/>
  <c r="USN60" i="88"/>
  <c r="USV60" i="88"/>
  <c r="UTD60" i="88"/>
  <c r="UTL60" i="88"/>
  <c r="UTT60" i="88"/>
  <c r="UUB60" i="88"/>
  <c r="UUJ60" i="88"/>
  <c r="UUR60" i="88"/>
  <c r="UUZ60" i="88"/>
  <c r="UVH60" i="88"/>
  <c r="UVP60" i="88"/>
  <c r="UVX60" i="88"/>
  <c r="UWF60" i="88"/>
  <c r="UWN60" i="88"/>
  <c r="UWV60" i="88"/>
  <c r="UXD60" i="88"/>
  <c r="UXL60" i="88"/>
  <c r="UXT60" i="88"/>
  <c r="UYB60" i="88"/>
  <c r="UYJ60" i="88"/>
  <c r="UYR60" i="88"/>
  <c r="UYZ60" i="88"/>
  <c r="UZH60" i="88"/>
  <c r="UZP60" i="88"/>
  <c r="UZX60" i="88"/>
  <c r="VAF60" i="88"/>
  <c r="VAN60" i="88"/>
  <c r="VAV60" i="88"/>
  <c r="VBD60" i="88"/>
  <c r="VBL60" i="88"/>
  <c r="VBT60" i="88"/>
  <c r="VCB60" i="88"/>
  <c r="VCJ60" i="88"/>
  <c r="VCR60" i="88"/>
  <c r="VCZ60" i="88"/>
  <c r="VDH60" i="88"/>
  <c r="VDP60" i="88"/>
  <c r="VDX60" i="88"/>
  <c r="VEF60" i="88"/>
  <c r="VEN60" i="88"/>
  <c r="VEV60" i="88"/>
  <c r="VFD60" i="88"/>
  <c r="VFL60" i="88"/>
  <c r="VFT60" i="88"/>
  <c r="VGB60" i="88"/>
  <c r="VGJ60" i="88"/>
  <c r="VGR60" i="88"/>
  <c r="VGZ60" i="88"/>
  <c r="VHH60" i="88"/>
  <c r="VHP60" i="88"/>
  <c r="VHX60" i="88"/>
  <c r="VIF60" i="88"/>
  <c r="VIN60" i="88"/>
  <c r="VIV60" i="88"/>
  <c r="VJD60" i="88"/>
  <c r="VJL60" i="88"/>
  <c r="VJT60" i="88"/>
  <c r="VKB60" i="88"/>
  <c r="VKJ60" i="88"/>
  <c r="VKR60" i="88"/>
  <c r="VKZ60" i="88"/>
  <c r="VLH60" i="88"/>
  <c r="VLP60" i="88"/>
  <c r="VLX60" i="88"/>
  <c r="VMF60" i="88"/>
  <c r="VMN60" i="88"/>
  <c r="VMV60" i="88"/>
  <c r="VND60" i="88"/>
  <c r="VNL60" i="88"/>
  <c r="VNT60" i="88"/>
  <c r="VOB60" i="88"/>
  <c r="VOJ60" i="88"/>
  <c r="VOR60" i="88"/>
  <c r="VOZ60" i="88"/>
  <c r="VPH60" i="88"/>
  <c r="VPP60" i="88"/>
  <c r="VPX60" i="88"/>
  <c r="VQF60" i="88"/>
  <c r="VQN60" i="88"/>
  <c r="VQV60" i="88"/>
  <c r="VRD60" i="88"/>
  <c r="VRL60" i="88"/>
  <c r="VRT60" i="88"/>
  <c r="VSB60" i="88"/>
  <c r="VSJ60" i="88"/>
  <c r="VSR60" i="88"/>
  <c r="VSZ60" i="88"/>
  <c r="VTH60" i="88"/>
  <c r="VTP60" i="88"/>
  <c r="VTX60" i="88"/>
  <c r="VUF60" i="88"/>
  <c r="VUN60" i="88"/>
  <c r="VUV60" i="88"/>
  <c r="VVD60" i="88"/>
  <c r="VVL60" i="88"/>
  <c r="VVT60" i="88"/>
  <c r="VWB60" i="88"/>
  <c r="VWJ60" i="88"/>
  <c r="VWR60" i="88"/>
  <c r="VWZ60" i="88"/>
  <c r="VXH60" i="88"/>
  <c r="VXP60" i="88"/>
  <c r="VXX60" i="88"/>
  <c r="VYF60" i="88"/>
  <c r="VYN60" i="88"/>
  <c r="VYV60" i="88"/>
  <c r="VZD60" i="88"/>
  <c r="VZL60" i="88"/>
  <c r="VZT60" i="88"/>
  <c r="WAB60" i="88"/>
  <c r="WAJ60" i="88"/>
  <c r="WAR60" i="88"/>
  <c r="WAZ60" i="88"/>
  <c r="WBH60" i="88"/>
  <c r="WBP60" i="88"/>
  <c r="WBX60" i="88"/>
  <c r="WCF60" i="88"/>
  <c r="WCN60" i="88"/>
  <c r="WCV60" i="88"/>
  <c r="WDD60" i="88"/>
  <c r="WDL60" i="88"/>
  <c r="WDT60" i="88"/>
  <c r="WEB60" i="88"/>
  <c r="WEJ60" i="88"/>
  <c r="WER60" i="88"/>
  <c r="WEZ60" i="88"/>
  <c r="WFH60" i="88"/>
  <c r="WFP60" i="88"/>
  <c r="WFX60" i="88"/>
  <c r="WGF60" i="88"/>
  <c r="WGN60" i="88"/>
  <c r="WGV60" i="88"/>
  <c r="WHD60" i="88"/>
  <c r="WHL60" i="88"/>
  <c r="WHT60" i="88"/>
  <c r="WIB60" i="88"/>
  <c r="WIJ60" i="88"/>
  <c r="WIR60" i="88"/>
  <c r="WIZ60" i="88"/>
  <c r="WJH60" i="88"/>
  <c r="WJP60" i="88"/>
  <c r="WJX60" i="88"/>
  <c r="WKF60" i="88"/>
  <c r="WKN60" i="88"/>
  <c r="WKV60" i="88"/>
  <c r="WLD60" i="88"/>
  <c r="WLL60" i="88"/>
  <c r="WLT60" i="88"/>
  <c r="WMB60" i="88"/>
  <c r="WMJ60" i="88"/>
  <c r="WMR60" i="88"/>
  <c r="WMZ60" i="88"/>
  <c r="WNH60" i="88"/>
  <c r="WNP60" i="88"/>
  <c r="WNX60" i="88"/>
  <c r="WOF60" i="88"/>
  <c r="WON60" i="88"/>
  <c r="WOV60" i="88"/>
  <c r="WPD60" i="88"/>
  <c r="WPL60" i="88"/>
  <c r="WPT60" i="88"/>
  <c r="WQB60" i="88"/>
  <c r="WQJ60" i="88"/>
  <c r="WQR60" i="88"/>
  <c r="WQZ60" i="88"/>
  <c r="WRH60" i="88"/>
  <c r="WRP60" i="88"/>
  <c r="WRX60" i="88"/>
  <c r="WSF60" i="88"/>
  <c r="WSN60" i="88"/>
  <c r="WSV60" i="88"/>
  <c r="WTD60" i="88"/>
  <c r="WTL60" i="88"/>
  <c r="WTT60" i="88"/>
  <c r="WUB60" i="88"/>
  <c r="WUJ60" i="88"/>
  <c r="WUR60" i="88"/>
  <c r="WUZ60" i="88"/>
  <c r="WVH60" i="88"/>
  <c r="WVP60" i="88"/>
  <c r="WVX60" i="88"/>
  <c r="WWF60" i="88"/>
  <c r="WWN60" i="88"/>
  <c r="WWV60" i="88"/>
  <c r="WXD60" i="88"/>
  <c r="WXL60" i="88"/>
  <c r="WXT60" i="88"/>
  <c r="WYB60" i="88"/>
  <c r="WYJ60" i="88"/>
  <c r="WYR60" i="88"/>
  <c r="WYZ60" i="88"/>
  <c r="WZH60" i="88"/>
  <c r="WZP60" i="88"/>
  <c r="WZX60" i="88"/>
  <c r="XAF60" i="88"/>
  <c r="XAN60" i="88"/>
  <c r="XAV60" i="88"/>
  <c r="XBD60" i="88"/>
  <c r="XBL60" i="88"/>
  <c r="XBT60" i="88"/>
  <c r="XCB60" i="88"/>
  <c r="XCJ60" i="88"/>
  <c r="XCR60" i="88"/>
  <c r="XCZ60" i="88"/>
  <c r="XDH60" i="88"/>
  <c r="XDP60" i="88"/>
  <c r="XDX60" i="88"/>
  <c r="XEF60" i="88"/>
  <c r="XEN60" i="88"/>
  <c r="XEV60" i="88"/>
  <c r="XFD60" i="88"/>
  <c r="H62" i="88"/>
  <c r="H64" i="88"/>
  <c r="H66" i="88"/>
  <c r="H69" i="88"/>
  <c r="H71" i="88"/>
  <c r="H73" i="88"/>
  <c r="H75" i="88"/>
  <c r="H78" i="88"/>
  <c r="H80" i="88"/>
  <c r="H82" i="88"/>
  <c r="H84" i="88"/>
  <c r="H86" i="88"/>
  <c r="H88" i="88"/>
  <c r="H90" i="88"/>
  <c r="H92" i="88"/>
  <c r="H95" i="88"/>
  <c r="H104" i="88"/>
  <c r="H106" i="88"/>
  <c r="H108" i="88"/>
  <c r="H110" i="88"/>
  <c r="H112" i="88"/>
  <c r="H114" i="88"/>
  <c r="H117" i="88"/>
  <c r="H120" i="88"/>
  <c r="H122" i="88"/>
  <c r="H124" i="88"/>
  <c r="H127" i="88"/>
  <c r="H129" i="88"/>
  <c r="E131" i="88"/>
  <c r="H131" i="88"/>
  <c r="H133" i="88"/>
  <c r="H134" i="88"/>
  <c r="E139" i="88"/>
  <c r="E141" i="88"/>
  <c r="H141" i="88"/>
  <c r="E143" i="88"/>
  <c r="H143" i="88" s="1"/>
  <c r="E145" i="88"/>
  <c r="H145" i="88" s="1"/>
  <c r="H155" i="88"/>
  <c r="H157" i="88"/>
  <c r="H159" i="88"/>
  <c r="H162" i="88"/>
  <c r="H166" i="88"/>
  <c r="E168" i="88"/>
  <c r="H168" i="88" s="1"/>
  <c r="H171" i="88"/>
  <c r="H175" i="88"/>
  <c r="H177" i="88"/>
  <c r="H181" i="88"/>
  <c r="H183" i="88"/>
  <c r="H185" i="88"/>
  <c r="H187" i="88"/>
  <c r="H191" i="88"/>
  <c r="H193" i="88"/>
  <c r="H202" i="88"/>
  <c r="E204" i="88"/>
  <c r="H204" i="88" s="1"/>
  <c r="H207" i="88"/>
  <c r="E209" i="88"/>
  <c r="H209" i="88" s="1"/>
  <c r="H212" i="88"/>
  <c r="H214" i="88"/>
  <c r="H217" i="88"/>
  <c r="H220" i="88"/>
  <c r="H229" i="88"/>
  <c r="H16" i="88" s="1"/>
  <c r="H236" i="88"/>
  <c r="H238" i="88"/>
  <c r="H240" i="88"/>
  <c r="H242" i="88"/>
  <c r="H245" i="88"/>
  <c r="H247" i="88"/>
  <c r="H250" i="88"/>
  <c r="H253" i="88"/>
  <c r="H255" i="88"/>
  <c r="H257" i="88"/>
  <c r="H266" i="88"/>
  <c r="H268" i="88"/>
  <c r="H270" i="88"/>
  <c r="H274" i="88"/>
  <c r="I47" i="87"/>
  <c r="I84" i="87"/>
  <c r="M7" i="86"/>
  <c r="M79" i="86" s="1"/>
  <c r="M11" i="86"/>
  <c r="M15" i="86"/>
  <c r="M19" i="86"/>
  <c r="M23" i="86"/>
  <c r="M27" i="86"/>
  <c r="M31" i="86"/>
  <c r="M35" i="86"/>
  <c r="M39" i="86"/>
  <c r="M43" i="86"/>
  <c r="M47" i="86"/>
  <c r="M51" i="86"/>
  <c r="M55" i="86"/>
  <c r="M59" i="86"/>
  <c r="M63" i="86"/>
  <c r="M67" i="86"/>
  <c r="M71" i="86"/>
  <c r="M75" i="86"/>
  <c r="M7" i="85"/>
  <c r="M11" i="85"/>
  <c r="M15" i="85"/>
  <c r="M19" i="85"/>
  <c r="M23" i="85"/>
  <c r="M27" i="85"/>
  <c r="M31" i="85"/>
  <c r="M35" i="85"/>
  <c r="M39" i="85"/>
  <c r="M45" i="85"/>
  <c r="M49" i="85"/>
  <c r="M53" i="85"/>
  <c r="M57" i="85"/>
  <c r="M61" i="85"/>
  <c r="M65" i="85"/>
  <c r="M69" i="85"/>
  <c r="M73" i="85" s="1"/>
  <c r="F25" i="84"/>
  <c r="F27" i="84"/>
  <c r="F29" i="84"/>
  <c r="F31" i="84"/>
  <c r="F33" i="84"/>
  <c r="F35" i="84"/>
  <c r="F41" i="84"/>
  <c r="F43" i="84"/>
  <c r="F46" i="84"/>
  <c r="F48" i="84"/>
  <c r="F50" i="84"/>
  <c r="F52" i="84"/>
  <c r="F57" i="84"/>
  <c r="A70" i="84"/>
  <c r="F71" i="84"/>
  <c r="F76" i="84"/>
  <c r="F78" i="84"/>
  <c r="F83" i="84" s="1"/>
  <c r="F85" i="84" s="1"/>
  <c r="F80" i="84"/>
  <c r="H54" i="83"/>
  <c r="H56" i="83"/>
  <c r="H60" i="83"/>
  <c r="H62" i="83"/>
  <c r="H64" i="83"/>
  <c r="E66" i="83"/>
  <c r="H66" i="83"/>
  <c r="E68" i="83"/>
  <c r="H68" i="83"/>
  <c r="H78" i="83"/>
  <c r="H89" i="83"/>
  <c r="H91" i="83"/>
  <c r="H93" i="83"/>
  <c r="H96" i="83"/>
  <c r="H99" i="83"/>
  <c r="H102" i="83"/>
  <c r="H104" i="83"/>
  <c r="E107" i="83"/>
  <c r="H107" i="83"/>
  <c r="H117" i="83"/>
  <c r="H119" i="83"/>
  <c r="H121" i="83"/>
  <c r="H124" i="83"/>
  <c r="H128" i="83"/>
  <c r="H131" i="83"/>
  <c r="H140" i="83"/>
  <c r="H142" i="83" s="1"/>
  <c r="G14" i="83" s="1"/>
  <c r="H150" i="83"/>
  <c r="E152" i="83"/>
  <c r="H152" i="83" s="1"/>
  <c r="H155" i="83"/>
  <c r="H157" i="83"/>
  <c r="H164" i="83"/>
  <c r="H166" i="83"/>
  <c r="H169" i="83"/>
  <c r="H171" i="83"/>
  <c r="H82" i="83" l="1"/>
  <c r="G8" i="83" s="1"/>
  <c r="M76" i="85"/>
  <c r="M87" i="85" s="1"/>
  <c r="M90" i="85" s="1"/>
  <c r="M92" i="85" s="1"/>
  <c r="M94" i="85" s="1"/>
  <c r="H173" i="83"/>
  <c r="G20" i="83" s="1"/>
  <c r="H133" i="83"/>
  <c r="G12" i="83" s="1"/>
  <c r="H109" i="83"/>
  <c r="G10" i="83" s="1"/>
  <c r="F61" i="84"/>
  <c r="F63" i="84" s="1"/>
  <c r="H276" i="88"/>
  <c r="H20" i="88" s="1"/>
  <c r="H259" i="88"/>
  <c r="H18" i="88" s="1"/>
  <c r="G158" i="89"/>
  <c r="E16" i="89" s="1"/>
  <c r="H222" i="88"/>
  <c r="H14" i="88" s="1"/>
  <c r="H195" i="88"/>
  <c r="H12" i="88" s="1"/>
  <c r="E137" i="88"/>
  <c r="H137" i="88" s="1"/>
  <c r="G234" i="89"/>
  <c r="E24" i="89" s="1"/>
  <c r="G135" i="89"/>
  <c r="E14" i="89" s="1"/>
  <c r="G97" i="89"/>
  <c r="E12" i="89" s="1"/>
  <c r="G219" i="89"/>
  <c r="E20" i="89" s="1"/>
  <c r="H97" i="88"/>
  <c r="H8" i="88" s="1"/>
  <c r="H139" i="88"/>
  <c r="I86" i="87"/>
  <c r="I103" i="87" s="1"/>
  <c r="I49" i="87"/>
  <c r="I101" i="87" s="1"/>
  <c r="M82" i="86"/>
  <c r="M92" i="86" s="1"/>
  <c r="M95" i="86" s="1"/>
  <c r="A80" i="84"/>
  <c r="A82" i="84" s="1"/>
  <c r="H159" i="83"/>
  <c r="G18" i="83" s="1"/>
  <c r="E16" i="90" l="1"/>
  <c r="G22" i="83"/>
  <c r="G24" i="83" s="1"/>
  <c r="E20" i="90" s="1"/>
  <c r="F88" i="84"/>
  <c r="E18" i="90"/>
  <c r="H147" i="88"/>
  <c r="H10" i="88" s="1"/>
  <c r="H22" i="88" s="1"/>
  <c r="H24" i="88" s="1"/>
  <c r="E12" i="90" s="1"/>
  <c r="E26" i="89"/>
  <c r="E28" i="89" s="1"/>
  <c r="E10" i="90" s="1"/>
  <c r="I105" i="87"/>
  <c r="E14" i="90" s="1"/>
  <c r="M97" i="86"/>
  <c r="M99" i="86" s="1"/>
  <c r="G26" i="83" l="1"/>
  <c r="G28" i="83" s="1"/>
  <c r="E22" i="90"/>
  <c r="E24" i="90" s="1"/>
  <c r="E26" i="90" s="1"/>
  <c r="F12" i="51" s="1"/>
  <c r="E30" i="89"/>
  <c r="E32" i="89" s="1"/>
  <c r="H26" i="88"/>
  <c r="H28" i="88" s="1"/>
  <c r="I107" i="87"/>
  <c r="I108" i="87" s="1"/>
  <c r="K207" i="50" l="1"/>
  <c r="I207" i="50"/>
  <c r="H207" i="50"/>
  <c r="E207" i="50"/>
  <c r="N206" i="50"/>
  <c r="K206" i="50"/>
  <c r="I206" i="50"/>
  <c r="H206" i="50"/>
  <c r="E206" i="50"/>
  <c r="N203" i="50"/>
  <c r="K203" i="50"/>
  <c r="I203" i="50"/>
  <c r="H203" i="50"/>
  <c r="E203" i="50"/>
  <c r="N200" i="50"/>
  <c r="K200" i="50"/>
  <c r="I200" i="50"/>
  <c r="H200" i="50"/>
  <c r="E200" i="50"/>
  <c r="N197" i="50"/>
  <c r="K197" i="50"/>
  <c r="I197" i="50"/>
  <c r="H197" i="50"/>
  <c r="E197" i="50"/>
  <c r="N194" i="50"/>
  <c r="K194" i="50"/>
  <c r="I194" i="50"/>
  <c r="H194" i="50"/>
  <c r="E194" i="50"/>
  <c r="N191" i="50"/>
  <c r="K191" i="50"/>
  <c r="I191" i="50"/>
  <c r="H191" i="50"/>
  <c r="E191" i="50"/>
  <c r="N188" i="50"/>
  <c r="K188" i="50"/>
  <c r="I188" i="50"/>
  <c r="H188" i="50"/>
  <c r="E188" i="50"/>
  <c r="N185" i="50"/>
  <c r="K185" i="50"/>
  <c r="I185" i="50"/>
  <c r="H185" i="50"/>
  <c r="E185" i="50"/>
  <c r="N173" i="50"/>
  <c r="N171" i="50"/>
  <c r="N167" i="50"/>
  <c r="N165" i="50"/>
  <c r="N163" i="50"/>
  <c r="N160" i="50"/>
  <c r="N157" i="50"/>
  <c r="N155" i="50"/>
  <c r="N150" i="50"/>
  <c r="N148" i="50"/>
  <c r="N146" i="50"/>
  <c r="N143" i="50"/>
  <c r="K143" i="50"/>
  <c r="I143" i="50"/>
  <c r="H143" i="50"/>
  <c r="E143" i="50"/>
  <c r="N140" i="50"/>
  <c r="K140" i="50"/>
  <c r="I140" i="50"/>
  <c r="H140" i="50"/>
  <c r="E140" i="50"/>
  <c r="N137" i="50"/>
  <c r="K137" i="50"/>
  <c r="I137" i="50"/>
  <c r="H137" i="50"/>
  <c r="E137" i="50"/>
  <c r="N134" i="50"/>
  <c r="K134" i="50"/>
  <c r="I134" i="50"/>
  <c r="H134" i="50"/>
  <c r="E134" i="50"/>
  <c r="N131" i="50"/>
  <c r="K131" i="50"/>
  <c r="I131" i="50"/>
  <c r="H131" i="50"/>
  <c r="E131" i="50"/>
  <c r="N128" i="50"/>
  <c r="K126" i="50"/>
  <c r="I126" i="50"/>
  <c r="H126" i="50"/>
  <c r="E126" i="50"/>
  <c r="N125" i="50"/>
  <c r="K124" i="50"/>
  <c r="I124" i="50"/>
  <c r="H124" i="50"/>
  <c r="E124" i="50"/>
  <c r="N122" i="50"/>
  <c r="K121" i="50"/>
  <c r="I121" i="50"/>
  <c r="H121" i="50"/>
  <c r="E121" i="50"/>
  <c r="N119" i="50"/>
  <c r="K118" i="50"/>
  <c r="I118" i="50"/>
  <c r="H118" i="50"/>
  <c r="E118" i="50"/>
  <c r="N116" i="50"/>
  <c r="N115" i="50"/>
  <c r="K114" i="50"/>
  <c r="I114" i="50"/>
  <c r="H114" i="50"/>
  <c r="E114" i="50"/>
  <c r="A114" i="50"/>
  <c r="A118" i="50" s="1"/>
  <c r="N112" i="50"/>
  <c r="K111" i="50"/>
  <c r="I111" i="50"/>
  <c r="H111" i="50"/>
  <c r="E111" i="50"/>
  <c r="A111" i="50"/>
  <c r="C109" i="50"/>
  <c r="N107" i="50"/>
  <c r="K107" i="50"/>
  <c r="I107" i="50"/>
  <c r="H107" i="50"/>
  <c r="E107" i="50"/>
  <c r="N96" i="50"/>
  <c r="N94" i="50"/>
  <c r="N92" i="50"/>
  <c r="N90" i="50"/>
  <c r="N88" i="50"/>
  <c r="N86" i="50"/>
  <c r="N84" i="50"/>
  <c r="N82" i="50"/>
  <c r="N80" i="50"/>
  <c r="N77" i="50"/>
  <c r="N75" i="50"/>
  <c r="N73" i="50"/>
  <c r="N66" i="50"/>
  <c r="N65" i="50"/>
  <c r="N38" i="50"/>
  <c r="N37" i="50"/>
  <c r="M148" i="48"/>
  <c r="K152" i="48" s="1"/>
  <c r="M152" i="48" s="1"/>
  <c r="M144" i="48"/>
  <c r="M140" i="48"/>
  <c r="M136" i="48"/>
  <c r="M132" i="48"/>
  <c r="M128" i="48"/>
  <c r="M124" i="48"/>
  <c r="M120" i="48"/>
  <c r="M116" i="48"/>
  <c r="M112" i="48"/>
  <c r="M108" i="48"/>
  <c r="M104" i="48"/>
  <c r="M96" i="48"/>
  <c r="M92" i="48"/>
  <c r="M87" i="48"/>
  <c r="M83" i="48"/>
  <c r="M79" i="48"/>
  <c r="M75" i="48"/>
  <c r="M71" i="48"/>
  <c r="M67" i="48"/>
  <c r="M63" i="48"/>
  <c r="M59" i="48"/>
  <c r="M55" i="48"/>
  <c r="M51" i="48"/>
  <c r="M40" i="48"/>
  <c r="M36" i="48"/>
  <c r="M32" i="48"/>
  <c r="M28" i="48"/>
  <c r="M24" i="48"/>
  <c r="M20" i="48"/>
  <c r="M16" i="48"/>
  <c r="M7" i="48"/>
  <c r="M9" i="48" s="1"/>
  <c r="M173" i="48" s="1"/>
  <c r="M138" i="47"/>
  <c r="M134" i="47"/>
  <c r="M130" i="47"/>
  <c r="M126" i="47"/>
  <c r="M122" i="47"/>
  <c r="M118" i="47"/>
  <c r="M114" i="47"/>
  <c r="M110" i="47"/>
  <c r="M106" i="47"/>
  <c r="M102" i="47"/>
  <c r="M98" i="47"/>
  <c r="M92" i="47"/>
  <c r="M88" i="47"/>
  <c r="M84" i="47"/>
  <c r="M80" i="47"/>
  <c r="M76" i="47"/>
  <c r="M72" i="47"/>
  <c r="M68" i="47"/>
  <c r="M64" i="47"/>
  <c r="M60" i="47"/>
  <c r="M56" i="47"/>
  <c r="M52" i="47"/>
  <c r="M48" i="47"/>
  <c r="M40" i="47"/>
  <c r="M36" i="47"/>
  <c r="M32" i="47"/>
  <c r="M28" i="47"/>
  <c r="M24" i="47"/>
  <c r="M20" i="47"/>
  <c r="M16" i="47"/>
  <c r="M7" i="47"/>
  <c r="M9" i="47" s="1"/>
  <c r="H241" i="44"/>
  <c r="H237" i="44"/>
  <c r="H235" i="44"/>
  <c r="H233" i="44"/>
  <c r="H230" i="44"/>
  <c r="H223" i="44"/>
  <c r="H221" i="44"/>
  <c r="H219" i="44"/>
  <c r="H217" i="44"/>
  <c r="H212" i="44"/>
  <c r="H210" i="44"/>
  <c r="H208" i="44"/>
  <c r="H206" i="44"/>
  <c r="H204" i="44"/>
  <c r="H202" i="44"/>
  <c r="H200" i="44"/>
  <c r="H198" i="44"/>
  <c r="H196" i="44"/>
  <c r="H194" i="44"/>
  <c r="H185" i="44"/>
  <c r="H183" i="44"/>
  <c r="H181" i="44"/>
  <c r="H177" i="44"/>
  <c r="H175" i="44"/>
  <c r="H173" i="44"/>
  <c r="H170" i="44"/>
  <c r="H168" i="44"/>
  <c r="H166" i="44"/>
  <c r="H157" i="44"/>
  <c r="H155" i="44"/>
  <c r="H151" i="44"/>
  <c r="H149" i="44"/>
  <c r="H147" i="44"/>
  <c r="E144" i="44"/>
  <c r="H144" i="44" s="1"/>
  <c r="H142" i="44"/>
  <c r="H138" i="44"/>
  <c r="H135" i="44"/>
  <c r="H133" i="44"/>
  <c r="H131" i="44"/>
  <c r="E121" i="44"/>
  <c r="H121" i="44" s="1"/>
  <c r="E119" i="44"/>
  <c r="H119" i="44" s="1"/>
  <c r="H117" i="44"/>
  <c r="E117" i="44"/>
  <c r="E115" i="44"/>
  <c r="E110" i="44"/>
  <c r="H110" i="44" s="1"/>
  <c r="H108" i="44"/>
  <c r="H105" i="44"/>
  <c r="H103" i="44"/>
  <c r="H101" i="44"/>
  <c r="H98" i="44"/>
  <c r="H95" i="44"/>
  <c r="H93" i="44"/>
  <c r="H91" i="44"/>
  <c r="H81" i="44"/>
  <c r="H79" i="44"/>
  <c r="H77" i="44"/>
  <c r="H75" i="44"/>
  <c r="H72" i="44"/>
  <c r="H71" i="44"/>
  <c r="H70" i="44"/>
  <c r="H69" i="44"/>
  <c r="H66" i="44"/>
  <c r="H64" i="44"/>
  <c r="H62" i="44"/>
  <c r="H60" i="44"/>
  <c r="H56" i="44"/>
  <c r="H54" i="44"/>
  <c r="F24" i="44"/>
  <c r="F26" i="44" s="1"/>
  <c r="E28" i="44" s="1"/>
  <c r="M168" i="47" l="1"/>
  <c r="K142" i="47"/>
  <c r="M142" i="47" s="1"/>
  <c r="M145" i="47" s="1"/>
  <c r="M170" i="47" s="1"/>
  <c r="M173" i="47" s="1"/>
  <c r="H15" i="11" s="1"/>
  <c r="H84" i="44"/>
  <c r="H8" i="44" s="1"/>
  <c r="A124" i="50"/>
  <c r="A127" i="50" s="1"/>
  <c r="A121" i="50"/>
  <c r="H225" i="44"/>
  <c r="H18" i="44" s="1"/>
  <c r="H187" i="44"/>
  <c r="H14" i="44" s="1"/>
  <c r="H139" i="49"/>
  <c r="H159" i="44"/>
  <c r="H12" i="44" s="1"/>
  <c r="E113" i="44"/>
  <c r="H113" i="44" s="1"/>
  <c r="I123" i="46"/>
  <c r="I152" i="46" s="1"/>
  <c r="H243" i="44"/>
  <c r="H20" i="44" s="1"/>
  <c r="N99" i="50"/>
  <c r="N101" i="50" s="1"/>
  <c r="N209" i="50"/>
  <c r="N169" i="50"/>
  <c r="H48" i="49"/>
  <c r="I48" i="49" s="1"/>
  <c r="M155" i="48"/>
  <c r="M175" i="48" s="1"/>
  <c r="M178" i="48" s="1"/>
  <c r="H17" i="11" s="1"/>
  <c r="H115" i="44"/>
  <c r="I139" i="49" l="1"/>
  <c r="I141" i="49" s="1"/>
  <c r="I159" i="49" s="1"/>
  <c r="I50" i="49"/>
  <c r="I157" i="49" s="1"/>
  <c r="I58" i="46"/>
  <c r="I60" i="46" s="1"/>
  <c r="I150" i="46" s="1"/>
  <c r="I154" i="46" s="1"/>
  <c r="H11" i="11" s="1"/>
  <c r="H123" i="44"/>
  <c r="H10" i="44" s="1"/>
  <c r="H22" i="44" s="1"/>
  <c r="H24" i="44" s="1"/>
  <c r="N176" i="50"/>
  <c r="N178" i="50" s="1"/>
  <c r="N212" i="50" s="1"/>
  <c r="H21" i="11" s="1"/>
  <c r="A130" i="50"/>
  <c r="M180" i="48"/>
  <c r="M182" i="48" s="1"/>
  <c r="M175" i="47"/>
  <c r="M177" i="47" s="1"/>
  <c r="I161" i="49" l="1"/>
  <c r="H13" i="11" s="1"/>
  <c r="I156" i="46"/>
  <c r="I157" i="46" s="1"/>
  <c r="H7" i="11"/>
  <c r="H26" i="44"/>
  <c r="H28" i="44" s="1"/>
  <c r="A133" i="50"/>
  <c r="H211" i="21"/>
  <c r="H152" i="42"/>
  <c r="H151" i="42"/>
  <c r="H150" i="42"/>
  <c r="H147" i="42"/>
  <c r="H146" i="42"/>
  <c r="H145" i="42"/>
  <c r="H143" i="42"/>
  <c r="H142" i="42"/>
  <c r="H140" i="42"/>
  <c r="H139" i="42"/>
  <c r="H138" i="42"/>
  <c r="H137" i="42"/>
  <c r="H136" i="42"/>
  <c r="H135" i="42"/>
  <c r="H134" i="42"/>
  <c r="H131" i="42"/>
  <c r="H130" i="42"/>
  <c r="H129" i="42"/>
  <c r="H128" i="42"/>
  <c r="H120" i="42"/>
  <c r="H119" i="42"/>
  <c r="H118" i="42"/>
  <c r="F117" i="42"/>
  <c r="H117" i="42" s="1"/>
  <c r="H116" i="42"/>
  <c r="H115" i="42"/>
  <c r="H114" i="42"/>
  <c r="H113" i="42"/>
  <c r="F112" i="42"/>
  <c r="H112" i="42" s="1"/>
  <c r="H111" i="42"/>
  <c r="H110" i="42"/>
  <c r="F110" i="42"/>
  <c r="H102" i="42"/>
  <c r="H101" i="42"/>
  <c r="H100" i="42"/>
  <c r="H99" i="42"/>
  <c r="H98" i="42"/>
  <c r="H97" i="42"/>
  <c r="H96" i="42"/>
  <c r="H95" i="42"/>
  <c r="H94" i="42"/>
  <c r="H93" i="42"/>
  <c r="H92" i="42"/>
  <c r="H91" i="42"/>
  <c r="H90" i="42"/>
  <c r="H89" i="42"/>
  <c r="H88" i="42"/>
  <c r="H87" i="42"/>
  <c r="H86" i="42"/>
  <c r="H85" i="42"/>
  <c r="H84" i="42"/>
  <c r="H83" i="42"/>
  <c r="H82" i="42"/>
  <c r="H81" i="42"/>
  <c r="H79" i="42"/>
  <c r="H78" i="42"/>
  <c r="H194" i="41"/>
  <c r="H193" i="41"/>
  <c r="H192" i="41"/>
  <c r="H191" i="41"/>
  <c r="H189" i="41"/>
  <c r="H185" i="41"/>
  <c r="H178" i="41"/>
  <c r="H176" i="41"/>
  <c r="H174" i="41"/>
  <c r="H180" i="41" s="1"/>
  <c r="G18" i="41" s="1"/>
  <c r="H165" i="41"/>
  <c r="H164" i="41"/>
  <c r="H163" i="41"/>
  <c r="H160" i="41"/>
  <c r="H159" i="41"/>
  <c r="H156" i="41"/>
  <c r="H155" i="41"/>
  <c r="H152" i="41"/>
  <c r="H145" i="41"/>
  <c r="H147" i="41" s="1"/>
  <c r="G14" i="41" s="1"/>
  <c r="H136" i="41"/>
  <c r="H133" i="41"/>
  <c r="H130" i="41"/>
  <c r="H128" i="41"/>
  <c r="H117" i="41"/>
  <c r="E117" i="41"/>
  <c r="H114" i="41"/>
  <c r="H111" i="41"/>
  <c r="H109" i="41"/>
  <c r="H106" i="41"/>
  <c r="H102" i="41"/>
  <c r="H99" i="41"/>
  <c r="H97" i="41"/>
  <c r="H95" i="41"/>
  <c r="H85" i="41"/>
  <c r="H79" i="41"/>
  <c r="E70" i="41"/>
  <c r="H70" i="41" s="1"/>
  <c r="E68" i="41"/>
  <c r="H68" i="41" s="1"/>
  <c r="H66" i="41"/>
  <c r="H64" i="41"/>
  <c r="H62" i="41"/>
  <c r="H58" i="41"/>
  <c r="H56" i="41"/>
  <c r="H54" i="41"/>
  <c r="H119" i="41" l="1"/>
  <c r="G10" i="41" s="1"/>
  <c r="H103" i="42"/>
  <c r="H105" i="42" s="1"/>
  <c r="H63" i="42" s="1"/>
  <c r="I163" i="49"/>
  <c r="I164" i="49" s="1"/>
  <c r="H167" i="41"/>
  <c r="G16" i="41" s="1"/>
  <c r="H138" i="41"/>
  <c r="G12" i="41" s="1"/>
  <c r="H197" i="41"/>
  <c r="G20" i="41" s="1"/>
  <c r="H88" i="41"/>
  <c r="G8" i="41" s="1"/>
  <c r="H153" i="42"/>
  <c r="H154" i="42" s="1"/>
  <c r="H67" i="42" s="1"/>
  <c r="A136" i="50"/>
  <c r="H121" i="42"/>
  <c r="H122" i="42" s="1"/>
  <c r="H65" i="42" s="1"/>
  <c r="G22" i="41" l="1"/>
  <c r="G24" i="41" s="1"/>
  <c r="H23" i="11" s="1"/>
  <c r="A142" i="50"/>
  <c r="A145" i="50" s="1"/>
  <c r="A152" i="50" s="1"/>
  <c r="H72" i="42"/>
  <c r="H44" i="42" s="1"/>
  <c r="G26" i="41" l="1"/>
  <c r="G28" i="41" s="1"/>
  <c r="A155" i="50"/>
  <c r="A157" i="50" s="1"/>
  <c r="A159" i="50" s="1"/>
  <c r="A171" i="50" s="1"/>
  <c r="A173" i="50" s="1"/>
  <c r="A175" i="50" s="1"/>
  <c r="H48" i="42"/>
  <c r="H19" i="11"/>
  <c r="J153" i="40"/>
  <c r="I152" i="40"/>
  <c r="I150" i="40"/>
  <c r="G142" i="40"/>
  <c r="I142" i="40" s="1"/>
  <c r="G140" i="40"/>
  <c r="I140" i="40" s="1"/>
  <c r="I133" i="40"/>
  <c r="I123" i="40"/>
  <c r="I120" i="40"/>
  <c r="G115" i="40"/>
  <c r="I115" i="40" s="1"/>
  <c r="I112" i="40"/>
  <c r="G112" i="40"/>
  <c r="I104" i="40"/>
  <c r="J92" i="40"/>
  <c r="G90" i="40"/>
  <c r="I90" i="40" s="1"/>
  <c r="G86" i="40"/>
  <c r="I86" i="40" s="1"/>
  <c r="J83" i="40"/>
  <c r="I81" i="40"/>
  <c r="J77" i="40"/>
  <c r="I74" i="40"/>
  <c r="G68" i="40"/>
  <c r="I68" i="40" s="1"/>
  <c r="J57" i="40"/>
  <c r="I55" i="40"/>
  <c r="I54" i="40"/>
  <c r="I51" i="40"/>
  <c r="I50" i="40"/>
  <c r="I45" i="40"/>
  <c r="I35" i="40"/>
  <c r="J31" i="40"/>
  <c r="I31" i="40"/>
  <c r="G29" i="40"/>
  <c r="I29" i="40" s="1"/>
  <c r="I153" i="40" l="1"/>
  <c r="I14" i="40" s="1"/>
  <c r="I57" i="40"/>
  <c r="I8" i="40" s="1"/>
  <c r="I143" i="40"/>
  <c r="I92" i="40"/>
  <c r="I10" i="40" s="1"/>
  <c r="I125" i="40"/>
  <c r="H51" i="42"/>
  <c r="H53" i="42" s="1"/>
  <c r="I145" i="40" l="1"/>
  <c r="I12" i="40" s="1"/>
  <c r="I16" i="40" s="1"/>
  <c r="H9" i="11" l="1"/>
  <c r="I18" i="40"/>
  <c r="I20" i="40" s="1"/>
  <c r="I49" i="36"/>
  <c r="I51" i="36" s="1"/>
  <c r="H40" i="36"/>
  <c r="H37" i="36"/>
  <c r="H34" i="36"/>
  <c r="H31" i="36"/>
  <c r="H28" i="36"/>
  <c r="H23" i="36"/>
  <c r="I19" i="36"/>
  <c r="H19" i="36"/>
  <c r="H14" i="36"/>
  <c r="G44" i="36" l="1"/>
  <c r="H44" i="36" s="1"/>
  <c r="H45" i="36" s="1"/>
  <c r="I53" i="36"/>
  <c r="H49" i="36" l="1"/>
  <c r="H51" i="36" s="1"/>
  <c r="H53" i="36" s="1"/>
  <c r="H25" i="11"/>
  <c r="H164" i="21"/>
  <c r="I120" i="21"/>
  <c r="H127" i="21" l="1"/>
  <c r="H118" i="21"/>
  <c r="H193" i="21" l="1"/>
  <c r="H239" i="21" l="1"/>
  <c r="H359" i="21" l="1"/>
  <c r="H179" i="21" l="1"/>
  <c r="H181" i="21" s="1"/>
  <c r="H13" i="21" s="1"/>
  <c r="I173" i="21"/>
  <c r="I179" i="21" s="1"/>
  <c r="H244" i="21" l="1"/>
  <c r="H334" i="21"/>
  <c r="H328" i="21"/>
  <c r="H322" i="21"/>
  <c r="H316" i="21"/>
  <c r="H311" i="21"/>
  <c r="H307" i="21"/>
  <c r="H303" i="21"/>
  <c r="H300" i="21"/>
  <c r="H296" i="21"/>
  <c r="H291" i="21"/>
  <c r="H286" i="21"/>
  <c r="H282" i="21"/>
  <c r="H278" i="21"/>
  <c r="H265" i="21"/>
  <c r="H259" i="21"/>
  <c r="H254" i="21"/>
  <c r="H249" i="21"/>
  <c r="H234" i="21"/>
  <c r="H229" i="21"/>
  <c r="H220" i="21"/>
  <c r="H216" i="21"/>
  <c r="H207" i="21"/>
  <c r="H203" i="21"/>
  <c r="H189" i="21"/>
  <c r="I13" i="21"/>
  <c r="H373" i="21"/>
  <c r="H367" i="21"/>
  <c r="H364" i="21"/>
  <c r="H353" i="21"/>
  <c r="H156" i="21"/>
  <c r="H147" i="21"/>
  <c r="I147" i="21"/>
  <c r="H133" i="21"/>
  <c r="I129" i="21"/>
  <c r="H114" i="21"/>
  <c r="H111" i="21"/>
  <c r="I108" i="21"/>
  <c r="H106" i="21"/>
  <c r="H97" i="21"/>
  <c r="H92" i="21"/>
  <c r="H89" i="21"/>
  <c r="I82" i="21"/>
  <c r="H80" i="21"/>
  <c r="I75" i="21"/>
  <c r="H75" i="21"/>
  <c r="H63" i="21"/>
  <c r="H58" i="21"/>
  <c r="I50" i="21"/>
  <c r="H50" i="21"/>
  <c r="H47" i="21"/>
  <c r="I43" i="21"/>
  <c r="H43" i="21"/>
  <c r="I19" i="21"/>
  <c r="I17" i="21"/>
  <c r="I15" i="21"/>
  <c r="I11" i="21"/>
  <c r="I9" i="21"/>
  <c r="I7" i="21"/>
  <c r="H346" i="21" l="1"/>
  <c r="F269" i="21"/>
  <c r="H269" i="21" s="1"/>
  <c r="H198" i="21"/>
  <c r="H82" i="21"/>
  <c r="H135" i="21"/>
  <c r="H166" i="21"/>
  <c r="H11" i="21" s="1"/>
  <c r="I156" i="21"/>
  <c r="I21" i="21"/>
  <c r="I23" i="21" s="1"/>
  <c r="I25" i="21" s="1"/>
  <c r="H7" i="21" l="1"/>
  <c r="H9" i="21"/>
  <c r="F370" i="21"/>
  <c r="H15" i="21" l="1"/>
  <c r="H370" i="21"/>
  <c r="H375" i="21" s="1"/>
  <c r="H19" i="21" s="1"/>
  <c r="H21" i="21" l="1"/>
  <c r="H5" i="11" s="1"/>
  <c r="H27" i="11" s="1"/>
  <c r="H23" i="21" l="1"/>
  <c r="H25" i="21" s="1"/>
  <c r="H29" i="11" l="1"/>
  <c r="H31" i="11" s="1"/>
  <c r="F11" i="51" s="1"/>
  <c r="F15" i="51" s="1"/>
</calcChain>
</file>

<file path=xl/sharedStrings.xml><?xml version="1.0" encoding="utf-8"?>
<sst xmlns="http://schemas.openxmlformats.org/spreadsheetml/2006/main" count="17895" uniqueCount="1720">
  <si>
    <t>SKUPAJ z DDV:</t>
  </si>
  <si>
    <t>DDV 22%</t>
  </si>
  <si>
    <t>SKUPAJ:</t>
  </si>
  <si>
    <t>TUJE STORITVE</t>
  </si>
  <si>
    <t>6.</t>
  </si>
  <si>
    <t>5.</t>
  </si>
  <si>
    <t>4.</t>
  </si>
  <si>
    <t>VOZIŠČNE KONSTRUKCIJE</t>
  </si>
  <si>
    <t>2.</t>
  </si>
  <si>
    <t>PREDDELA</t>
  </si>
  <si>
    <t>1.</t>
  </si>
  <si>
    <t>kos</t>
  </si>
  <si>
    <t>ČIŠČENJE TERENA</t>
  </si>
  <si>
    <t>GEODETSKA DELA</t>
  </si>
  <si>
    <t>BREŽINE IN ZELENICE</t>
  </si>
  <si>
    <t>PLANUM TEMELJNIH TAL</t>
  </si>
  <si>
    <t>Površinski izkop plodne zemljine – 1. kategorije – strojno z odrivom do 50 m</t>
  </si>
  <si>
    <t>21</t>
  </si>
  <si>
    <t>IZKOPI</t>
  </si>
  <si>
    <t>Izdelava projektne dokumentacije za projekt izvedenih del</t>
  </si>
  <si>
    <t>ur</t>
  </si>
  <si>
    <t>Geotehnični nadzor</t>
  </si>
  <si>
    <t>Projektantski nadzor</t>
  </si>
  <si>
    <t>PRESKUSI, NADZOR IN TEHNIČNA DOKUMENTACIJA</t>
  </si>
  <si>
    <t>7.9</t>
  </si>
  <si>
    <t>NOVOGRADNJA MOSTU</t>
  </si>
  <si>
    <t>REKONSTRUKCIJA CESTE</t>
  </si>
  <si>
    <t>OBVOZNA CESTA</t>
  </si>
  <si>
    <t>RUŠITEV OBSTOJEČEGA MOSTU</t>
  </si>
  <si>
    <t>REKAPITULACIJA:</t>
  </si>
  <si>
    <t>1</t>
  </si>
  <si>
    <t>2</t>
  </si>
  <si>
    <t>3</t>
  </si>
  <si>
    <t>4</t>
  </si>
  <si>
    <t>22% DDV</t>
  </si>
  <si>
    <t>SKUPAJ Z DDV:</t>
  </si>
  <si>
    <t>PRIPRAVLJALNA DELA</t>
  </si>
  <si>
    <t>Odstranjevanje gradbišča z demontažo in odvozom</t>
  </si>
  <si>
    <t>gradbiščnih naprav in objektov</t>
  </si>
  <si>
    <t>PREDDELA SKUPAJ:</t>
  </si>
  <si>
    <t>m2</t>
  </si>
  <si>
    <t>RAZPROSTIRANJE ODVEČNEGA MATERIALA</t>
  </si>
  <si>
    <t>TUJE STORITVE SKUPAJ:</t>
  </si>
  <si>
    <t>SKUPNA REKAPITULACIJA</t>
  </si>
  <si>
    <t>Opomba:</t>
  </si>
  <si>
    <t>m1</t>
  </si>
  <si>
    <t>m3</t>
  </si>
  <si>
    <t>7</t>
  </si>
  <si>
    <t>79 514</t>
  </si>
  <si>
    <t>78 999</t>
  </si>
  <si>
    <t>79 351</t>
  </si>
  <si>
    <t>79 111</t>
  </si>
  <si>
    <t>beton hodnika</t>
  </si>
  <si>
    <t>Dobava in vgraditev plastične cevi premera 110mm v cementni</t>
  </si>
  <si>
    <t>73 374</t>
  </si>
  <si>
    <t>TELEKOMUNIKACIJSKE NAPRAVE</t>
  </si>
  <si>
    <t>73</t>
  </si>
  <si>
    <t>6</t>
  </si>
  <si>
    <t>OPREMA CEST</t>
  </si>
  <si>
    <t>GRADBENA IN OBRTNIŠKA DELA SKUPAJ:</t>
  </si>
  <si>
    <t>5</t>
  </si>
  <si>
    <t>zmesjo iz umetnih organskih snovi</t>
  </si>
  <si>
    <t>4cm, s predhodnim premazom bližnjih površin in zapolnitvijo z</t>
  </si>
  <si>
    <t>Zatesnitev mejnih površin - stikov, širokih do 15mm in globokih do</t>
  </si>
  <si>
    <t>59 833</t>
  </si>
  <si>
    <t>bitumensko zmesjo za tesnenje stikov</t>
  </si>
  <si>
    <t>Zatesnitev mejnih površin - stikov, širokih do 20mm in globokih do</t>
  </si>
  <si>
    <t>59 831</t>
  </si>
  <si>
    <t>Izdelava zaščitne plasti s pustim betonom ali ročno zbito nosilno plastjo bitugramoza</t>
  </si>
  <si>
    <t>59 745</t>
  </si>
  <si>
    <t>Hidroizolacija na prekladni konstrukciji in delno na prehodni plošči ( po detajlu naleganja preh-plošče)</t>
  </si>
  <si>
    <t>Izdelava hidroizolacije z bitumenskimi trakovi, 4,5 ali 5mm, sprijemna</t>
  </si>
  <si>
    <t>59 652</t>
  </si>
  <si>
    <t>premaza z reakcijsko smolo v eni plasti in količini od 0,31 do 0,4 kg/m2</t>
  </si>
  <si>
    <t>59 422</t>
  </si>
  <si>
    <t>HIDROIZOLACIJE</t>
  </si>
  <si>
    <t>59/2</t>
  </si>
  <si>
    <t>59 352</t>
  </si>
  <si>
    <t>ZAŠČITA KOVIN PROTI KOROZIJI</t>
  </si>
  <si>
    <t>59/1</t>
  </si>
  <si>
    <t>ZAŠČITNA DELA</t>
  </si>
  <si>
    <t>59</t>
  </si>
  <si>
    <t>in letom izgradnje objekta</t>
  </si>
  <si>
    <t>Dobava in vgraditev kovinske plošče z vpisanim nazivom izvajalca</t>
  </si>
  <si>
    <t>58 911</t>
  </si>
  <si>
    <t>na veljavno nivelmansko mrežo</t>
  </si>
  <si>
    <t>Dobava in vgraditev merilnih čepov (reperjev) vključno z navezavo</t>
  </si>
  <si>
    <t>58 821</t>
  </si>
  <si>
    <t>Dobava in vgraditev ograje za pešce iz jeklenih cevnih</t>
  </si>
  <si>
    <t>58 232 1</t>
  </si>
  <si>
    <t>KLJUČAVNIČARSKA DELA IN DELA V JEKLU</t>
  </si>
  <si>
    <t>58</t>
  </si>
  <si>
    <t>ocena 50% zidarskih del</t>
  </si>
  <si>
    <t xml:space="preserve">Razna dodatna in nepredvidena dela, </t>
  </si>
  <si>
    <t>54 590</t>
  </si>
  <si>
    <t>Zaščita vidnih površin opornikov in kril</t>
  </si>
  <si>
    <t>(ustreza Elastocolor primer-Mapei)</t>
  </si>
  <si>
    <t>s hidrofobnim/vodoodbojnim  premazom</t>
  </si>
  <si>
    <t>Zaščita površine cementnega betona</t>
  </si>
  <si>
    <t>54 515</t>
  </si>
  <si>
    <t>Metlanje hodnikov za pešce</t>
  </si>
  <si>
    <t>Metlanje površine cementnega betona</t>
  </si>
  <si>
    <t>54 542</t>
  </si>
  <si>
    <t>ZIDARSKA IN KAMNOSEŠKA DELA</t>
  </si>
  <si>
    <t>54</t>
  </si>
  <si>
    <t>53 254</t>
  </si>
  <si>
    <t>Beton prehodne plošče</t>
  </si>
  <si>
    <t>53 252</t>
  </si>
  <si>
    <t xml:space="preserve">Podložni beton pod temelji in prehodno ploščo </t>
  </si>
  <si>
    <t>kot je to opredeljeno v načrtu!</t>
  </si>
  <si>
    <t>postavke ojačenih betonov vsebujejo tudi dodatke betonu,</t>
  </si>
  <si>
    <t>DELA S CEMENTNIM BETONOM</t>
  </si>
  <si>
    <t>53</t>
  </si>
  <si>
    <t>kg</t>
  </si>
  <si>
    <t>B St 500 S s premerom 14 mm in večjim, za srednje zahtevno ojačitev</t>
  </si>
  <si>
    <t>Dobava in postavitev rebrastih žic iz visokovrednega naravno trdega jekla</t>
  </si>
  <si>
    <t xml:space="preserve">52 226 </t>
  </si>
  <si>
    <t>B St 500 S s premerom do 12 mm, za srednje zahtevno ojačitev</t>
  </si>
  <si>
    <t>52 222</t>
  </si>
  <si>
    <t>DELA Z JEKLOM ZA OJAČITEV</t>
  </si>
  <si>
    <t>52</t>
  </si>
  <si>
    <t>Opaž prekladne konstrukcije</t>
  </si>
  <si>
    <t>Izdelava podprtega opaža za ravno ploščo s podporo visoko od 2,1 do 4 m</t>
  </si>
  <si>
    <t>51 612</t>
  </si>
  <si>
    <t>Opaž robnih vencev</t>
  </si>
  <si>
    <t>visoko do 4 m</t>
  </si>
  <si>
    <t>Izdelava podprtega opaža za raven nosilec s podporo,</t>
  </si>
  <si>
    <t>51 512</t>
  </si>
  <si>
    <t xml:space="preserve">Dvostranski opaž opornikov  in kril </t>
  </si>
  <si>
    <t>visok 2,1 do 4 m</t>
  </si>
  <si>
    <t>Izdelava dvostranskega vezanega  opaža za raven zid,</t>
  </si>
  <si>
    <t>51 332</t>
  </si>
  <si>
    <t>Dvostranski opaž temeljne grede s tem. nastavkom</t>
  </si>
  <si>
    <t>Izdelava dvostranskega vezanega opaža za ravne temelje</t>
  </si>
  <si>
    <t>51 221</t>
  </si>
  <si>
    <t>TESARSKA DELA</t>
  </si>
  <si>
    <t>51</t>
  </si>
  <si>
    <t>GRADBENA IN OBRTNIŠKA DELA</t>
  </si>
  <si>
    <t>VOZIŠČNE KONSTRUKCIJE SKUPAJ:</t>
  </si>
  <si>
    <t>V postavki je zajeto-dobava, sidranje in polaganje robnikov - na objektu</t>
  </si>
  <si>
    <t>ROBNI ELEMENTI VOZIŠČ</t>
  </si>
  <si>
    <t>35</t>
  </si>
  <si>
    <t>v sestavi nove voziščne konstrukcije ceste</t>
  </si>
  <si>
    <t>nad oporniki - izven opornikov se izvede ustroj</t>
  </si>
  <si>
    <t>med granitnimi robniki v dolžini prekladne konstrukcije</t>
  </si>
  <si>
    <t xml:space="preserve">asfaltna površina mostne konstrukcije se izvede </t>
  </si>
  <si>
    <t>Obrabna asfaltna površina na mostu -</t>
  </si>
  <si>
    <t>32 268</t>
  </si>
  <si>
    <t>Zaporna plast na mostni konstrukciji-</t>
  </si>
  <si>
    <t>32 237</t>
  </si>
  <si>
    <t>OBRABNE IN ZAPORNE PLASTI</t>
  </si>
  <si>
    <t>32</t>
  </si>
  <si>
    <t>ZEMELJSKA DELA IN TEMELJENJE SKUPAJ:</t>
  </si>
  <si>
    <t>29</t>
  </si>
  <si>
    <t>Doplačilo za zatravitev s semenom</t>
  </si>
  <si>
    <t>25 151</t>
  </si>
  <si>
    <t>Uporabi se prej odstranjeni humus pri izkopu</t>
  </si>
  <si>
    <t>Humuziranje brežine z valjanjem, v debelini do 15 cm - strojno</t>
  </si>
  <si>
    <t>25 122</t>
  </si>
  <si>
    <t>25</t>
  </si>
  <si>
    <t>NASIPI, ZASIPI, POSTELJICA IN GLINASTI NABOJ</t>
  </si>
  <si>
    <t>24</t>
  </si>
  <si>
    <t xml:space="preserve">Ureditev planuma temeljnih tal vezljive zemljine – 3. kategorije </t>
  </si>
  <si>
    <t>22 112</t>
  </si>
  <si>
    <t>22</t>
  </si>
  <si>
    <t>29 121</t>
  </si>
  <si>
    <t>21 434</t>
  </si>
  <si>
    <t>Izkop humusa debeline do 30 cm</t>
  </si>
  <si>
    <t>21 112</t>
  </si>
  <si>
    <t>ZEMELJSKA DELA IN TEMELJENJE</t>
  </si>
  <si>
    <t>Organizacija gradbišča - odstranitev začasnih objektov</t>
  </si>
  <si>
    <t>13 312</t>
  </si>
  <si>
    <t>Organizacija gradbišča - postavitev začasnih objektov</t>
  </si>
  <si>
    <t>13 311</t>
  </si>
  <si>
    <t>13 252</t>
  </si>
  <si>
    <t>13</t>
  </si>
  <si>
    <t>odstranitev grmovne zarasti ob mostu</t>
  </si>
  <si>
    <t>(nad 50% pokritega tlorisa) - ročno</t>
  </si>
  <si>
    <t xml:space="preserve">Odstranitev grmovja na gosto porasli površini </t>
  </si>
  <si>
    <t>12 121</t>
  </si>
  <si>
    <t>12</t>
  </si>
  <si>
    <t>pri gradnji objekta s površino do 200 m2</t>
  </si>
  <si>
    <t>Določitev in preverjanje položajev, višin in smeri</t>
  </si>
  <si>
    <t>11 321</t>
  </si>
  <si>
    <t>objekta s površino nad 51 do 100 m2</t>
  </si>
  <si>
    <t>Postavitev in zavarovanje profilov za zakoličbo</t>
  </si>
  <si>
    <t>11 312</t>
  </si>
  <si>
    <t>11</t>
  </si>
  <si>
    <t xml:space="preserve">TUJE STORITVE </t>
  </si>
  <si>
    <r>
      <t>·</t>
    </r>
    <r>
      <rPr>
        <sz val="11"/>
        <color theme="1"/>
        <rFont val="Calibri"/>
        <family val="2"/>
        <charset val="238"/>
        <scheme val="minor"/>
      </rPr>
      <t>Upoštevati je potrebno vso veljavno zakonodajo, tehnične specifikacije (izdane s strani Direkcije RS za ceste TSC 09.000 : 2006 ), splošne tehnične pogoje (izdane s strani skupnosti za ceste 1989 + dopolnitve od 1989 dalje - pripravili DARS, DDC, ZAG).</t>
    </r>
  </si>
  <si>
    <r>
      <t>·</t>
    </r>
    <r>
      <rPr>
        <sz val="11"/>
        <color theme="1"/>
        <rFont val="Calibri"/>
        <family val="2"/>
        <charset val="238"/>
        <scheme val="minor"/>
      </rPr>
      <t>Če ni s pogodbo ali tehničnimi pogoji določeno drugače, morajo biti v enotnih cenah vključeni vsi stroški za izvedbo posameznega dela (nabava materiala, stroški dela, preiskav,… ter vsi preostali stroški, ki niso posebej predvideni v posameznih postavkah ponudbenega oz. pogodbenega predračuna in so potrebni za izvedbo posameznih del)</t>
    </r>
  </si>
  <si>
    <t>11651</t>
  </si>
  <si>
    <t xml:space="preserve">Geodetski posnetek izvedenih del </t>
  </si>
  <si>
    <t>( posnetek za potrebe izdelave PID )</t>
  </si>
  <si>
    <t>29 151</t>
  </si>
  <si>
    <t>24 312</t>
  </si>
  <si>
    <t xml:space="preserve">Izdelava nasipa iz zrnate kamnine -3.kategorije (apnenčev ali dolomitni lomljenec, Dmax = 64mm) v plasteh, vključno z dobavo iz kamnoloma in sprotnim zgoščevanjem od 98% po MPP ter Ev2 = 80 MPa. </t>
  </si>
  <si>
    <t>Nasip se izvede od kote izkopa do dna zgornjega ustroja ceste oz. prehodne plošče ( zasipni klin za oporniki in krili )</t>
  </si>
  <si>
    <t>Nalaganje vezljive zemljine – 3. kategorije vključno s prevozom na razdaljo nad 10 do 15km in razprostiranjem</t>
  </si>
  <si>
    <t>Višek materiala od izkopa</t>
  </si>
  <si>
    <t>Dobava in vgraditev ojačenega cementnega betona C30/37 v prerez 0,16 do 0,30  m3/m2-m1 ( PV-II ,  XC2 )</t>
  </si>
  <si>
    <t>53 263</t>
  </si>
  <si>
    <t>Dobava in vgraditev ojačenega cementnega betona C35/45 v prerez 0,31 do 0,50 m3/m2-m1 ( PV-II , XD3, XF4,  )</t>
  </si>
  <si>
    <t>59 414</t>
  </si>
  <si>
    <t>Priprava podlage – površine cementnega betona s peskanjem</t>
  </si>
  <si>
    <t xml:space="preserve">2x - Izdelava sprijemne plasti – osnovnega premaza ali zalivnega </t>
  </si>
  <si>
    <t>osnovni premaz HI na prekladni konstrukciji in delno na prehodni plošči ( po detajlu naleganja preh-plošče)</t>
  </si>
  <si>
    <t>59 441</t>
  </si>
  <si>
    <t>Posip sprijemne plasti – osnovnega premaza s posušenim kremenčevim peskom zrnavosti 0,5/1 mm, količina do 1,0 kg/m2</t>
  </si>
  <si>
    <t>59 491</t>
  </si>
  <si>
    <r>
      <t>Izdelava sprijemne plasti –</t>
    </r>
    <r>
      <rPr>
        <b/>
        <sz val="10"/>
        <rFont val="Arial"/>
        <family val="2"/>
        <charset val="238"/>
      </rPr>
      <t xml:space="preserve"> izravnave</t>
    </r>
    <r>
      <rPr>
        <sz val="10"/>
        <rFont val="Arial"/>
        <family val="2"/>
        <charset val="238"/>
      </rPr>
      <t xml:space="preserve"> z bitumensko lepilno zmesjo za lopatico, količina do 1,5 kg/m2</t>
    </r>
  </si>
  <si>
    <t>59 646</t>
  </si>
  <si>
    <t>Izdelava zaključka vozišča po tehnologiji podaljšanja hidroizolacije na stiku prehodne plošče in prekladne konstrukcije, po načrtu</t>
  </si>
  <si>
    <t xml:space="preserve">detajl naleganja prehodne plošče </t>
  </si>
  <si>
    <t>59 792</t>
  </si>
  <si>
    <t>Izdelava ločilne plasti iz bitumeniziranih plutovinastih plošč, debelih 2 cm</t>
  </si>
  <si>
    <t>ODVODNJAVNJE</t>
  </si>
  <si>
    <t>PREDRAČUN  -  MOST</t>
  </si>
  <si>
    <t>53 253</t>
  </si>
  <si>
    <t>Dobava in vgraditev ojačenega cementnega betona C30/37 v prerez 0,31 do 0,50 m3/m2-m1 ( PV-II , XD1,  XF3)</t>
  </si>
  <si>
    <t>Beton v krilih</t>
  </si>
  <si>
    <t xml:space="preserve">Beton hodnikov in vencev </t>
  </si>
  <si>
    <t>ODVODNJAVANJE</t>
  </si>
  <si>
    <t>41</t>
  </si>
  <si>
    <t xml:space="preserve"> Površinsko odvodnjavanje</t>
  </si>
  <si>
    <t>41 600</t>
  </si>
  <si>
    <t>Dobava in vgraditev cevk fi 50mm, vroče cinkane za odvodnjavanje pronicujoče vode po detajlu.</t>
  </si>
  <si>
    <t>kom</t>
  </si>
  <si>
    <t>ODVODNJAVANJE SKUPAJ:</t>
  </si>
  <si>
    <t>V postavki je upoštevan tudi ves ostali material in vgradnja po detajlu, vključno s filtrom iz enozrnatega betona vezanega z umetno smolo. Dolžina cevi je prilagojena debelini prekladne konstrukcije, ki znaša 60 cm.</t>
  </si>
  <si>
    <t>Dobava in vgraditev dvignjenega robnika iz naravnega kamna s prerezom 20/23 cm</t>
  </si>
  <si>
    <t>Izdelava prehodnega revizijskega jaška</t>
  </si>
  <si>
    <t>7.</t>
  </si>
  <si>
    <t>Izdelava obrabne in zaporne plasti bituminizirane zmesi AC 8 surf B 50/70 A3 v debelini 3 cm</t>
  </si>
  <si>
    <t>35 282</t>
  </si>
  <si>
    <t>53 252-1</t>
  </si>
  <si>
    <t>Dobava in vgraditev ojačenega cementnega betona C30/37 v prerez 0,16 do 0,30  m3/m2-m1 (PV-II , XD1,  XF3 )</t>
  </si>
  <si>
    <t>Beton v opornikih in plošči</t>
  </si>
  <si>
    <t>Dobava in vgraditev ojačenega cementnega betona C30/37 v prerez nad 0,50 m3/m2-m1 ( PV-II , XC2 )</t>
  </si>
  <si>
    <t>Nepredvidena dela - 5% vseh del</t>
  </si>
  <si>
    <t>3.</t>
  </si>
  <si>
    <t>51 211</t>
  </si>
  <si>
    <t>Izdelava podprtega opaža za ravne temelje</t>
  </si>
  <si>
    <t>Opaž prehodne plošče</t>
  </si>
  <si>
    <t>8.</t>
  </si>
  <si>
    <t xml:space="preserve">VG UREDITVE </t>
  </si>
  <si>
    <t>Plošče na stiku prehodne plošče in opornika   ( po detajlu naleganja prehodne plošče)</t>
  </si>
  <si>
    <t>73 432-1</t>
  </si>
  <si>
    <t>iz cementnega betona, s kovinskim pokrovom (800/800mm), za točkovno obremenitev 250kN, za 2  cevi, vgrajene v robnem vencu, zunanje izmere prereza jaška  220/110cm, globokega 75 cm. V postavki je upoštevan izkop,  dobava in montaža z vsem pomožnim materialom</t>
  </si>
  <si>
    <t>NAČRT  CESTNE RAZSVETLJAVE</t>
  </si>
  <si>
    <t xml:space="preserve">PREDRAČUN INV. STROŠKOV ZA MOST </t>
  </si>
  <si>
    <r>
      <t>Postavka vključuje celotno konstrukcijo ograje s polnili, kakor tudi sidranje ograje s podložnimi ploščicami 22/22cm po detajlu in  temeljene s sidranjem stebričkov izven objekta na terenu .</t>
    </r>
    <r>
      <rPr>
        <b/>
        <sz val="10"/>
        <rFont val="Arial CE"/>
        <charset val="238"/>
      </rPr>
      <t>V postavko je vključen tudi material in izvedba potrebne ozemljitve ograje !!</t>
    </r>
  </si>
  <si>
    <t>25 236</t>
  </si>
  <si>
    <t>Zaščita začasne brežine izkopa pod cesto z brizganim cementnim betonom kvalitete C20/25 in armaturno mrežo B500A, Q196, debeline 10cm</t>
  </si>
  <si>
    <t>28 111</t>
  </si>
  <si>
    <t>28 121</t>
  </si>
  <si>
    <t xml:space="preserve">Izkop vezljive zemljine/zrnate kamnine – 3. kategorije za gradbene jame za objekte globine 2,1 do 4,0 m – strojno z odrivom , planiranje dna ročno </t>
  </si>
  <si>
    <t>28</t>
  </si>
  <si>
    <t>ZAGATNE STENE</t>
  </si>
  <si>
    <t>Stik granitni robnik-betonska površina hodnika</t>
  </si>
  <si>
    <t>Stik granitni robnik-asfaltna površina vozišča in asfalt hodnika-beton venca/krilo/</t>
  </si>
  <si>
    <t>Beton v temeljih</t>
  </si>
  <si>
    <t>RUŠITVENA  DELA</t>
  </si>
  <si>
    <t>Opomba :</t>
  </si>
  <si>
    <t>V postavkah popisa del/predračuna za rušenje objekta so upoštevane samo</t>
  </si>
  <si>
    <t xml:space="preserve">rušitve konstrukcije, ostale odstranitve - grmovja, drevja, zarasti, so upoštevane </t>
  </si>
  <si>
    <t>niso zajete količine zemeljskega materiala ob odkopu.</t>
  </si>
  <si>
    <t>1.2</t>
  </si>
  <si>
    <t>ČIŠČENJE TERENA  (rušenja, odstranitve)</t>
  </si>
  <si>
    <t>12 293</t>
  </si>
  <si>
    <t>Porušitev in odstranitev ograje iz železnih elementov</t>
  </si>
  <si>
    <t>Odstranitev jeklene ograje v kompletu z vsemi elementi, vključno s sidri.</t>
  </si>
  <si>
    <t>12 497</t>
  </si>
  <si>
    <t>Odstranitev prekladne konstrukcije v kompletu</t>
  </si>
  <si>
    <t>z robnimi venci</t>
  </si>
  <si>
    <t>Odstranitev podporne konstrukcije - temelji</t>
  </si>
  <si>
    <t>12 498</t>
  </si>
  <si>
    <t>12 500</t>
  </si>
  <si>
    <t>Dodatek za nepredvidena dela,</t>
  </si>
  <si>
    <t>ocena 20% rušitvenih del</t>
  </si>
  <si>
    <t>DDV ( 22 % ):</t>
  </si>
  <si>
    <t xml:space="preserve">OPOMBA: V predračunu so upoštevani tudi transport in odvoz materiala na </t>
  </si>
  <si>
    <t>stalno deponijo ter plačilo komunalne takse za tovrstne odpadke.</t>
  </si>
  <si>
    <t xml:space="preserve">RUŠENJE SE IZVAJA SKLADNO S PRAVILNIKOM O RAVNANJU Z ODPADKI, </t>
  </si>
  <si>
    <t>9.</t>
  </si>
  <si>
    <t>10.</t>
  </si>
  <si>
    <t>ZAŠČITA IN PRESTAVITEV  Plinovoda</t>
  </si>
  <si>
    <t>ZAŠČITA IN PRESTAVITEV Vodovoda</t>
  </si>
  <si>
    <t xml:space="preserve">Most čez Medijo v Izlakah na R1-221/1218 
v km 0,200 
</t>
  </si>
  <si>
    <t>v posameznih postavkah mostu, ceste in vodotoka. Pri rušitvi prepusta ravno tako</t>
  </si>
  <si>
    <t>14 887</t>
  </si>
  <si>
    <t xml:space="preserve">Strojna odstranitev bitumenskega ali epoksi premaza in hidroizolacije </t>
  </si>
  <si>
    <t>iz voziščne plošče z rezkanjem</t>
  </si>
  <si>
    <t>Odstranitev obstoječe hidroizolacije</t>
  </si>
  <si>
    <t>12 392</t>
  </si>
  <si>
    <t>Porušitev in odstranitev robnika iz naravnega kamna</t>
  </si>
  <si>
    <t>Odstranitev obstoječih granitnih robnikov dim. 15/25/100</t>
  </si>
  <si>
    <t>Porušitev in odstranitev elementa iz cementnega betona</t>
  </si>
  <si>
    <t>Odstranitev podporne konstrukcije v kompletu z oporniki in krili</t>
  </si>
  <si>
    <t>Odstranitev prehodnih plošč</t>
  </si>
  <si>
    <t>Porušitev in odstranitev zasipa med opornikom in krili</t>
  </si>
  <si>
    <t xml:space="preserve">KI NASTANEJO PRI GRADBENIH DELIH </t>
  </si>
  <si>
    <t xml:space="preserve">IN UREDBO O RAVNANJU Z ODPADKI, KI NASTANEJO PRI GRADBENIH </t>
  </si>
  <si>
    <t xml:space="preserve">DELIH </t>
  </si>
  <si>
    <t xml:space="preserve">Rehabilitacija mostu čez Medijo v Izlakah 
(LJ0186) na R1-221/1218 v km 0,200                                                                                         
</t>
  </si>
  <si>
    <t xml:space="preserve">Rehabilitacija mostu čez Medijo v Izlakah 
(LJ0186) na R1-221/1218 v km 0,200                                                                                       
</t>
  </si>
  <si>
    <t>postavka odstranitve obstoječega asfalta</t>
  </si>
  <si>
    <t>na mostu je upoštevana v načrtu ceste !</t>
  </si>
  <si>
    <t>Zaščita hidroizolacije na območju prehodne plošče                       ( po detajlu naleganja prehodne plošče)</t>
  </si>
  <si>
    <t>NAČRT  NN in SN vodov</t>
  </si>
  <si>
    <t xml:space="preserve">REKAPITULACIJA </t>
  </si>
  <si>
    <t>Projekt:</t>
  </si>
  <si>
    <t>Rehabilitacija mostu čez Medijo v Izlakah 
(LJ0186) na R1-221/1218 v km 0,200</t>
  </si>
  <si>
    <t>Načrt:</t>
  </si>
  <si>
    <t>PZI-859/20-1
Načrt ceste</t>
  </si>
  <si>
    <t>1. PREDDELA</t>
  </si>
  <si>
    <t>2.  ZEMELJSKA DELA</t>
  </si>
  <si>
    <t>3. VOZIŠČNE KONSTRUKCIJE</t>
  </si>
  <si>
    <t>4. ODVODNJAVANJE</t>
  </si>
  <si>
    <t>5. GRADBENA DELA</t>
  </si>
  <si>
    <t>6. PROMETNA OPREMA</t>
  </si>
  <si>
    <t>7. TUJE STORITVE</t>
  </si>
  <si>
    <t>Nepredvidena dela*</t>
  </si>
  <si>
    <r>
      <rPr>
        <sz val="10"/>
        <rFont val="Symbol"/>
        <family val="1"/>
        <charset val="2"/>
      </rPr>
      <t>·</t>
    </r>
    <r>
      <rPr>
        <sz val="10"/>
        <rFont val="Arial"/>
        <family val="2"/>
        <charset val="238"/>
      </rPr>
      <t>Upoštevati je potrebno vso veljavno zakonodajo, tehnične specifikacije (izdane s strani Direkcije RS za ceste), splošne tehnične pogoje (izdane s strani skupnosti za ceste 1989 + dopolnitve od 1989 dalje - pripravili DARS, DDC, ZAG).</t>
    </r>
  </si>
  <si>
    <r>
      <rPr>
        <sz val="10"/>
        <rFont val="Symbol"/>
        <family val="1"/>
        <charset val="2"/>
      </rPr>
      <t>·</t>
    </r>
    <r>
      <rPr>
        <sz val="10"/>
        <rFont val="Arial"/>
        <family val="2"/>
        <charset val="238"/>
      </rPr>
      <t>Če ni s pogodbo ali tehničnimi pogoji določeno drugače, morajo biti v enotnih cenah vključeni vsi stroški za izvedbo posameznega dela (nabava materiala, stroški dela, preiskav, … ter vsi preostali stroški, ki niso posebej predvideni v posameznih postavkah ponudbenega oz. pogodbenega predračuna in so potrebni za izvedbo posameznih del)</t>
    </r>
  </si>
  <si>
    <t>*Nepredvidena dela, v kolikor so upravičena in z vpisom odgovornega nadzornika, v višini do 5% skupne vrednosti del.</t>
  </si>
  <si>
    <t>oznaka</t>
  </si>
  <si>
    <t>opis</t>
  </si>
  <si>
    <t>opomba</t>
  </si>
  <si>
    <t>količina</t>
  </si>
  <si>
    <t>enota</t>
  </si>
  <si>
    <t>projektantska</t>
  </si>
  <si>
    <t>količina x cena</t>
  </si>
  <si>
    <t>postavke</t>
  </si>
  <si>
    <t>cena za enoto</t>
  </si>
  <si>
    <t>1.1</t>
  </si>
  <si>
    <t>Obnova in zavarovanje zakoličbe osi trase ostale javne ceste v ravninskem terenu</t>
  </si>
  <si>
    <t>km</t>
  </si>
  <si>
    <t>Postavitev in zavarovanje prečnega profila ostale javne ceste v ravninskem terenu</t>
  </si>
  <si>
    <t>1.2.1</t>
  </si>
  <si>
    <t>Odstranitev grmovja, dreves, vej in panjev</t>
  </si>
  <si>
    <t>Odstranitev grmovja na redko porasli površini (do 50 % pokritega tlorisa) - strojno</t>
  </si>
  <si>
    <r>
      <t>m</t>
    </r>
    <r>
      <rPr>
        <vertAlign val="superscript"/>
        <sz val="10"/>
        <rFont val="Arial"/>
        <family val="2"/>
        <charset val="238"/>
      </rPr>
      <t>2</t>
    </r>
  </si>
  <si>
    <t>Odstranitev grmovja in dreves z debli premera do 10 cm ter vej na gosto porasli površini – strojno</t>
  </si>
  <si>
    <t>*ocena</t>
  </si>
  <si>
    <t>Posek in odstranitev drevesa z deblom premera 11 do 30 cm ter odstranitev vej</t>
  </si>
  <si>
    <t>Odstranitev panja s premerom 11 do 30 cm z odvozom na deponijo na razdaljo nad 1000 m</t>
  </si>
  <si>
    <t>1.2.2</t>
  </si>
  <si>
    <t>Odstranitev prometne signalizacije in opreme</t>
  </si>
  <si>
    <t>Demontaža prometnega znaka na enem podstavku</t>
  </si>
  <si>
    <t>Demontaža prometnega znaka na dveh podstavkih</t>
  </si>
  <si>
    <t>*PZ:3401</t>
  </si>
  <si>
    <t>Demontaža jeklene varnostne ograje</t>
  </si>
  <si>
    <r>
      <t>m</t>
    </r>
    <r>
      <rPr>
        <vertAlign val="superscript"/>
        <sz val="10"/>
        <rFont val="Arial"/>
        <family val="2"/>
        <charset val="238"/>
      </rPr>
      <t>1</t>
    </r>
  </si>
  <si>
    <t>Demontaža plastičnega smernika</t>
  </si>
  <si>
    <t>1.2.3</t>
  </si>
  <si>
    <t>Porušitev in odstranitev voziščnih konstrukcij</t>
  </si>
  <si>
    <t>Porušitev in odstranitev asfaltne plasti v debelini 6 do 10 cm</t>
  </si>
  <si>
    <t>Rezkanje in odvoz asfaltne krovne plasti v debelini 8 do 10 cm</t>
  </si>
  <si>
    <t>*vključno s čiščenjem in emulzijskim premazom površine, navezave na obstoječe vozišče</t>
  </si>
  <si>
    <t>Rezanje asfaltne plasti s talno diamantno žago, debele 6 do 10 cm</t>
  </si>
  <si>
    <t>Porušitev in odstranitev robnika iz cementnega betona</t>
  </si>
  <si>
    <t>Skupaj:</t>
  </si>
  <si>
    <t>ZEMELJSKA DELA</t>
  </si>
  <si>
    <t>2.1</t>
  </si>
  <si>
    <t xml:space="preserve">Površinski izkop plodne zemljine – 1. kategorije – strojno z nakladanjem </t>
  </si>
  <si>
    <t xml:space="preserve"> </t>
  </si>
  <si>
    <r>
      <t>m</t>
    </r>
    <r>
      <rPr>
        <vertAlign val="superscript"/>
        <sz val="10"/>
        <rFont val="Arial"/>
        <family val="2"/>
        <charset val="238"/>
      </rPr>
      <t>3</t>
    </r>
  </si>
  <si>
    <t>Široki izkop zrnate kamnine – 3. kategorije – strojno z nakladanjem</t>
  </si>
  <si>
    <t>Izkop vezljive zemljine/zrnate kamnine – 3. kategorije za temelje, kanalske rove, prepuste, jaške in drenaže, širine do 1,0 m in globine do 1,0 m – strojno, planiranje dna ročno</t>
  </si>
  <si>
    <t xml:space="preserve">*izkop jaškov
*izkop za kanalizacijo
</t>
  </si>
  <si>
    <t>2.2</t>
  </si>
  <si>
    <t>Ureditev planuma temeljnih tal vezljive zemljine – 3. kategorije</t>
  </si>
  <si>
    <t>2.4</t>
  </si>
  <si>
    <t>NASIPI, ZASIPI, KLINI, POSTELJICA IN GLINASTI NABOJ</t>
  </si>
  <si>
    <t>Izdelava nasipa iz mehke kamnine - 4.kategorije z dobavo iz kamnoloma</t>
  </si>
  <si>
    <t>Izdelava posteljice iz drobljenih kamnitih zrn v debelini 30cm</t>
  </si>
  <si>
    <t>2.5</t>
  </si>
  <si>
    <t>Humuziranje brežine brez valjanja, v debelini do 15 cm - strojno</t>
  </si>
  <si>
    <t>*material iz trase</t>
  </si>
  <si>
    <t>2.9</t>
  </si>
  <si>
    <t>PREVOZI, RAZPROSTIRANJE IN UREDITEV DEPONIJ MATERIALA</t>
  </si>
  <si>
    <t>Prevoz materiala na razdaljo nad 10 do 15 km</t>
  </si>
  <si>
    <t>*z vsemi pristojbinami, taksami in ureditvijo deponij</t>
  </si>
  <si>
    <t>t</t>
  </si>
  <si>
    <t>Razprostiranje odvečne plodne zemljine – 1. kategorije</t>
  </si>
  <si>
    <t>*razlika med postavko
 21 114 in 25 112</t>
  </si>
  <si>
    <t>Razprostiranje odvečne zrnate kamnine – 3. kategorije</t>
  </si>
  <si>
    <t>Odlaganje odpadnega asfalta na komunalno deponijo</t>
  </si>
  <si>
    <t>Odlaganje odpadnega cementnega betona na komunalno deponijo</t>
  </si>
  <si>
    <t xml:space="preserve">*9m cestnih robnikov 15/25cm
 </t>
  </si>
  <si>
    <t>3.1</t>
  </si>
  <si>
    <t>NOSILNE PLASTI</t>
  </si>
  <si>
    <t>3.1.1</t>
  </si>
  <si>
    <t>Nevezane nosilne plasti</t>
  </si>
  <si>
    <t>Izdelava nevezane nosilne plasti enakomerno zrnatega drobljenca iz kamnine v debelini do 20 cm</t>
  </si>
  <si>
    <t xml:space="preserve">Izdelava izravnalne plasti iz drobljenca v povprečni debelini do 5 cm
</t>
  </si>
  <si>
    <t>*vozišče in pločnik</t>
  </si>
  <si>
    <t>3.1.3</t>
  </si>
  <si>
    <t>Asfaltne spodnje nosilne plasti  z bitumenskimi vezivi (AC base, stab)</t>
  </si>
  <si>
    <t>Izdelava nosilne plasti bituminizirane zmesi AC 22 base B 50/70 A3 v debelini 10 cm</t>
  </si>
  <si>
    <t>*vozišče</t>
  </si>
  <si>
    <t>3.2</t>
  </si>
  <si>
    <t>OBRABNE PLASTI</t>
  </si>
  <si>
    <t xml:space="preserve">3.2.2 </t>
  </si>
  <si>
    <t>Asfaltne obrabne in zaporne plasti - bitumenski betoni - Asphalt concrete - surface (AC surf)</t>
  </si>
  <si>
    <t>Izdelava obrabne in zaporne plasti bituminizirane zmesi AC 8 surf B 70/100 A5 v debelini 4 cm</t>
  </si>
  <si>
    <t>*pločnik</t>
  </si>
  <si>
    <t>3.5</t>
  </si>
  <si>
    <t>Dobava in vgraditev predfabriciranega dvignjenega robnika iz cementnega betona  s prerezom 15/25 cm</t>
  </si>
  <si>
    <t>Dobava in vgraditev predfabriciranega pogreznjenega robnika iz cementnega betona s prerezom 5/25 cm</t>
  </si>
  <si>
    <t>Dobava in vgraditev predfabriciranega pogreznjenega robnika iz cementnega betona  s prerezom 15/25 cm</t>
  </si>
  <si>
    <t>3.6</t>
  </si>
  <si>
    <t>BANKINE</t>
  </si>
  <si>
    <t>Izdelava bankine iz drobljenca, široke do 0,50 m</t>
  </si>
  <si>
    <t>Izdelava bankine iz drobljenca, široke 0,76 do 1,00 m</t>
  </si>
  <si>
    <t>4.3</t>
  </si>
  <si>
    <t>GLOBINSKO ODVODNJAVANJE-KANALIZACIJA</t>
  </si>
  <si>
    <t>Izdelava kanalizacije iz cevi iz polivinilklorida, vključno s podložno plastjo iz cementnega betona, premera 15 cm, v globini do 1,0 m</t>
  </si>
  <si>
    <t>*cevi razreda SN8</t>
  </si>
  <si>
    <t xml:space="preserve">Izdelava kanalizacije iz cevi iz polivinilklorida, vključno s podložno plastjo iz cementnega betona, premera 20 cm, v globini do 1,0 m
</t>
  </si>
  <si>
    <t xml:space="preserve">Doplačilo za izdelavo kanalizacije v globini 1,1 do 2 m s cevmi premera do 30 cm 
</t>
  </si>
  <si>
    <t xml:space="preserve">4.4  </t>
  </si>
  <si>
    <t>JAŠKI</t>
  </si>
  <si>
    <t xml:space="preserve">Izdelava jaška iz polietilena, krožnega prereza s premerom 50 cm, globokega 1,0 do 1,5 m
</t>
  </si>
  <si>
    <t>Dobava in vgraditev rešetke iz duktilne litine z nosilnostjo 250 kN, s prerezom 400/400 mm</t>
  </si>
  <si>
    <t>*robniška rešetka</t>
  </si>
  <si>
    <t xml:space="preserve">Izdelava lovilnika bencina in olj iz cementnega betona, po detajlu iz načrta, Q = 3 l/s
</t>
  </si>
  <si>
    <t>4.5</t>
  </si>
  <si>
    <t>PREPUSTI</t>
  </si>
  <si>
    <t>N45</t>
  </si>
  <si>
    <t xml:space="preserve">Izdelava poševne vtočne ali iztočne glave prepusta krožnega prereza iz cementnega betona s premerom do 30 cm
</t>
  </si>
  <si>
    <t>*izdelava iztočne glave cevnega izpusta premera 15cm in 20 cm</t>
  </si>
  <si>
    <t>Dobava ni montaža nepovratne lapute za premer betonske cevi 160mm</t>
  </si>
  <si>
    <t>Dobava ni montaža nepovratne lapute za premer betonske cevi 200mm</t>
  </si>
  <si>
    <t>PROMETNA OPREMA</t>
  </si>
  <si>
    <t>6.1</t>
  </si>
  <si>
    <t>POKONČNA OPREMA CESTE</t>
  </si>
  <si>
    <t>Izdelava temelja iz cementnega betona C 12/15, globine 80 cm, premera 30 cm</t>
  </si>
  <si>
    <t>Dobava in vgraditev stebrička za prometni znak iz vroče cinkane jeklene cevi s premerom 64 mm, dolge 2000 mm</t>
  </si>
  <si>
    <t>Dobava in vgraditev stebrička za prometni znak iz vroče cinkane jeklene cevi s premerom 64 mm, dolge 3500 mm</t>
  </si>
  <si>
    <t>Dobava in pritrditev okroglega prometnega znaka, podloga iz aluminijaste pločevine, znak z odsevno  folijo RA2. vrste, premera 400 mm</t>
  </si>
  <si>
    <t>*PZ št.: 2312</t>
  </si>
  <si>
    <t>Dobava in pritrditev okroglega prometnega znaka, podloga iz aluminijaste pločevine, znak z odsevno folijo RA3 vrste, premera 600 mm</t>
  </si>
  <si>
    <t>*PZ št.: 2102</t>
  </si>
  <si>
    <t>Dobava in pritrditev prometnega znaka, podloga iz aluminijaste pločevine, znak z belo barvo-folijo RA1 vrste, velikost do 0,10 m2</t>
  </si>
  <si>
    <t>PZ št. KM tablica</t>
  </si>
  <si>
    <t>Dobava in pritrditev prometnega znaka, podloga iz aluminijaste pločevine, znak z MODRO barvo, s svetlobno odbojnimi lastnosti RA1, velikost od 0,21 do 0,40 m2</t>
  </si>
  <si>
    <t xml:space="preserve">
PZ št. 3209 X 2,</t>
  </si>
  <si>
    <t>Dobava in pritrditev prometnega znaka, podloga iz aluminijaste pločevine, znak z belo barvo, s svetlobno odbojnimi lastnosti RA2, velikost od 0,41 do 0,70 m2</t>
  </si>
  <si>
    <t>6.2</t>
  </si>
  <si>
    <t>OZNAČBE NA VOZIŠČU</t>
  </si>
  <si>
    <t>Izdelava tankoslojne vzdolžne označbe na vozišču z enokomponentno belo barvo, vključno 250 g/m2 posipa z drobci / kroglicami stekla, strojno, debelina plasti suhe snovi 250 mm, širina črte 15 cm</t>
  </si>
  <si>
    <t>Izdelava tankoslojne prečne in ostalih označb na vozišču z enokomponentno belo barvo, vključno 250 g/m2 posipa z drobci / kroglicami stekla, strojno, debelina plasti suhe snovi 250 µm, širina črte 50 cm</t>
  </si>
  <si>
    <t>Izdelava tankoslojne prečne in ostalih označb na vozišču z enokomponentno belo barvo, vključno 250 g/m2 posipa z drobci / kroglicami stekla, strojno, debelina plasti suhe snovi 250 µm, površina označbe nad 1,5 m2</t>
  </si>
  <si>
    <t>Talne označbe št.:
5311m                                                                                 
Dvakratno barvanje</t>
  </si>
  <si>
    <t>Doplačilo za izdelavo prekinjenih vzdolžnih označb na vozišču, širina črte 15 cm</t>
  </si>
  <si>
    <t>Talne označbe št.:                                       5121: 8m                                            
Dvakratno barvanje</t>
  </si>
  <si>
    <t>N70</t>
  </si>
  <si>
    <t>0001</t>
  </si>
  <si>
    <t>Cena urne postavke po priporočilih IZS za pooblaščenega inženirja, vključen je potovalni čas, delo v pisarni in delo na terenu</t>
  </si>
  <si>
    <t>N79</t>
  </si>
  <si>
    <t>Stroški za ureditev gradbišča in postavitev signalizacije v času gradnje</t>
  </si>
  <si>
    <t>glej elaborat ureditve prometa v času gradnje</t>
  </si>
  <si>
    <t>ocena</t>
  </si>
  <si>
    <t>0003</t>
  </si>
  <si>
    <t>Nadzor upravljalca ceste</t>
  </si>
  <si>
    <t>PZI 859/21-4                                                                              9.1_Ureditev prometa v času gradnje</t>
  </si>
  <si>
    <r>
      <rPr>
        <sz val="10"/>
        <rFont val="Symbol"/>
        <family val="1"/>
        <charset val="2"/>
      </rPr>
      <t>·</t>
    </r>
    <r>
      <rPr>
        <sz val="10"/>
        <color theme="1"/>
        <rFont val="Arial"/>
        <family val="2"/>
        <charset val="238"/>
      </rPr>
      <t>Če ni s pogodbo ali tehničnimi pogoji določeno drugače, morajo biti v enotnih cenah vključeni vsi stroški za izvedbo posameznega dela (nabava materiala, stroški dela, preiskav, … ter vsi preostali stroški, ki niso posebej predvideni v posameznih postavkah ponudbenega oz. pogodbenega predračuna in so potrebni za izvedbo posameznih del)</t>
    </r>
  </si>
  <si>
    <t>*Nepredvidena dela, v kolikor so upravičena in z vpisom odgovornega nadzornika, v višini do 10% skupne vrednosti del.</t>
  </si>
  <si>
    <t>311</t>
  </si>
  <si>
    <t>Postavitev in zavarovanje profilov za zakoličbo objekta s površino do 50 m2 (temelji začasnega mostu)</t>
  </si>
  <si>
    <t>Odstranitev grmovja in dreves z debli premera do 10 cm ter vej na redko porasli površini - strojno</t>
  </si>
  <si>
    <t>Posek in odstranitev drevesa z deblom premera 31 do 50 cm ter odstranitev vej</t>
  </si>
  <si>
    <t>Odstranitev panja s premerom 31 do 50 cm z odvozom na deponijo na razdaljo nad 1000 m</t>
  </si>
  <si>
    <t>*odstranitev prometne opreme in signalizacije je v celoti upoštevana pri cestnem delu predračuna</t>
  </si>
  <si>
    <t>*odstranitev voziščne konstrukcije in robnikov je v celoti upoštevana pri cestnem delu predračuna</t>
  </si>
  <si>
    <t>1.3</t>
  </si>
  <si>
    <t>OSTALA PREDDELA</t>
  </si>
  <si>
    <t>1.3.1</t>
  </si>
  <si>
    <t>Omejitve prometa</t>
  </si>
  <si>
    <t>N13</t>
  </si>
  <si>
    <t>0002</t>
  </si>
  <si>
    <t>1.3.2</t>
  </si>
  <si>
    <t xml:space="preserve"> Pripravljalna dela pri objektih</t>
  </si>
  <si>
    <t>Površinski izkop plodne zemljine – 1. kategorije – strojno z nakladanjem</t>
  </si>
  <si>
    <t>Široki izkop vezljive zemljine – 3. kategorije – strojno z nakladanjem</t>
  </si>
  <si>
    <t>Doplačilo za ročni izkop vezljive zemljine – 3. kategorije</t>
  </si>
  <si>
    <t>*ocena ročnega izkopa ob komunlnih vodih</t>
  </si>
  <si>
    <t>2.3</t>
  </si>
  <si>
    <t>Ločilne, drenažne in filtrske plasti ter delovni plato</t>
  </si>
  <si>
    <t>23</t>
  </si>
  <si>
    <t xml:space="preserve">Izdelava delovnega platoja iz drobljenega kamnitega materiala v debelini 30 cm
</t>
  </si>
  <si>
    <t>Izdelava posteljice iz drobljenih kamnitih zrn v debelini 40cm</t>
  </si>
  <si>
    <t>Brežine in zelenice</t>
  </si>
  <si>
    <t>Zaščita brežine s kamnito zložbo, izvedeno s cementnim betonom</t>
  </si>
  <si>
    <t>Prevoz materiala na razdaljo nad 7000 do 10000 m</t>
  </si>
  <si>
    <t>Izdelava nevezane nosilne plasti enakomerno zrnatega drobljenca iz kamnine v debelini 21 do 30 cm</t>
  </si>
  <si>
    <t xml:space="preserve">*tampon TD 0/32  na vozišču    </t>
  </si>
  <si>
    <t>Izdelava izravnalne plasti iz drobljenca v povprečni debelini do 5 cm</t>
  </si>
  <si>
    <t>3.1.8</t>
  </si>
  <si>
    <t>Asfaltne obrabnonosilne plasti-Asphalt concrete-surface (AC surf)</t>
  </si>
  <si>
    <t>Izdelava obrabnonosilne plasti bituminizirane zmesi AC 16 surf B 50/70 A4 Z3 v debelini 7 cm</t>
  </si>
  <si>
    <t>4.1</t>
  </si>
  <si>
    <t>POVRŠINSKO ODVODNJAVANJE</t>
  </si>
  <si>
    <t>N41</t>
  </si>
  <si>
    <t xml:space="preserve">Izdelava asfaltne mulde širine 0,50m in globini 5cm </t>
  </si>
  <si>
    <t>* mulda asfaltna zmes enaka kot na vozišču</t>
  </si>
  <si>
    <t>N50</t>
  </si>
  <si>
    <t>* po detajlu</t>
  </si>
  <si>
    <t>5.1</t>
  </si>
  <si>
    <t>Izdelava podprtega opaža za ravne temelje (dobava, razopaženje, čiščenje)</t>
  </si>
  <si>
    <r>
      <t>m</t>
    </r>
    <r>
      <rPr>
        <vertAlign val="superscript"/>
        <sz val="9"/>
        <rFont val="Arial"/>
        <family val="2"/>
        <charset val="238"/>
      </rPr>
      <t>2</t>
    </r>
  </si>
  <si>
    <t>Izdelava podprtega opaža za raven zid, visok do 2 m (dobava, razopaženje, čiščenje)</t>
  </si>
  <si>
    <t>5.2</t>
  </si>
  <si>
    <t>Dobava in postavitev rebrastih palic iz visokovrednega naravno trdega jekla B500 B s premerom do 12mm za srednje zahtevno ojačitev</t>
  </si>
  <si>
    <t>Dobava in postavitev rebrastih palic iz visokovrednega naravno trdega jekla B500 B s premerom 14 mm in večjim, za srednje zahtevno ojačitev</t>
  </si>
  <si>
    <t>5.3</t>
  </si>
  <si>
    <t>Dobava in vgraditev polnilnega cementnega betona C25/30 v prerez nad 0,50 m3/m2 - izdelava kamnite zložbe v razmerju 70% kamna in 30% betona (polnilo pod temelji)</t>
  </si>
  <si>
    <r>
      <t>m</t>
    </r>
    <r>
      <rPr>
        <vertAlign val="superscript"/>
        <sz val="9"/>
        <rFont val="Arial"/>
        <family val="2"/>
        <charset val="238"/>
      </rPr>
      <t>3</t>
    </r>
  </si>
  <si>
    <t>Dobava in vgraditev ojačenega cementnega betona C25/30 v prerez 0,16 do 0,30 m3/m2-m1</t>
  </si>
  <si>
    <t>Dobava in vgraditev ojačenega cementnega betona C25/30 v prerez nad 0,50 m3/m2-m1</t>
  </si>
  <si>
    <t>6.4</t>
  </si>
  <si>
    <t>OPREMA ZA ZAVAROVANJE PROMETA</t>
  </si>
  <si>
    <t>Dobava in vgraditev vkopane zaključnice, dolžine 4 m</t>
  </si>
  <si>
    <t>Dobava in vgraditev jeklene varnostne ograje, vključno vse elemente, za nivo zadrževanja N2 in za delovno širino W5</t>
  </si>
  <si>
    <t xml:space="preserve">Dobava in vgraditev cementnobetonske varnostne ograje, vključno vse elemente, za nivo zadrževanja H1 in za delovno širino W1
</t>
  </si>
  <si>
    <t>Porušitev in odstranitev obvozne ceste z vso pripadajočo prometno opremo in vertikalno signalizacijo, ter vzpostavtitvijo z obvozno cesto in gradbiščnih priključkov prizadetega terena v prvotno stanje (odstranitev nasipov, JVO, začasnih deponij, začasne premostitve, humuziranje, zasaditvijo,...)</t>
  </si>
  <si>
    <t>*v dolžini 60m</t>
  </si>
  <si>
    <t>Izdelava elaborata za ureditev prometa v času gradnje</t>
  </si>
  <si>
    <t>Nadzor upravljalca ceste (DRSI, občina)</t>
  </si>
  <si>
    <t xml:space="preserve">PREDRAČUN Z REKAPITULACIJO STROŠKOV ZA UREDITEV </t>
  </si>
  <si>
    <t>potoka MEDIJA V OBMOČJU NADOMESTNE PREMOSTITVE, km 0.200</t>
  </si>
  <si>
    <t>I.</t>
  </si>
  <si>
    <t>II.</t>
  </si>
  <si>
    <t>III.</t>
  </si>
  <si>
    <t>OSTALA DELA</t>
  </si>
  <si>
    <t>IV.</t>
  </si>
  <si>
    <t>št.</t>
  </si>
  <si>
    <t>opis dela</t>
  </si>
  <si>
    <t>cena/enoto</t>
  </si>
  <si>
    <t>cena</t>
  </si>
  <si>
    <t>I.1</t>
  </si>
  <si>
    <t>11141</t>
  </si>
  <si>
    <t>Obnovitev in zavarovanje zakoličbe trase</t>
  </si>
  <si>
    <t>odsek P6-P10</t>
  </si>
  <si>
    <t>11221</t>
  </si>
  <si>
    <t>Postavitev in zavarovanje prečnega profila potok.</t>
  </si>
  <si>
    <t>11311</t>
  </si>
  <si>
    <t>Geodetska dela pri gradnji objekta</t>
  </si>
  <si>
    <t>(podajanje in kontrola višin, potrebnih smeri)</t>
  </si>
  <si>
    <t>I.2</t>
  </si>
  <si>
    <t>11231</t>
  </si>
  <si>
    <t>Zakoličba in zavarovanje instalacijskih in</t>
  </si>
  <si>
    <t>komunalnih vodov z vsemi deli</t>
  </si>
  <si>
    <t>(križanje plinovoda, vodovoda, elekto, komunikacijskih vodov)</t>
  </si>
  <si>
    <t>13223</t>
  </si>
  <si>
    <t>Zavarovanje pred dotokom vode v strugi potoka</t>
  </si>
  <si>
    <t>potoka s potrebnim črpanjem vode, oziroma vse</t>
  </si>
  <si>
    <t>potrebne preusmeritve potoka v času gradnje</t>
  </si>
  <si>
    <t>13311</t>
  </si>
  <si>
    <t>Priprava in organizacija gradbišča z vsemi,</t>
  </si>
  <si>
    <t>objekti, deponijami, instalacijami in orodji,</t>
  </si>
  <si>
    <t xml:space="preserve">z zagotovitvijo in higiensko tehničnih </t>
  </si>
  <si>
    <t>pogojev in predpisanimi oznakami gradbišča</t>
  </si>
  <si>
    <t>ur bager</t>
  </si>
  <si>
    <t>ur  PK</t>
  </si>
  <si>
    <t>13312</t>
  </si>
  <si>
    <t>Odstranjevanje gradbišča z demontažo in</t>
  </si>
  <si>
    <t>odvozom gradbiščnih naprav in objektov</t>
  </si>
  <si>
    <t>II.1</t>
  </si>
  <si>
    <t>21732</t>
  </si>
  <si>
    <t>Izkop vezljive zemljine/zrnate kamnine – 3. kategorije za kanale melioracij in regulacij, globine 2.1 do 4,0 m</t>
  </si>
  <si>
    <t xml:space="preserve"> - po izkazu mas: 101.72 m3</t>
  </si>
  <si>
    <t xml:space="preserve">a) zavarovanje s kamnometom : </t>
  </si>
  <si>
    <t>1.0m3/m x 17.02m = 17.02m3</t>
  </si>
  <si>
    <t xml:space="preserve">b) zavarovanje s kamnom v betonu : </t>
  </si>
  <si>
    <t>6.3m3/m x 24.88m = 156.74m3</t>
  </si>
  <si>
    <t>II.2</t>
  </si>
  <si>
    <t>PLANUM TAL</t>
  </si>
  <si>
    <t>22112</t>
  </si>
  <si>
    <t xml:space="preserve">Strojno formiranje in planiranje brežin v </t>
  </si>
  <si>
    <t>predvidenih naklonih</t>
  </si>
  <si>
    <t xml:space="preserve"> - po izkazu mas: 355.66 m2</t>
  </si>
  <si>
    <t>II.4</t>
  </si>
  <si>
    <t>25126</t>
  </si>
  <si>
    <t>Humuziranje brežin z valjanjem in posip s</t>
  </si>
  <si>
    <t>travnim semenom.</t>
  </si>
  <si>
    <t>II.5</t>
  </si>
  <si>
    <t>29133</t>
  </si>
  <si>
    <t>Razprostiranje odvečne vezljive zemljine – 3. kategorije</t>
  </si>
  <si>
    <t>275.48+9.60 = 121.83 m3</t>
  </si>
  <si>
    <t>29121</t>
  </si>
  <si>
    <t>v predpisano stalno deponijo</t>
  </si>
  <si>
    <t xml:space="preserve">285.08m3 x 1.70t/m3=484.64t </t>
  </si>
  <si>
    <t>III.1</t>
  </si>
  <si>
    <t>ZAVAROVALNA DELA</t>
  </si>
  <si>
    <t>25284</t>
  </si>
  <si>
    <t xml:space="preserve">Strojna izdelava kamnitih zložb s strojnim </t>
  </si>
  <si>
    <t xml:space="preserve">dodajanjem kamna, kamen deb. </t>
  </si>
  <si>
    <t xml:space="preserve">40-60 cm. </t>
  </si>
  <si>
    <t>Povečane količine za 20% zaradi prebiranja.</t>
  </si>
  <si>
    <t>posamezni kamni : 0.50m3 x 3 kom=1.50 m3</t>
  </si>
  <si>
    <t>18.52m3 x 1.20 = 22.22m3</t>
  </si>
  <si>
    <t>25281</t>
  </si>
  <si>
    <t xml:space="preserve">dodajanjem kamna položenim v beton, </t>
  </si>
  <si>
    <t xml:space="preserve">deb. kamna 40-60 cm. </t>
  </si>
  <si>
    <t xml:space="preserve">a) zavarovanje s kamnom v betonu : </t>
  </si>
  <si>
    <t>-beton C16/20</t>
  </si>
  <si>
    <t>2.40m3/m x 24.88 m = 59.71 m3</t>
  </si>
  <si>
    <t>-kamen</t>
  </si>
  <si>
    <t>3.90m3/m x 24.88 x 1.20 = 97.03 m3</t>
  </si>
  <si>
    <t xml:space="preserve">Strojno formiranje in planiranje dna v </t>
  </si>
  <si>
    <t>predvidenem naklonu z izkopanim</t>
  </si>
  <si>
    <t>gruščnatim materialom</t>
  </si>
  <si>
    <t>1.20 m3/m x 24.88m=29.89 m3</t>
  </si>
  <si>
    <t>25111</t>
  </si>
  <si>
    <t>Humuziranje brežine brez valjanja, v debelini do 15 cm - ročno</t>
  </si>
  <si>
    <t>ZAVAROVALNA DELA SKUPAJ :</t>
  </si>
  <si>
    <t>III.2</t>
  </si>
  <si>
    <t>KAMNITO BETONSKI TALNI PRAG - 2kom</t>
  </si>
  <si>
    <t>(po detajlu praga)</t>
  </si>
  <si>
    <t xml:space="preserve">deb. kamna 60-80 cm. </t>
  </si>
  <si>
    <t>KAMNITO BETONSKI TALNI PRAG SKUPAJ :</t>
  </si>
  <si>
    <t>OSTALA DELA SKUPAJ :</t>
  </si>
  <si>
    <t>TUJE STORITVE SKUPAJ</t>
  </si>
  <si>
    <t>*plato za montažo in demontažo mostu</t>
  </si>
  <si>
    <t>*opornik montažnega mostu</t>
  </si>
  <si>
    <t>*ob temelju montažnega mostu</t>
  </si>
  <si>
    <t>*na vozišču</t>
  </si>
  <si>
    <t xml:space="preserve">Dobava in postavitev montažni parapetnih ˝ L ˝zidov dolžine 3,00m v skupni dolžini 12m, vključno s priprava in utrejavenjem tampona ter demontažo. </t>
  </si>
  <si>
    <t xml:space="preserve">POPIS DEL S PREDIZMERAMI IN PREDRAČUNOM </t>
  </si>
  <si>
    <t>PROJEKT:</t>
  </si>
  <si>
    <t>OBJEKT:</t>
  </si>
  <si>
    <t>OBNOVA  JAVNEGA VODOVODA</t>
  </si>
  <si>
    <t>INVESTITOR:</t>
  </si>
  <si>
    <t>Republika Slovenija Ministrstvo za infrastrukturo</t>
  </si>
  <si>
    <t>Direkcija RS infrastrukturo</t>
  </si>
  <si>
    <t>Tržaška 19, Ljubljana</t>
  </si>
  <si>
    <t>ŠT. PROJEKTA:</t>
  </si>
  <si>
    <t>PZI-859/21</t>
  </si>
  <si>
    <t>ŠT. NAČRTA:</t>
  </si>
  <si>
    <t>PZI-859/21-1</t>
  </si>
  <si>
    <t>IZDELAL:</t>
  </si>
  <si>
    <t>Janez Draksler u.d.i.g.   IZS G-4593</t>
  </si>
  <si>
    <t>DATUM:</t>
  </si>
  <si>
    <t>September 2021</t>
  </si>
  <si>
    <t>SKUPNA REKAPITULACIJA:</t>
  </si>
  <si>
    <t>OBNOVA JAVNEGA VODOVODA IZLAKE</t>
  </si>
  <si>
    <t>€</t>
  </si>
  <si>
    <t>SKUPAJ</t>
  </si>
  <si>
    <t>bruto</t>
  </si>
  <si>
    <t>A: REKAPITULACIJA</t>
  </si>
  <si>
    <t>1.0 ZEMELJSKA-GRADBENA DELA</t>
  </si>
  <si>
    <t>2.0 MONTAŽNA DELA</t>
  </si>
  <si>
    <t>3.0 NABAVA MATERIALA</t>
  </si>
  <si>
    <t>postavka</t>
  </si>
  <si>
    <t>enota mere</t>
  </si>
  <si>
    <t>OP.upoštevano obstoječe stanje terena</t>
  </si>
  <si>
    <t>Zakoličenje osi cevovoda z zavarovanjem osi, oznako horizontalnih in vertikalnih lomov, oznako vozlišč, odcepov in zakoličba mesta prevezave na obstoječi cevovod. Postavitev  gradbenih profilov na vzpostavljeno os trase cevovoda ter določitev nivoja za merjenje globine izkopa in polaganje cevovoda.Obračun za 1 m1.</t>
  </si>
  <si>
    <t xml:space="preserve">Priprava gradbišča v dolžini L=100 m; odstranitev eventuelnih ovir in utrditev delovnega platoja. Po končanih delih se gradbišče pospravi in vzpostavi v prvotno oz.novo stanje po zunanji ureditvi območja.  Naprava proviziranih dostopov do objektov preko izkopanih jarkov iz plohov deb. 5 cm z ograjo.  Priprava gradbišča, določitev deponije vodovodnega materiala in zavarovanje gradbene jame. Po končanih delih se gradbišče pospravi in vzpostavi v prvotno stanje. </t>
  </si>
  <si>
    <t>1.4</t>
  </si>
  <si>
    <t xml:space="preserve">Zakoličba obstoječih in predvidenih komunalnih vodov in oznaka križanj.  Nadzor pristojnih komunalnih organizacij na območju gradnje. V ponudbi ocena 1000€, obračun po dejanskih fakturah. </t>
  </si>
  <si>
    <t>1.10</t>
  </si>
  <si>
    <t>Površinski odkop humusa v poprečni debelini 20 cm, z odlaganjem ob rob izkopa, premet do 10 m od gradbene jame.
Obračun za 1 m3.</t>
  </si>
  <si>
    <t>1.11</t>
  </si>
  <si>
    <r>
      <rPr>
        <sz val="10"/>
        <color indexed="8"/>
        <rFont val="Arial"/>
        <family val="2"/>
        <charset val="238"/>
      </rPr>
      <t xml:space="preserve">Izkop vezljive zemljine/zrnate kamnine - 3.-4. kategorije. Brežine se izvajajo v naklonu 65° do terena; širina dna 0,6 m in globine do 2,0 m - </t>
    </r>
    <r>
      <rPr>
        <b/>
        <sz val="10"/>
        <color indexed="8"/>
        <rFont val="Arial"/>
        <family val="2"/>
        <charset val="238"/>
      </rPr>
      <t>strojno</t>
    </r>
    <r>
      <rPr>
        <sz val="10"/>
        <color indexed="8"/>
        <rFont val="Arial"/>
        <family val="2"/>
        <charset val="238"/>
      </rPr>
      <t xml:space="preserve"> z nakladanjem na kamion </t>
    </r>
  </si>
  <si>
    <t>1.12</t>
  </si>
  <si>
    <r>
      <rPr>
        <sz val="10"/>
        <color indexed="8"/>
        <rFont val="Arial"/>
        <family val="2"/>
        <charset val="238"/>
      </rPr>
      <t xml:space="preserve">Ročni zkop vezljive zemljine/zrnate kamnine - 3.-4. kategorije. Brežine se izvajajo v naklonu 65° do nivoja novega tampona; širina dna 0,6 m  in do 2,0 m - </t>
    </r>
    <r>
      <rPr>
        <b/>
        <sz val="10"/>
        <color indexed="8"/>
        <rFont val="Arial"/>
        <family val="2"/>
        <charset val="238"/>
      </rPr>
      <t xml:space="preserve">ročno </t>
    </r>
    <r>
      <rPr>
        <sz val="10"/>
        <color indexed="8"/>
        <rFont val="Arial"/>
        <family val="2"/>
        <charset val="238"/>
      </rPr>
      <t xml:space="preserve">-z nakladanjem na kamion </t>
    </r>
  </si>
  <si>
    <t>1.14</t>
  </si>
  <si>
    <t>Odvoz odkopanega materiala  na trajno lastno gradbeno deponijo z nakladanjem na kamion, razkladanjem, razgrinjanjem in planiranjem, vključno stroški deponije.</t>
  </si>
  <si>
    <t>1.15</t>
  </si>
  <si>
    <t>Ročno planiranje dna jarka v projektiranem padcu  š=0,6 m. Obračun za 1 m2.</t>
  </si>
  <si>
    <t>1.16</t>
  </si>
  <si>
    <t>Nabava in dobava peščenega materiala gr. 0.02-16 mm oziroma po navodilih proizvajalca cevi ter izdelava nasipa za izravnavo dna jarka deb. 10 cm, s planiranjem in utrjevanjem do 95% trdnosti po standardnem Proktorjevem postopku. Obračun za 1 m3.</t>
  </si>
  <si>
    <t>1.17</t>
  </si>
  <si>
    <t>Nabava in dobava peščenega materiala gr. 0.02-16 mm oz.po zahtevah proizvajalca cevi  ter izdelava nasipa do 20 cm nad temenom vodovodne cevi. Na peščeno posteljico se izvede 3-5 cm deb. ležišče cevi. Obsip cevi se izvaja v slojih po 20 cm, istočasno na obeh straneh cevi z utrjevanjem do 95% trdnosti po standardnem Proktorjevem postopku. Paziti je potrebno, da se cev ne premakne iz ležišča.
Obračun za 1 m3.</t>
  </si>
  <si>
    <t>1.18</t>
  </si>
  <si>
    <t>Dobava, strojno razgrinjanje in fino ročno planiranje humusa, ponovna zatravitev v povprečni deb. 20 cm z odrivom ali s premetom materiala do 10 m.
Obračun za 1 m3.</t>
  </si>
  <si>
    <t>1.20</t>
  </si>
  <si>
    <t>Črpanje vode za zavarovanje gradbene jame, do 5 l/s
Obračun za 1 uro.</t>
  </si>
  <si>
    <t>1.21</t>
  </si>
  <si>
    <t>Obbetoniranje odcepov, hidrantov, odzračevalnih garnitur, lokov in podbetoniranje NL elementov v jaških, s porabo betona do 0.15-0.20 m3/kos. Obračun za 1 obbetoniranje.</t>
  </si>
  <si>
    <t>1.22</t>
  </si>
  <si>
    <t>Zavarovanje nastavkov za zasune, odzračevalne garniture in hidrante z betonskimi montažnimi podložnimi ploščami, ter namestitev novih cestnih kap na končno niveleto terena ali cestišča. Obračun za 1 kos.</t>
  </si>
  <si>
    <t>1.23</t>
  </si>
  <si>
    <t>Izkop terena III.-IV.ktg. (ročno:strojno, 20:80) za potrebe postavitve  hidrantov. Obsip hidrantov s primernim gramoznim materialom in izkopanim material (cca 1 m3/ kos). Ureditev terena v prvotno stanje.
Obračun za 1 kos.</t>
  </si>
  <si>
    <t>1.24</t>
  </si>
  <si>
    <t>Nabava in obbetoniranje drogov signalnih tablic za oznako podzemnih hidrantov, odzračevalnih garnitur in zasunov. Stebrički so iz jeklenih cevi d 40 mm, višine 1800 mm. Poraba bet. do 0.15 m3/kos. Obračun za 1 kos.</t>
  </si>
  <si>
    <t>1.25</t>
  </si>
  <si>
    <r>
      <t xml:space="preserve">Križanje projektiranega vodovoda s priključki z ostalimi komunalnimi vodi brez zaščitne cevi. Vmesni prostor se zapolni s peščenim materialom na dolžini 2 m. </t>
    </r>
    <r>
      <rPr>
        <b/>
        <sz val="11"/>
        <rFont val="Arial Narrow"/>
        <family val="2"/>
        <charset val="238"/>
      </rPr>
      <t>Izkop na mestu križanja se izvaja ročno pod nadzorom upravljalca komunalnega voda</t>
    </r>
    <r>
      <rPr>
        <sz val="11"/>
        <rFont val="Arial Narrow"/>
        <family val="2"/>
        <charset val="238"/>
      </rPr>
      <t>. Obračun za 1 križanje.</t>
    </r>
  </si>
  <si>
    <t>1.26</t>
  </si>
  <si>
    <t>Sondažni izkop na mestih prečkanj vodovoda z drugimi vodi za ugotovitev dejanskega lokacijskega, višinskega poteka voda-elektro, tk in plinovoda pred začetkom izkopa za vodovod dimenzije do2.0x2.0x2.0 m. Obračun za kpl fiksen.</t>
  </si>
  <si>
    <t>1.27</t>
  </si>
  <si>
    <t>Polaganje cevovoda pod tk kabli-kinete.. Vmesni zasip se zasuje z nekoherentnim materialom. Obračun za 1 m1 izvedenega nasipa.</t>
  </si>
  <si>
    <t>1.31</t>
  </si>
  <si>
    <t>Strojni izkop gradbene jame (vstop) in strokovna priprava gradbišča za namestitev tehnologije za podbitje (prečkanje vodotoka s potiskanjem jeklene zaščitne cevi). Sorazmerno majhna gradbena jama (cca 8,00x2,00m), ki pa mora biti zavarovana z zagatnicami in zavarovana pred vdorom vode v gradbeno jamo</t>
  </si>
  <si>
    <t>1.32</t>
  </si>
  <si>
    <t>Strojni izkop gradbene jame za iztop - odstrantev glave za vrtanje). Sorazmerno majhna gradbena jama (cca 2,00x2,00m), ki pa mora biti zavarovana z zagatnicami in zavarovana pred vdorom vode v gradbeno jamo</t>
  </si>
  <si>
    <t>1.33</t>
  </si>
  <si>
    <t>Nabava, transport in vtiskavanje zaščitne jeklene cevi z ekološko nesporno tehnologijo (pogonski medij je zrak) in vstavljanjem podpor (distančnikov) ter montažo gumi zaključnih manšet (zatesnitev) DN500. Premer zaščitne jeklene cevi 508 mm.</t>
  </si>
  <si>
    <t>m</t>
  </si>
  <si>
    <t>1.34</t>
  </si>
  <si>
    <r>
      <t>Dvig</t>
    </r>
    <r>
      <rPr>
        <sz val="10"/>
        <color indexed="8"/>
        <rFont val="Arial"/>
        <family val="2"/>
        <charset val="238"/>
      </rPr>
      <t xml:space="preserve"> ali spust  cestnih kap na višino potrebno za končno ureditev, v ceni so zajeta vsa potrebna dela in material. </t>
    </r>
  </si>
  <si>
    <t>1.35</t>
  </si>
  <si>
    <t>Nabava, transport in vgradnja skal za skalomet. Skale se bodo vgrajevale v beton po brežini vodotoka Izpustni cevovod bo varovan z žabjim poklopcem (ocena stroškov).</t>
  </si>
  <si>
    <t>1.36</t>
  </si>
  <si>
    <t>ZEMELJSKA/GRADBENA DELA</t>
  </si>
  <si>
    <t>skupaj</t>
  </si>
  <si>
    <t>Prenos, spuščanje in polaganje vseh cevi v jarek in montaža ter poravnanje v vertikalni in horizontalni smeri. Obračun za 1 m1.</t>
  </si>
  <si>
    <t>Demontaža obstoječih cevi pri priključitvah novih in ukinitvah,  vključno z rezanjem cevi, začasnim zapiranjem ventilov na obst. cevi, zapora vodooskrbe. Demontaža obst. cestnih kap z označevalnimi tablicami ukinjenih zasunov, hidrantov. Odvoz demontiranih delov, tudi cele dolžine ukinjene cevi , na trajno deponijo, vključno s stroški deponije.</t>
  </si>
  <si>
    <t>Prenos, spuščanje in montaža NL fazonskih kosov DN 80-DN 200.</t>
  </si>
  <si>
    <t>Prenos, spuščanje in montaža zasunov DN 80 z vgradno garnituro in cestno kapo s podložko. Obračun za 1 kos.</t>
  </si>
  <si>
    <t>2.6</t>
  </si>
  <si>
    <t>Prenos, spuščanje in montaža zasunov DN 150 z vgradno garnituro in cestno kapo s podložko. Obračun za 1 kos.</t>
  </si>
  <si>
    <t xml:space="preserve">Prenos, spuščanje in montaža odzračevalne garniture DN 50  s cestno kapo. Obračun za 1 kos. </t>
  </si>
  <si>
    <t>2.18</t>
  </si>
  <si>
    <t>Prenos, spuščanje in montaža  zobčastih spojk .</t>
  </si>
  <si>
    <t>2.19</t>
  </si>
  <si>
    <t>Izvedba tlačnega preizkusa cevovoda skladno s standardi in zahtevami upravljalca vodovoda, za cevovode do DN 250 po EN 805. Obračun za 1 m1.</t>
  </si>
  <si>
    <t>2.20</t>
  </si>
  <si>
    <t>Dezinfekcija cevovoda pred izvedbo prevezav in vključitvijo v obratovanje, za cevovode do DN 300. Postavka vključuje izpiranje cevovoda in pridobitev atesta ustreznosti kvalitete vode. Obračun za 1 m1.</t>
  </si>
  <si>
    <t>2.21</t>
  </si>
  <si>
    <t>Nabava in polaganje označevalnega traku  nad vodovodnimi cevmi. Obračun za 1 m1.</t>
  </si>
  <si>
    <t>2.22</t>
  </si>
  <si>
    <t>Nabava, dobava in montaža tablic za označevanje podtalnih hidrantov, zračnikov in zasunov. Obračun za1  kos.</t>
  </si>
  <si>
    <t>2.23</t>
  </si>
  <si>
    <t>Dodatna in nepredvidena dela. Obračun stroškov po dejanski porabi časa in materiala, po vpisu v gradbeni dnevnik. Ocena stroškov 15% od vrednosti montažnih del.</t>
  </si>
  <si>
    <t>MONTAŽNA DELA</t>
  </si>
  <si>
    <r>
      <rPr>
        <b/>
        <sz val="11"/>
        <rFont val="Arial"/>
        <family val="2"/>
        <charset val="238"/>
      </rPr>
      <t xml:space="preserve">CEVI: </t>
    </r>
    <r>
      <rPr>
        <sz val="11"/>
        <rFont val="Arial"/>
        <family val="2"/>
        <charset val="238"/>
      </rPr>
      <t xml:space="preserve"> SIST EN 545:2011, C40</t>
    </r>
  </si>
  <si>
    <t>V ceni NL cevi so všteta standardna tesnila in tesnila za sidranje</t>
  </si>
  <si>
    <t>NL cev , s tesnili za sidranje (npr.Vi spoj) spoj, l=6.00 m, DN 150</t>
  </si>
  <si>
    <t>NL cev,vmesni cevni kos, l=0,5 m, DN 150</t>
  </si>
  <si>
    <t>Vodovodne cevi PE 100 d 90x8,2 mm</t>
  </si>
  <si>
    <t>NL FAZONSKI KOSI:</t>
  </si>
  <si>
    <t xml:space="preserve">Zaščitna Jeklena cev J DN 300 </t>
  </si>
  <si>
    <t>V ceni NL fazonskih kosov na obojko všteta tesnila za sidranje, v NL kosih, spojnih kosih in armaturah na prirobnico všteta medprirobnična tesnila in vijačni material</t>
  </si>
  <si>
    <t>E  kos, PN 16, DN 150</t>
  </si>
  <si>
    <t>NL T kos, PN 16, DN 150/80</t>
  </si>
  <si>
    <t>N kos, PN 16, DN 80.</t>
  </si>
  <si>
    <t>Q kos, PN 16, DN 80.</t>
  </si>
  <si>
    <t>FFK 45° kos, PN 16, DN 150</t>
  </si>
  <si>
    <t>NL FF kos, l=500 mm, PN 16, DN 80</t>
  </si>
  <si>
    <t>ŽABJI POKLOPEC DN80</t>
  </si>
  <si>
    <t>NL  fazonski kosi , spojeni na obojke, sidrani (Vi)spoji, kompletno s tesnili:</t>
  </si>
  <si>
    <t>MMA kos, PN 16, Vi spoj, DN 150/150</t>
  </si>
  <si>
    <t>MMA kos, PN 16, Vi spoj, DN 150/80</t>
  </si>
  <si>
    <t>VODOVODNE ARMATURE</t>
  </si>
  <si>
    <t>EV Zasun DN 80, PN 16,  kratka izvedba, s teleskopsko vgradilno garnituro (2,00 m), talno kapo in montažno podložno ploščo</t>
  </si>
  <si>
    <t>EV Zasun DN 150, PN 16,  kratka izvedba, s teleskopsko vgradilno garnituro (1,3-2,0 m), talno kapo in montažno podložno ploščo</t>
  </si>
  <si>
    <t>Odzračevalna garnitura  podzemna izvedba s cestno kapo in betonsko podložko, PN 16, hvgr= 1.0 m , DN 50.(max zračni pretok 3,2 m3/min)-DIN 2501</t>
  </si>
  <si>
    <t>SPOJNI KOSI</t>
  </si>
  <si>
    <t>Vijačni material za medprirobnične spoje fazonskih kosov, armatur in spojnih kosov je zajet v ceni fazonov, armatur in spojnih kosov</t>
  </si>
  <si>
    <t>Univerzalna spojka E, razstavljiva, iz nodularne litine GGG 400, z zunanjo in notranjo zaščito, tesnili v skladu z ISO 4633 in spojnim materialom- za cev DN 150, PN 10, DN 150</t>
  </si>
  <si>
    <t>Zobčasta spojka  d 90 (DN 80)</t>
  </si>
  <si>
    <t xml:space="preserve">Transportni stroški dobave materiala.  </t>
  </si>
  <si>
    <t>Dodatna in nepredvidena dela. Obračun stroškov po dejanski porabi časa in materiala, po vpisu v gradbeni dnevnik. Ocena stroškov 15% od vrednosti materiala</t>
  </si>
  <si>
    <t>NABAVA VODOVODNEGA MATERIALA</t>
  </si>
  <si>
    <t>Izdelava obrabne in zaporne plasti bituminizirane zmesi AC 11 surf PmB 45/80-65 A2  v debelini 4 cm</t>
  </si>
  <si>
    <t>Dobava in vgraditev cementnega betona C12/15 v prerez do 0,15 m3/m2-m1</t>
  </si>
  <si>
    <t>53 116</t>
  </si>
  <si>
    <t>13*</t>
  </si>
  <si>
    <t xml:space="preserve">Izlov rib pred začetkom izvedbe </t>
  </si>
  <si>
    <t>N</t>
  </si>
  <si>
    <t>kpl</t>
  </si>
  <si>
    <t>51 N*</t>
  </si>
  <si>
    <t>Doplačilo za obdelavo ostrih robov betonske konstrukcije z letvami</t>
  </si>
  <si>
    <t>Letve 3x3cm v opažih</t>
  </si>
  <si>
    <t>59 996</t>
  </si>
  <si>
    <t>Izdelava delovnega stika stene z nabrekajočim trakom po načrtu</t>
  </si>
  <si>
    <t>Stik temelj-stena; stena-plošča</t>
  </si>
  <si>
    <t>*R1-221/1218 v dolžini 90m
*R2-415/1217 v dolžini 35m</t>
  </si>
  <si>
    <t>*PZ.:2101 x 1
*PZ.:3403-1 x 2
*PZ.:KM TABLICA x 1</t>
  </si>
  <si>
    <t xml:space="preserve">*pločnik </t>
  </si>
  <si>
    <t>*vozišče v deb. 25 cm</t>
  </si>
  <si>
    <t>Izdelava obrabne in zaporne plasti bituminizirane zmesi AC 11 surf PmB 45/80-65 A2 v debelini 4,0 cm</t>
  </si>
  <si>
    <t>*cestni požiralniki
*vključno z izdelavo odprtin,  tesnenjem in drobnim materialom
*razbremenilnim obročem</t>
  </si>
  <si>
    <t xml:space="preserve"> PZ:3209 x 2</t>
  </si>
  <si>
    <t>Dobava in vgraditev stebrička za prometni znak iz vroče cinkane jeklene cevi s premerom 64 mm, dolge 2500 mm</t>
  </si>
  <si>
    <t>PZ:3403 x 2</t>
  </si>
  <si>
    <t>PZ:2102, 2312</t>
  </si>
  <si>
    <t>Dobava in vgraditev stebrička za prometni znak iz vroče cinkane jeklene cevi s premerom 64 mm, dolge 4000 mm</t>
  </si>
  <si>
    <t>PZ:2312</t>
  </si>
  <si>
    <t>PZ št. 3401
PZ št. 3403 x 2</t>
  </si>
  <si>
    <t>Talne označbe št.:
5111: 130m                                         5121: 44m                                            
Dvakratno barvanje</t>
  </si>
  <si>
    <t>Talne označbe št.:
5211: 6m                                                                               
Dvakratno barvanje</t>
  </si>
  <si>
    <t>3/1.3.4.2  PROJEKTANTSKI PREDRAČUN CR MOST MEDIJA IZLAKE</t>
  </si>
  <si>
    <t xml:space="preserve">1. ELEKTROINSTALACIJE CR </t>
  </si>
  <si>
    <t>EM</t>
  </si>
  <si>
    <t>KOL</t>
  </si>
  <si>
    <t>CENA DELA</t>
  </si>
  <si>
    <t>CENA MAT.</t>
  </si>
  <si>
    <t>CENA / EM</t>
  </si>
  <si>
    <t>VREDNOST</t>
  </si>
  <si>
    <t>Izvedba pripravljalnih del (označbe križanj in vzporednega vodenja ter zakoličba trase in stojišč kandelabrov)</t>
  </si>
  <si>
    <r>
      <t>Dobava in polaganje kabla NAYY-J 5x16mm</t>
    </r>
    <r>
      <rPr>
        <sz val="10"/>
        <rFont val="Calibri"/>
        <family val="2"/>
        <charset val="238"/>
      </rPr>
      <t>²</t>
    </r>
    <r>
      <rPr>
        <sz val="10"/>
        <rFont val="Arial"/>
        <family val="2"/>
      </rPr>
      <t xml:space="preserve"> v cev</t>
    </r>
  </si>
  <si>
    <r>
      <t>Dobava in montaža kabla NYM-J 5x1,5mm</t>
    </r>
    <r>
      <rPr>
        <sz val="10"/>
        <rFont val="Calibri"/>
        <family val="2"/>
        <charset val="238"/>
      </rPr>
      <t>²</t>
    </r>
    <r>
      <rPr>
        <sz val="10"/>
        <rFont val="Arial"/>
        <family val="2"/>
      </rPr>
      <t xml:space="preserve"> od razdelilca v kandelabru do svetilke</t>
    </r>
  </si>
  <si>
    <t>Izvedba priklopa vodnika CR na obstoječe omrežje (prosto zračni vodnik) na betonskem drogu z vsem potrbnim veznim in spojnim materialom (prebodni konktorji,…) s predhodnim pritjevanjem na betonski drog z ustrezno zaščito vodnika (mehanska zaščita)</t>
  </si>
  <si>
    <t>Dobava in polaganje opozorilnega traku</t>
  </si>
  <si>
    <t>Dobava in polaganje vročecinkanega valjanca FeZn 25x4mm.</t>
  </si>
  <si>
    <t>Dobava križnih sponk in izdelava križnih stikov z bitumiziranjem spoja - tudi z varovalno ograjo</t>
  </si>
  <si>
    <t>Izdelava ozemljitve z vodnikom 7H0V-K 16mm² skupne dolžine 8m vključno s pritrdilnim materialom;  izvedba CuZn stika s križno sponko CuZn v kabelskem jašku z bitumeniziranjem pri NN drogu in TP</t>
  </si>
  <si>
    <t>Izdelava priklopov ozemljitve na pripravljeno uho kandelabra preko ozemljitvenega vijaka in izvedba zaščite stika stebra z betonskim  temeljem</t>
  </si>
  <si>
    <r>
      <t xml:space="preserve">Dobava in montaža vroče cinkanega reducirnega kandelabra višine 8m s sidrno ploščo in vijaki </t>
    </r>
    <r>
      <rPr>
        <sz val="10"/>
        <rFont val="Calibri"/>
        <family val="2"/>
        <charset val="238"/>
      </rPr>
      <t>Ø</t>
    </r>
    <r>
      <rPr>
        <sz val="10"/>
        <rFont val="Arial"/>
        <family val="2"/>
      </rPr>
      <t>20x1000mm z nivojem cinka 86mikronov in za 1. cono vetra (SIST EN 40, SIST EN-ISO 1461)</t>
    </r>
  </si>
  <si>
    <t>11.</t>
  </si>
  <si>
    <t>Dobava in montaža razdelilca (priključne sponke) s 4A cevno varovalko  v kandelabru oz. stebru</t>
  </si>
  <si>
    <t>12.</t>
  </si>
  <si>
    <r>
      <t>Dobava in montaža redukcijske cestne svetilke z ustreznim nastavkom ter v IP66 z ravnim steklom in LED modulom moči 30W, svetlobni tok svetilke 3899 lm; barvna temperatura 2700</t>
    </r>
    <r>
      <rPr>
        <sz val="10"/>
        <rFont val="Calibri"/>
        <family val="2"/>
        <charset val="238"/>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ali ZHAGA vtičnica, svetlobni izkoristek nad 133lm/W) - kot na primer svetilka tip SMS.T.SA.64.030.003.2770 proizvajalca Lumenia</t>
    </r>
  </si>
  <si>
    <t>Stran 1 od 4</t>
  </si>
  <si>
    <t>13.</t>
  </si>
  <si>
    <t>Dobava in montaža kabelskih končnikov ter izvedba priklopa vodnika v svetilki</t>
  </si>
  <si>
    <t>14.</t>
  </si>
  <si>
    <t>Izvedba električnih meritev (kontrola neprekinjenosti zaščitnega vodnika, dodatnega vodnika za izenačitev potenciala, kontrola zaščite pred velikimi toki, meritev impedance okvarne zanke,…) ter izdelava merilnega protokola</t>
  </si>
  <si>
    <t>15.</t>
  </si>
  <si>
    <t>Izvedba svetlobno tehničnih meritev ter izdelava merilnega protokola (horizontalna osvetljenost vozišča državne ceste na mostu)</t>
  </si>
  <si>
    <t>16.</t>
  </si>
  <si>
    <t>Izvedba vrisa trase v podzemni kataster (izdelava geodetskega posnetka stojišč svetilk 3kos, kabelskih jaškov 3kos ter trase kabla dolžine 102m) s pripravo podatkov za vpis v uradne evidence GJI</t>
  </si>
  <si>
    <t>17.</t>
  </si>
  <si>
    <t>Testiranje in vstavitev v pogon (funkc. preiskus)</t>
  </si>
  <si>
    <t>18.</t>
  </si>
  <si>
    <t>Izvajanje projektantskega nadzora</t>
  </si>
  <si>
    <t>ure</t>
  </si>
  <si>
    <t>19.</t>
  </si>
  <si>
    <t>Izvedba označb in oštevilčevanja stebrov CR s tablicami po zahtevi upravljalca</t>
  </si>
  <si>
    <t>20.</t>
  </si>
  <si>
    <t>Izdelava PID in NOV  projektne dokumentacije v treh izvodih</t>
  </si>
  <si>
    <t>21.</t>
  </si>
  <si>
    <t>Izvajanje nadzora s strani posameznih komunalnih upravljalcev - elektro distributer, upravljalec CR, TK, KKS, komunala</t>
  </si>
  <si>
    <t>22.</t>
  </si>
  <si>
    <t>Stran 2 od 4</t>
  </si>
  <si>
    <t xml:space="preserve">2. GRADBENA DELA CR </t>
  </si>
  <si>
    <t>Pripravljalna dela na gradbišču, ki zajemajo tudi odkop okoli obstoječega temelja stebra NN za priklop CR</t>
  </si>
  <si>
    <t>Strojni izkop zemlje za kabelski jarek v zemlji III. kategorije dim. 0,4x0,8m</t>
  </si>
  <si>
    <t>Strojni izkop zemlje za kabelski jarek v zemlji IV. kategorije dim. 0,4x0,8m</t>
  </si>
  <si>
    <t>Strojni izkop zemlje za kabelski jarek v zemlji V. kategorije dim. 0,4x0,8m</t>
  </si>
  <si>
    <t>Ročni izkop zemlje za kabelski jarek v zemlji IV. kategorije dim. 0,4x0,8m na mestih križanj</t>
  </si>
  <si>
    <r>
      <t xml:space="preserve">Dobava in polaganje stigmafleks cevi </t>
    </r>
    <r>
      <rPr>
        <sz val="10"/>
        <rFont val="Calibri"/>
        <family val="2"/>
        <charset val="238"/>
      </rPr>
      <t>Ø</t>
    </r>
    <r>
      <rPr>
        <sz val="10"/>
        <rFont val="Arial"/>
        <family val="2"/>
        <charset val="238"/>
      </rPr>
      <t>110mm v izkopan kabelski jarek</t>
    </r>
  </si>
  <si>
    <t>Izdelava kabelske posteljice dim. 0,2x0,4m s peskom granulacije 0–4mm</t>
  </si>
  <si>
    <r>
      <t>m</t>
    </r>
    <r>
      <rPr>
        <vertAlign val="superscript"/>
        <sz val="10"/>
        <rFont val="Arial"/>
        <family val="2"/>
      </rPr>
      <t>3</t>
    </r>
  </si>
  <si>
    <t>Zasip jarka in utrjevanje v slojih po 20cm</t>
  </si>
  <si>
    <t xml:space="preserve">Odvoz odvečnega materiala na uradno deponijo </t>
  </si>
  <si>
    <r>
      <t>Izdelava betonskega jaška iz BC-</t>
    </r>
    <r>
      <rPr>
        <sz val="10"/>
        <rFont val="Calibri"/>
        <family val="2"/>
        <charset val="238"/>
      </rPr>
      <t>ɸ</t>
    </r>
    <r>
      <rPr>
        <sz val="10"/>
        <rFont val="Arial"/>
        <family val="2"/>
      </rPr>
      <t>60cm obbetoniranega z izdelavo uvodov za cevi ter LTŽ pokrovom 250kN</t>
    </r>
  </si>
  <si>
    <t xml:space="preserve">Strojni in ročni izkop za temelje kandelabrov in jaškov v zemlji IV. kat. </t>
  </si>
  <si>
    <t>Vrnitev trase v staro stanje (pospravilo)</t>
  </si>
  <si>
    <r>
      <t>m</t>
    </r>
    <r>
      <rPr>
        <vertAlign val="superscript"/>
        <sz val="10"/>
        <rFont val="Arial"/>
        <family val="2"/>
      </rPr>
      <t>2</t>
    </r>
  </si>
  <si>
    <t>Nepredvidena dela, v kolikor so upravičena, in z vpisom odgovornega nadzornika (3%)</t>
  </si>
  <si>
    <t>Stran 3 od 4</t>
  </si>
  <si>
    <t xml:space="preserve">3 REKAPITULACIJA </t>
  </si>
  <si>
    <t>ELEKTROINSTALACIJE</t>
  </si>
  <si>
    <t>GRADBENA DELA</t>
  </si>
  <si>
    <t>DDV</t>
  </si>
  <si>
    <t xml:space="preserve">Popis del s predizmerami je podan kot projektantska ocena predvidenih gradbenih in elektro montažnih del za potrebe izvedbe cestne razsvetljave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</si>
  <si>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Stran 4 od 4</t>
  </si>
  <si>
    <r>
      <t xml:space="preserve">3/3.3.4.2.1 PROJEKTANTSKI PREDRAČUN ZAŠČITA CATV (KKS) VODOV MOST ČEZ MEDIJO IZLAKE  </t>
    </r>
    <r>
      <rPr>
        <b/>
        <sz val="8"/>
        <rFont val="Arial CE"/>
        <charset val="238"/>
      </rPr>
      <t>(dobava in montaža)</t>
    </r>
  </si>
  <si>
    <t>1. KABLI</t>
  </si>
  <si>
    <t>Kabelski vodnik</t>
  </si>
  <si>
    <t>SAS3</t>
  </si>
  <si>
    <t xml:space="preserve">2. GRADBENA IN MONTAŽNA DELA S PREVOZI  </t>
  </si>
  <si>
    <t>Trasiranje trase telekomunikacijskega kabla oz.kabelske kanalizacije z označevanjem v naselju ali ovirami:</t>
  </si>
  <si>
    <t>Obeleženje trase obstoječih in projektiranih telefonskih in energetskih kablov, vodovoda ter kanalizacije in drugih komunalnih vodov:</t>
  </si>
  <si>
    <t>Ročni izkop kabelskega jarka globine 0.8m, po obeleženi trasi obstoječega KKS vodnika, zasutje nad opozorilnim trakom z izkopanim materialom z utrjevanjem po slojih po 20-25cm, odvoz odvečenega materiala in ureditev terena v prvotno stanje v zemljišču III. in IV. kategorije</t>
  </si>
  <si>
    <t>Izvedba zaščite obstoječih vodnikov v obstoječih  ceveh KKS KK z obsipanjem s peskom granulacije 4-8mm in  nadbetonirano z betonom C10/15</t>
  </si>
  <si>
    <t xml:space="preserve">Izdelava 1x2 cevne kabelske kanalizacije iz SF cevi 110/103,6mm vključno z ustreznimi spojkami, strojni izkop v zemljišču III. in IV. kategorije na globini 0.8m, zaščita cevi z obsipanjem z drobnim peskom (0-4mm) in betonom C10/15 v sloju 10cm nad cevmi (samo pod utrjenimi površinami), zasip kanala s tamponom, utrjevanje tampona, odvoz odvečnega materiala, ureditev trase </t>
  </si>
  <si>
    <t xml:space="preserve">Izdelava 1x2 cevne kabelske kanalizacije iz SF cevi 110/103,6mm vključno z ustreznimi spojkami, strojni izkop v zemljišču III. in IV. kategorije na globini 0.8m, zaščita cevi z obsipanjem z drobnim peskom (0-4mm) v sloju 10cm nad cevmi, zasip kanala s tamponom, utrjevanje tampona, odvoz odvečnega materiala, ureditev trase </t>
  </si>
  <si>
    <t xml:space="preserve">Izdelava 1x2 cevne kabelske kanalizacije iz SF cevi 110/103,6mm vključno z ustreznimi spojkami, strojni izkop v zemljišču V. kategorije na globini 0.8m, zaščita cevi z obsipanjem z drobnim peskom (0-4mm) v sloju 10cm nad cevmi, zasip kanala s tamponom, utrjevanje tampona, odvoz odvečnega materiala, ureditev trase </t>
  </si>
  <si>
    <t>Dobava tesnilnih čepov za SF cevi do premera 110mm vključno z izvedbo tesnenja</t>
  </si>
  <si>
    <t>Dobava in položitev opozorilnega traku v že izkopan kabelski jarek z napisom TELEMACH</t>
  </si>
  <si>
    <r>
      <t>Izdelava betonskega kabelskega jaška  iz betonske cevi BC-</t>
    </r>
    <r>
      <rPr>
        <sz val="10"/>
        <rFont val="Calibri"/>
        <family val="2"/>
        <charset val="238"/>
      </rPr>
      <t>ɸ8</t>
    </r>
    <r>
      <rPr>
        <sz val="10"/>
        <rFont val="Arial CE"/>
        <family val="2"/>
        <charset val="238"/>
      </rPr>
      <t>0cm globine 100cm, strojni in ročni  izkop v zemljišču III. in IV. kategorije, opremljen z LŽ 250kN pokrovom z napisom TELEMACH, nakladanje in odvoz odvečnega materiala, ureditev terena v prvotno stanje:</t>
    </r>
  </si>
  <si>
    <t>Demontaža obstoječega KKS oz. CATV SAS3 kabla  dolžine 35m iz zemlje in mostne konstrukcije predvidene za rušitev,  njegova montaža na za to pripravljene t.i. X nosilce oz. lesene opornike za čas gradnje, po izgradnji njegovo prerezanje in demontaža z odvozom</t>
  </si>
  <si>
    <t>Izvedba prevrtanja v temelj samostoječe omarice KKS sistema kabelske televizije vključno z izkopom in zasipom ter obbetoniranjem obstoječega podstavka</t>
  </si>
  <si>
    <t>Odklop obstoječega koaksialnega kabla SAS3 v obstoječem kabelskem objektu (INNOX omarica) in po uvleku novega kabla njegov priklop z ranžiranjem in zaključevajem kabla vključno z zaključnimi elementi ter nastavitvami parametrov</t>
  </si>
  <si>
    <t>Dobava in izdelava kabelske spojke na SAS3 vodniku v kabelskem jašku (z dodatkom za delo na živem kablu) s kompletnim veznim in spojnim materialom</t>
  </si>
  <si>
    <t>Izvlačenje telekomunikacijskih kablov iz obstoječih cevi KKS kabelske kanalizacije:</t>
  </si>
  <si>
    <t>Uvlačenje KKS vodnikov v SF oz. PEHD cevi KKS kabelske kanalizacije s predhodnim čiščenjem cevi in uvlačenjem predvleke:</t>
  </si>
  <si>
    <t>Označevanje kablov v kabelski kanalizaciji in kabelskih jaških</t>
  </si>
  <si>
    <t>Preizkušanje kabla na bobnih pred polaganjem</t>
  </si>
  <si>
    <t>Električne meritve položenih kabelskih dolžin pred spajanjem</t>
  </si>
  <si>
    <t>Končne električne meritve in izdelava merilnih rezultatov:</t>
  </si>
  <si>
    <t>Merjenje ponikalne upornosti ozemljitve (delovne in varnostne) z izdelavo merilnih rezultatov:</t>
  </si>
  <si>
    <t>Vzpostavitev prvotnega stanja (utrditev terena do predpisane zbitosti):</t>
  </si>
  <si>
    <t>m²</t>
  </si>
  <si>
    <t>Izvršilni načrt kabelske kanalizacije in krajevnega kabelskega omrežja, dopolnjen situacijski načrt</t>
  </si>
  <si>
    <t>Izdelava elaborata izvršilne tehnične dokumentacije kabelske kanalizacije, kjer so osnova podatki odmerjanja od obstoječih objektov</t>
  </si>
  <si>
    <t>Izdelava načrta kabelskega jaška, ki obsega situacijo in plašč jaška</t>
  </si>
  <si>
    <t>Vnos sprememb v obstoječo izvršilno tehnično dokumentacijo</t>
  </si>
  <si>
    <t>ura</t>
  </si>
  <si>
    <t>Geodetski posnetek za kataster komunalnih napeljav</t>
  </si>
  <si>
    <t>Projektantski nadzor - ocenjeno</t>
  </si>
  <si>
    <t>Tehnični nadzor Telemach d.d. - ocenjeno</t>
  </si>
  <si>
    <t>Projekt izvedenih del v 3 izvodih - ocenjeno</t>
  </si>
  <si>
    <t>Nepredvidena dela z vpisom nadzornega organa v gradbeni dnevnik - ocenjeno 3%</t>
  </si>
  <si>
    <t>3. REKAPITULACIJA</t>
  </si>
  <si>
    <t>2. GRADBENA IN MONTAŽNA DELA S PREVOZI</t>
  </si>
  <si>
    <t xml:space="preserve">Popis del s predizmerami je podan kot projektantska ocena predvidenih gradbenih in elektro montažnih del za potrebe izvedbe zaščite in prestavitve KKS oz. CATV vodov in dograditve KKS KK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Vsa elektromehanska dela izvede upravljalec CATV oz. KKS omrežja!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</si>
  <si>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KKS vodi</t>
  </si>
  <si>
    <t>TK vodi</t>
  </si>
  <si>
    <r>
      <t xml:space="preserve">3/3.3.4.2 PROJEKTANTSKI PREDRAČUN ZAŠČITA TK VODOV MOST ČEZ MEDIJO IZLAKE  </t>
    </r>
    <r>
      <rPr>
        <b/>
        <sz val="8"/>
        <rFont val="Arial CE"/>
        <charset val="238"/>
      </rPr>
      <t>(dobava in montaža)</t>
    </r>
  </si>
  <si>
    <t>TK59 5x4x0,6 M</t>
  </si>
  <si>
    <t>Ročni izkop kabelskega jarka globine 0.8m, po obeleženi trasi obstoječega TK vodnika, zasutje nad opozorilnim trakom z izkopanim materialom z utrjevanjem po slojih po 20-25cm, odvoz odvečenega materiala in ureditev terena v prvotno stanje v zemljišču III. in IV. kategorije</t>
  </si>
  <si>
    <t>Izvedba zaščite obstoječih vodnikov z dobavljeno cevjo Ø110mm (prerezano in po zaobjemu spojeno z ustreznimi cevnimi objemkami, dvakrat povito s PVC folijo), z obsipanjem s peskom granulacije 4-8mm in  nadbetonirano z betonom C10/15 - na mestih križanj in pod utrjeno površino</t>
  </si>
  <si>
    <t>Izvedba zaščite obstoječih vodnikov v obstoječih  ceveh TK KK z obsipanjem s peskom granulacije 4-8mm in  nadbetonirano z betonom C10/15</t>
  </si>
  <si>
    <t xml:space="preserve">Izdelava 1x2 cevne kabelske kanalizacije iz PVC cevi 110/103,6mm vključno z ustreznimi spojkami, strojni izkop v zemljišču III. in IV. kategorije na globini 0.8m, zaščita cevi z obsipanjem z drobnim peskom (0-4mm) in betonom C10/15 v sloju 10cm nad cevmi (samo pod utrjenimi površinami), zasip kanala s tamponom, utrjevanje tampona, odvoz odvečnega materiala, ureditev trase </t>
  </si>
  <si>
    <t xml:space="preserve">Izdelava 1x2 cevne kabelske kanalizacije iz PVC cevi 110/103,6mm vključno z ustreznimi spojkami, strojni izkop v zemljišču III. in IV. kategorije na globini 0.8m, zaščita cevi z obsipanjem z drobnim peskom (0-4mm) v sloju 10cm nad cevmi, zasip kanala s tamponom, utrjevanje tampona, odvoz odvečnega materiala, ureditev trase </t>
  </si>
  <si>
    <t xml:space="preserve">Izdelava 1x2 cevne kabelske kanalizacije iz PVC cevi 110/103,6mm vključno z ustreznimi spojkami, strojni izkop v zemljišču V. kategorije na globini 0.8m, zaščita cevi z obsipanjem z drobnim peskom (0-4mm) v sloju 10cm nad cevmi, zasip kanala s tamponom, utrjevanje tampona, odvoz odvečnega materiala, ureditev trase </t>
  </si>
  <si>
    <t>Dobava tesnilnih čepov za PVC cevi do premera 110mm vključno z izvedbo tesnenja</t>
  </si>
  <si>
    <t>Dobava in položitev opozorilnega traku v že izkopan kabelski jarek z napisom TELEKOM</t>
  </si>
  <si>
    <r>
      <t>Izdelava betonskega kabelskega jaška  iz betonske cevi BC-</t>
    </r>
    <r>
      <rPr>
        <sz val="10"/>
        <rFont val="Calibri"/>
        <family val="2"/>
        <charset val="238"/>
      </rPr>
      <t>ɸ</t>
    </r>
    <r>
      <rPr>
        <sz val="10"/>
        <rFont val="Arial"/>
        <family val="2"/>
        <charset val="238"/>
      </rPr>
      <t>6</t>
    </r>
    <r>
      <rPr>
        <sz val="10"/>
        <rFont val="Arial CE"/>
        <family val="2"/>
        <charset val="238"/>
      </rPr>
      <t>0cm globine 100cm, strojni in ročni  izkop v zemljišču III. in IV. kategorije, opremljen z LŽ 250kN pokrovom z napisom TELEKOM, nakladanje in odvoz odvečnega materiala, ureditev terena v prvotno stanje:</t>
    </r>
  </si>
  <si>
    <t>Čiščenje in razmaščevanje PE izolacije pri kablih polnjenih s petrolatom kapacitete do 15x4</t>
  </si>
  <si>
    <t>TK59 5x4x0.6 M</t>
  </si>
  <si>
    <t>Rezanje in zapiranje koncev plastičnega kabla kapacitete do 15x4</t>
  </si>
  <si>
    <t>Izdelava zemeljske ravne kabelske spojke Xaga Raychem 500 na kablu TK59 5x4x0,6 M s kablom TK59 5x4x0,6 M v kabelskem jašku (z dodatkom za delo na živem kablu)</t>
  </si>
  <si>
    <t>Izvlačenje telekomunikacijskih kablov iz PVC ali PEHD cevi TK kabelske kanalizacije:</t>
  </si>
  <si>
    <t>Uvlačenje in vpihovanje TK vodnikov v PVC in PEHD cevi TK kabelske kanalizacije s predhodnim čiščenjem cevi in uvlačenjem predvleke:</t>
  </si>
  <si>
    <t>Preizkušanje in ugotovitev tel. številke, regleta/par, preveritev v regletni knjigi in priprava za preključitve para in priklop</t>
  </si>
  <si>
    <t>par</t>
  </si>
  <si>
    <t>Tehnični nadzor Telekom d.d. - ocenjeno</t>
  </si>
  <si>
    <t xml:space="preserve">Popis del s predizmerami je podan kot projektantska ocena predvidenih gradbenih in elektro montažnih del za potrebe izvedbe zaščite in prestavitve TK vodov in dograditve TK KK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</si>
  <si>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3/2.3.4.2  PROJEKTANTSKI PREDRAČUN NN IN SN ZAŠČITA IN PRESTAVITEV MOST ČEZ MEDIJO IZLAKE</t>
  </si>
  <si>
    <t>1. ELEKTROINSTALACIJE - ELEKTRO DELA</t>
  </si>
  <si>
    <t>Izvedba stikalnih manipulacij in preklopov za zagotovitev breznapetostnega stanja na delovišču ter zavarovanje izklopljnenih naprav pred zmotnim vklopom, ponovni vklop, obveščanje javnosti o prekinitvah oskrbe z električno energijo zaradi potrebnih del</t>
  </si>
  <si>
    <t xml:space="preserve">Izvedba pripravljalnih del (označbe križanj in vzporednega vodenja, zakoličba) </t>
  </si>
  <si>
    <t>Demontaža obstoječega 20kV kabla NA2XS(F)2Y 3x 1x150/25mm² dolžine 28m iz zemlje in mostne konstrukcije predvidene za rušitev,  njegov uvlek v pripravljeno nadomestno EKK izven mostu</t>
  </si>
  <si>
    <t xml:space="preserve">Demontaža obstoječega 0,4kV kabla NYY-J 4x 16mm² dolžine 35m iz zemlje in mostne konstrukcije predvidene za rušitev,  njegova montaža na za to pripravljene t.i. X nosilce oz. lesene opornike za čas gradnje, po izgradnji njegovo prerezanje in uvlek v pripravljeno nadomestno EKK novega mostu </t>
  </si>
  <si>
    <t xml:space="preserve">Dobava križnih sponk in izdelava križnih stikov z bitumeniziranjem spoja </t>
  </si>
  <si>
    <t>Izvedba ozemljitve nosilca dvojnega LŽ pokrova s privarjenjem ozemljitvenega traku v jašku</t>
  </si>
  <si>
    <t>Dobava in montaža inox T-80 konzolic na zid kabelskega jaška</t>
  </si>
  <si>
    <r>
      <t>Izdelava zemeljske kabelske spojke 20kV Raychem 150mm</t>
    </r>
    <r>
      <rPr>
        <sz val="10"/>
        <rFont val="Arial"/>
        <family val="2"/>
        <charset val="238"/>
      </rPr>
      <t>²</t>
    </r>
    <r>
      <rPr>
        <sz val="10"/>
        <rFont val="Arial"/>
        <family val="2"/>
      </rPr>
      <t xml:space="preserve"> z vsem potrebnim veznim in spojnim materialom</t>
    </r>
  </si>
  <si>
    <r>
      <t>Izdelava zemeljske kabelske spojke 0,4kV Raychem 16mm</t>
    </r>
    <r>
      <rPr>
        <sz val="10"/>
        <rFont val="Arial"/>
        <family val="2"/>
        <charset val="238"/>
      </rPr>
      <t>²</t>
    </r>
    <r>
      <rPr>
        <sz val="10"/>
        <rFont val="Arial"/>
        <family val="2"/>
      </rPr>
      <t xml:space="preserve"> z vsem potrebnim veznim in spojnim materialom</t>
    </r>
  </si>
  <si>
    <t>Izvedba električnih meritev in izdelava merilnega protokola ter preizkus posameznega 20kV vodnika</t>
  </si>
  <si>
    <t>Izvedba električnih meritev in izdelava merilnega protokola ter preizkus 0,4kV vodnika</t>
  </si>
  <si>
    <t>Vzpostavitev prvotnega stanja na SN omrežju, testiranje in spuščanje v zagon (funkcionalni preizkus)</t>
  </si>
  <si>
    <t>Vzpostavitev prvotnega stanja na NN omrežju, testiranje in spuščanje v zagon (funkcionalni preizkus)</t>
  </si>
  <si>
    <t>Izvedba vrisa izvedenih zaščit in prestavitev SN in NN omrežja ter SN in NN EKK v podzemni kataster (geodetski posnetek in priprava dokumentacije za vpis v uradne evidence)</t>
  </si>
  <si>
    <t>Izdelava PID in NOV dokumentacije v treh izvodih</t>
  </si>
  <si>
    <t>Izvajanje nadzora s strani posameznih komunalnih upravljalcev in koncesionarjev</t>
  </si>
  <si>
    <t>Izvajanje nadzora s strani elektro distributerja (Elektro Ljubljana d.d.)</t>
  </si>
  <si>
    <t>2. GRADBENA DELA SN VODOV</t>
  </si>
  <si>
    <t>Pripravljalna dela na gradbišču, ki vsebujejo ročni odkop okoli obstoječih vodnikov za potrebe navezav na prestavljeno traso, nato zasip, odvoz odvečnega materiala, ureditev okolice, ureditev trase</t>
  </si>
  <si>
    <t>Izdelava 1x2 cevne kabelske kanalizacije iz PVC cevi ɸ110mm, strojni izkop v zemljišču III. in IV. kategorije na globini 1.0m, posteljica za cev v višini 20cm iz peska granulacije 0-4mm, zasip kanala s tamponom, utrjevanje tampona, odvoz odvečnega materiala, ureditev trase</t>
  </si>
  <si>
    <t>Izdelava 1x2 cevne kabelske kanalizacije iz PVC cevi ɸ110mm, strojni izkop v zemljišču V. kategorije na globini 1.0m, posteljica za cev v višini 20cm iz peska granulacije 0-4mm, zasip kanala s tamponom, utrjevanje tampona, odvoz odvečnega materiala, ureditev trase</t>
  </si>
  <si>
    <t xml:space="preserve">Izdelava ročnega odkopa po trasi obstoječega SN kabla in izvedba cevne zaščite s stigmafleks cevjo ɸ160mm, 2x povito s PVC folijo, obsipanje s peskom granulacije do 4mm in nadbetonirano z betonom C10/15 </t>
  </si>
  <si>
    <t xml:space="preserve">Izdelava ročnega odkopa po trasi obstoječega NN kabla in izvedba cevne zaščite s stigmafleks cevjo ɸ160mm, 2x povito s PVC folijo, obsipanje s peskom granulacije do 4mm in nadbetonirano z betonom C10/15 </t>
  </si>
  <si>
    <t>Izdelava ročnega odkopa po trasi obstoječih 20kV vodnikov v ceveh in izvedba zaščite PEHD in PVC cevi z obsipanjem s peskom 4-8mm in nadbetoniranjem v višini 20cm z betonom C10/15</t>
  </si>
  <si>
    <t>Izdelava nadbetoniranja cevne EKK na mestih križanj in pod povoznimi oz. utrjenimi površinami, in sicer v višini 10cm z betonom C15/20</t>
  </si>
  <si>
    <r>
      <t>Izdelava betonskega jaška iz BC-</t>
    </r>
    <r>
      <rPr>
        <sz val="10"/>
        <rFont val="Calibri"/>
        <family val="2"/>
        <charset val="238"/>
      </rPr>
      <t>Ø</t>
    </r>
    <r>
      <rPr>
        <sz val="10"/>
        <rFont val="Arial"/>
        <family val="2"/>
      </rPr>
      <t>100cm globine 100cm obetoniranega in s štirimi uvodi po fi110 ter LTŽ pokrovom 250kN, vključno z izkopom in zasipom ter odvozom odvečnega materiala</t>
    </r>
  </si>
  <si>
    <r>
      <t>Izdelava betonskega jaška iz BC-</t>
    </r>
    <r>
      <rPr>
        <sz val="10"/>
        <rFont val="Calibri"/>
        <family val="2"/>
        <charset val="238"/>
      </rPr>
      <t>Ø</t>
    </r>
    <r>
      <rPr>
        <sz val="10"/>
        <rFont val="Arial"/>
        <family val="2"/>
      </rPr>
      <t>150cm globine 150cm obetoniranega in s štirimi uvodi po fi110 ter dvojnim LTŽ pokrovom 250kN, vključno z izkopom in zasipom ter odvozom odvečnega materiala</t>
    </r>
  </si>
  <si>
    <t>Odvoz odvečnega materiala na deponijo</t>
  </si>
  <si>
    <t>ELEKTRIČNE INŠTALACIJE</t>
  </si>
  <si>
    <t xml:space="preserve">Popis del s predizmerami je podan kot projektantska ocena predvidenih gradbenih in elektro montažnih del za potrebe izvedbe zaščite in prestavitve NN in SN vodov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</si>
  <si>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PLINOVOD MEDIJA (objekt LJ0186)</t>
  </si>
  <si>
    <t>1. GRADBENA DELA</t>
  </si>
  <si>
    <t>ŠT.</t>
  </si>
  <si>
    <t>OPIS POSTAVKE</t>
  </si>
  <si>
    <t>Kol</t>
  </si>
  <si>
    <t>Enota</t>
  </si>
  <si>
    <t>CENA/enoto</t>
  </si>
  <si>
    <t>CENA (€)</t>
  </si>
  <si>
    <t>GRADBENA DELA PO KARAKTERISTIČNEM PROFILU</t>
  </si>
  <si>
    <t>Gradbena dela po karakterističnem profilu, ki so opisana v tem poglavju, se obračunajo po dolžini (m) položenega plinovoda. Posebej se priznajo in obračunajo le dela, ki so specificirana v posebnih ločenih postavkah v tem predračunu.</t>
  </si>
  <si>
    <t>Ureditev zgornjega končnega ustroja je predmet drugega načrta.</t>
  </si>
  <si>
    <t>Izvajalec je dolžan takoj po vgraditvi plinovodnih cevi izvesti zasutje jarka do nivelete obstoječega terena</t>
  </si>
  <si>
    <t>Kompletna izvedba gradbenih del za montažo plinovoda pod vodotokom, plinovod dimenzije DN150</t>
  </si>
  <si>
    <t>V ceni so zajeta naslednja dela:</t>
  </si>
  <si>
    <t>- naročilo storitev snemanja izgrajenega plinovoda pri odprtem jarku</t>
  </si>
  <si>
    <t>- zakoličba projektirane trase plinovoda</t>
  </si>
  <si>
    <t>- zakoličba podzemnih komunalnih vodov,</t>
  </si>
  <si>
    <t>- prometne zapore cest in ureditev prometnih režimov v času gradnje,</t>
  </si>
  <si>
    <t>- začasni prehodi preko plinovodnega jarka,</t>
  </si>
  <si>
    <t>- izkop in zasip jarka za plinovod</t>
  </si>
  <si>
    <t>- polaganje opozorilnega PVC traku</t>
  </si>
  <si>
    <t>- končna ureditev delovnega pasu,</t>
  </si>
  <si>
    <t>- ukrepi varnosti pri delu zemeljskih del,</t>
  </si>
  <si>
    <t>- varovanje okolja pri izvajanju gradbenih del,</t>
  </si>
  <si>
    <t>- organizacija gradnje,</t>
  </si>
  <si>
    <t>- izvedba plinovodov pod vodotokm,</t>
  </si>
  <si>
    <t xml:space="preserve">- gradbena dela na križanjih s podzemnimi komunalnimi vodi (razen zaščite kablovodov in plinovoda s cevmi).
</t>
  </si>
  <si>
    <t xml:space="preserve">-odvoz odvečnega izkopanega materiala na uradno stalno deponijo vključno z vsemi pristojbinami. Odvoz je potrebno izvesti takoj po izkopu materiala. Začasno deponiranje materiala v območju cest, kjer se gradi plinovod ni dovoljeno.
</t>
  </si>
  <si>
    <t>OPOMBA:</t>
  </si>
  <si>
    <t>Jarek je potrebno izdelati in zasipati glede na karakteristični prečni profil. Količine dela in materiala na dolžinski meter izdelave so sledeča:</t>
  </si>
  <si>
    <t>- izkop: 1,92 m3</t>
  </si>
  <si>
    <t>- planiranje dna jarka: 0,6 m2</t>
  </si>
  <si>
    <t>- izdelava posteljice s peskom 0-4mm, prvi zasip plinovoda s peskom 0-4mm: skupaj 0,27 m3</t>
  </si>
  <si>
    <t>- zasip s tamponskim materialom in nabijane v plasteh po 30cm do predpisane zbitosti: 1,65 m3</t>
  </si>
  <si>
    <t>- vzpostavitev prvotnega stanja širine 1,0 m</t>
  </si>
  <si>
    <t>Obračuna se po dolžinskem metru (m) položenega plinovoda.</t>
  </si>
  <si>
    <t>1.1.</t>
  </si>
  <si>
    <t>plinovod dimenzije DN150 jarek je širok 0,6m in globok do 3,2m; V. kategorija</t>
  </si>
  <si>
    <t>1.2.</t>
  </si>
  <si>
    <t>plinovod dimenzije DN150 jarek je širok 0,6m in globok do3,2 m. ; III. in IV. kategorija</t>
  </si>
  <si>
    <t>Kompletna izvedba gradbenih del za montažo plinovoda pod neutrjenimi površinami ( vrtovi, zelenice travniki, njive, ...), plinovod dimenzije d200</t>
  </si>
  <si>
    <t>- odriv humusa v debelini 20m, širine 5m, na začasno deponijo in vzpostavitev humusnih površin v prvotno stanje</t>
  </si>
  <si>
    <t>Jarek je potrebno izdelati in zasipati glede na karakteristični prečni profil. Količine dela in materiala na dolžinski m izdelave so sledeča:</t>
  </si>
  <si>
    <t>- odriv humusa v debelini 20cm, širine 5m, na začasno deponijo in vzpostavitev humusnih površin v prvotno stanje</t>
  </si>
  <si>
    <t>- izkop: 1,08 m3</t>
  </si>
  <si>
    <t>- zasip jarka z obstoječim materialom do predpisane zbitosti: 0,81 m3</t>
  </si>
  <si>
    <t>- vzpostavitev prvotnega stanja stanje širine 1,0 m</t>
  </si>
  <si>
    <t>plinovod dimenzije d200 jarek je širok 0,6m in globok do 1,8m. ;        V. kategorija</t>
  </si>
  <si>
    <t>plinovod dimenzije d200 jarek je širok 0,6m in globok 1,8m. ;        III. in IV. kategorija</t>
  </si>
  <si>
    <t>OSTALA GRADBENA DELA ZA MONTAŽO PLINOVODA</t>
  </si>
  <si>
    <t>Gradbena dela za plinovod, ki so opisana v tem poglavju, se obračunajo po dejanskih količinah.</t>
  </si>
  <si>
    <t>Potrebno jih je izvesti, če to zahteva projekt ali jih posebej naroči nadzorni organ z vpisom v gradbeni dnevnik.</t>
  </si>
  <si>
    <t>SONDIRANJE PLINOVODA
Strojno ročni izkop</t>
  </si>
  <si>
    <t>Rušenje raznih betonskih konstrukcij na trasi plinovoda z odvozom na stalno deponijo, ki jo izbere izvajalec. 
Z vsemi stroški deponiranja (škarpe, temelji ograj, podbetoniranje, ...)</t>
  </si>
  <si>
    <t>Čiščenje terena
Posek drevesa debeline nad 0,1m merjeno 1,2m od tal, skupaj z odstranitvijo debla in vejevja ter štora. Odvoz na stalno deponijo izvajalca, skupaj z vsemi stroški deponiranja. Odstranitev manjših dreves in grmovja je zajeto v ceni gradbenih del za karakteristični profil.</t>
  </si>
  <si>
    <t>Kompletna   izdelava   temelja   za   oznako  na plinovodu   z  vgraditvijo  stebrička  oznake  z izkopom,   betonom   C 16/20,  opažem  in  vsemi pomožnimi deli. Temelj je vel. 30x30x80 cm.</t>
  </si>
  <si>
    <t>Dobava in vgradnja betona MB30 za razne betonske konstrukcije po naročilu nadzornega organa.</t>
  </si>
  <si>
    <t>Zaščita trase plinovoda v vodotku (dno in brežina vodotoka) s skalo v betonu, v min. širini 1,5m gor dol vodno od osi plinovoda</t>
  </si>
  <si>
    <t>pš.</t>
  </si>
  <si>
    <t>Izdelava opaža za razne betonske konstrukcije po naročilu nadzornega organa.</t>
  </si>
  <si>
    <t>Dobava in vgradnja armature, ne glede na kvaliteto in prerez palic</t>
  </si>
  <si>
    <t xml:space="preserve">Nadzor s strani upravljavca plinovoda </t>
  </si>
  <si>
    <t>Odstranitev opuščenega plinovoda (PE d200 in JE DN150, cca 37m)
Se izvede v sklopu ostalih del na gradbišču.
Sistemskemu operaterju distribucijskega plinovoda se preda evidenčni list pristojnega podjetja za predelavo odpadkov.</t>
  </si>
  <si>
    <t>Zakoličba obstoječega plinovoda</t>
  </si>
  <si>
    <t>Izdelava elaborata za Zbirni kataster GJI</t>
  </si>
  <si>
    <t>NEPREDVIDENA DELA</t>
  </si>
  <si>
    <t>Nepredvidena dela odobrena s strani nadzora in obračunana po analizi cen v skladu s kalkulativnimi stroški.</t>
  </si>
  <si>
    <t>%</t>
  </si>
  <si>
    <t>GRADBENA DELA SKUPAJ (brez DDV) :</t>
  </si>
  <si>
    <t>STROJNA DELA</t>
  </si>
  <si>
    <t>HP</t>
  </si>
  <si>
    <t>TRASA</t>
  </si>
  <si>
    <r>
      <t>JELEN</t>
    </r>
    <r>
      <rPr>
        <b/>
        <sz val="8"/>
        <rFont val="Times New Roman CE"/>
        <family val="1"/>
        <charset val="238"/>
      </rPr>
      <t xml:space="preserve">
CENA/ENOTO</t>
    </r>
  </si>
  <si>
    <r>
      <t>JELEN</t>
    </r>
    <r>
      <rPr>
        <b/>
        <sz val="8"/>
        <rFont val="Times New Roman CE"/>
        <family val="1"/>
        <charset val="238"/>
      </rPr>
      <t xml:space="preserve">
CENA</t>
    </r>
  </si>
  <si>
    <r>
      <t>JELEN</t>
    </r>
    <r>
      <rPr>
        <b/>
        <sz val="8"/>
        <rFont val="Times New Roman CE"/>
        <family val="1"/>
        <charset val="238"/>
      </rPr>
      <t xml:space="preserve">
CENA za HP</t>
    </r>
  </si>
  <si>
    <r>
      <t>IMP</t>
    </r>
    <r>
      <rPr>
        <b/>
        <sz val="8"/>
        <rFont val="Times New Roman CE"/>
        <family val="1"/>
        <charset val="238"/>
      </rPr>
      <t xml:space="preserve">
CENA/ENOTO</t>
    </r>
  </si>
  <si>
    <r>
      <t>IMP</t>
    </r>
    <r>
      <rPr>
        <b/>
        <sz val="8"/>
        <rFont val="Times New Roman CE"/>
        <family val="1"/>
        <charset val="238"/>
      </rPr>
      <t xml:space="preserve">
CENA</t>
    </r>
  </si>
  <si>
    <t>UTRIP
CENA/ENOTO
(TRZIN)</t>
  </si>
  <si>
    <t xml:space="preserve">
CENA/enoto</t>
  </si>
  <si>
    <t xml:space="preserve">
CENA (€)</t>
  </si>
  <si>
    <t>d200</t>
  </si>
  <si>
    <t>Skupaj vse cevi</t>
  </si>
  <si>
    <t>Koleno 90° elektrovarilno, PE100, SDR11 (ISO S5</t>
  </si>
  <si>
    <t>Lok, PE100, SDR11 (ISO S5)</t>
  </si>
  <si>
    <t>d200 - 22°</t>
  </si>
  <si>
    <t>d200 - 60°</t>
  </si>
  <si>
    <t xml:space="preserve">Prehodni kos PE - jeklo </t>
  </si>
  <si>
    <t>d160 - DN150</t>
  </si>
  <si>
    <t>Elektrovarilna obojka E+</t>
  </si>
  <si>
    <t>Elektrovarilna obojka redukcija E+</t>
  </si>
  <si>
    <t>d200 / d160</t>
  </si>
  <si>
    <t>Opozorilni trak</t>
  </si>
  <si>
    <t>Dobava opozorilnega PVC traku z napisom PLIN</t>
  </si>
  <si>
    <r>
      <t xml:space="preserve">Jeklene cevi iz materiala L245MB
</t>
    </r>
    <r>
      <rPr>
        <sz val="10"/>
        <rFont val="Times New Roman CE"/>
        <family val="1"/>
        <charset val="238"/>
      </rPr>
      <t>Jeklena visoko frekvenčna indukcijsko varjena cev pod SIST EN ISO 3183 s 3 slojno izolacijo MDPE /HDPE tip B2 po SIST EN ISO 21809-1 in dodatno steklo cementna obloga FZM (ISO 21809-1 Class B2 - FZM)
skupaj z dodatkom  za razrez.</t>
    </r>
  </si>
  <si>
    <t>DN150</t>
  </si>
  <si>
    <r>
      <t xml:space="preserve">Jekleni lok 45°
</t>
    </r>
    <r>
      <rPr>
        <sz val="10"/>
        <rFont val="Times New Roman CE"/>
      </rPr>
      <t>ASME B16.9</t>
    </r>
  </si>
  <si>
    <t>DN150 168,3×4,5mm</t>
  </si>
  <si>
    <r>
      <t xml:space="preserve">Kontrola zvarov 
</t>
    </r>
    <r>
      <rPr>
        <sz val="10"/>
        <rFont val="Times New Roman CE"/>
      </rPr>
      <t>RT kontrola vseh zvarov</t>
    </r>
  </si>
  <si>
    <r>
      <t xml:space="preserve">Zaščita jeklenega plinovoda v omobčju varov in fazonov
</t>
    </r>
    <r>
      <rPr>
        <sz val="10"/>
        <rFont val="Times New Roman CE"/>
      </rPr>
      <t xml:space="preserve">Čiščenje golih cevi do sijaja in zaščita z DENSOLEN 3 sistem in FZM cementno zaščito ali adekvatno </t>
    </r>
  </si>
  <si>
    <t>pš</t>
  </si>
  <si>
    <r>
      <t xml:space="preserve">Demontaža obstoječega plinovoda
</t>
    </r>
    <r>
      <rPr>
        <sz val="10"/>
        <rFont val="Times New Roman CE"/>
      </rPr>
      <t>skupaj z odvozom na stalno deponijo</t>
    </r>
  </si>
  <si>
    <t>Tlačni preizkus plinovoda</t>
  </si>
  <si>
    <t>13.1</t>
  </si>
  <si>
    <t>Tlačni preskus (trdnostni) z dušikom.
v skladu z EN 12327 (4.4.2.1.) in DVGW G 469 (B3),
preskusni tlak 6 bar, čas preskusa 24 h, z registratorjem.
Izdelava zapisnika po uspešno opravljenem tlačnem preskusu. 
S potrebnim material za izvedbo.</t>
  </si>
  <si>
    <t>13.2</t>
  </si>
  <si>
    <t>Tlačni preskus (tesnostni) z dušikom.
v skladu z OVGW G52/2,
preskusni tlak 200-270 mbar, čas preskusa 24 h, z registratorjem.
Izdelava zapisnika po uspešno opravljenem tlačnem preskusu. 
S potrebnim material za izvedbo.</t>
  </si>
  <si>
    <t>13.3</t>
  </si>
  <si>
    <t>Tlačni preskus milnica.</t>
  </si>
  <si>
    <t>Izolacija odseka obstoječega plinovoda</t>
  </si>
  <si>
    <t xml:space="preserve">PE d200, 250mbar, L=cca60m z baloniranjem in izpihovanjem slednjega </t>
  </si>
  <si>
    <t>Izpihovanje plinovoda</t>
  </si>
  <si>
    <t>Zaplinjanje plinovoda</t>
  </si>
  <si>
    <t>Neprekinjeno napajanje</t>
  </si>
  <si>
    <t>Zagotavljanje  neprekinjenega napajanja na morebitno zahtevo distributerja. 
Tehnologijo se prilagodi glede na termin izvedbe del in takratne potrebe odjemalcev.
Tehnologijo določi upravljavec plinovoda (CNG / LNG).</t>
  </si>
  <si>
    <r>
      <rPr>
        <b/>
        <sz val="10"/>
        <rFont val="Times New Roman CE"/>
      </rPr>
      <t>Tablica</t>
    </r>
    <r>
      <rPr>
        <sz val="10"/>
        <rFont val="Times New Roman CE"/>
      </rPr>
      <t xml:space="preserve"> za oznako plinovoda v skladu s pravili upravljavca.</t>
    </r>
  </si>
  <si>
    <t>Gasilska požarna straža</t>
  </si>
  <si>
    <r>
      <t>Dokumentacija o zaneljsivosti objekta</t>
    </r>
    <r>
      <rPr>
        <sz val="10"/>
        <rFont val="Times New Roman CE"/>
      </rPr>
      <t xml:space="preserve"> z vsemi potrebnimi certifikati, dokazili, izjavami, zapisniki</t>
    </r>
  </si>
  <si>
    <t>Dobava, transport, montaža in montažni material</t>
  </si>
  <si>
    <t>Nadzor s strani upravljavca plinovoda</t>
  </si>
  <si>
    <t>Nepredvidena dela</t>
  </si>
  <si>
    <t>Nepredvidena dela odobrena s strani nadzora in obračunana po analizi cen v skladu s kalkulativnimi elementi.</t>
  </si>
  <si>
    <t>STROJNA DELA SKUPAJ (brez DDV) :</t>
  </si>
  <si>
    <t>SISTEM PROTIKOROZIJSKE KATODNE ZAŠČITE</t>
  </si>
  <si>
    <r>
      <rPr>
        <b/>
        <u/>
        <sz val="10"/>
        <rFont val="Times New Roman CE"/>
      </rPr>
      <t xml:space="preserve">Postavitev SMM (stalno merilno mesto)
</t>
    </r>
    <r>
      <rPr>
        <sz val="10"/>
        <rFont val="Times New Roman CE"/>
      </rPr>
      <t>Postavitev stalnega merilnega mesta z vgrajeno INOX omarico v izkopano jamo z obbetoniranjem, uvlačenje merilnih kablov s priključitvijo in označevanjem. Polaganje kabla do merilnega mesta v izkopan kanal, ter barvanje.</t>
    </r>
  </si>
  <si>
    <r>
      <t xml:space="preserve">Vgradnja Mg anode
</t>
    </r>
    <r>
      <rPr>
        <sz val="10"/>
        <rFont val="Times New Roman CE"/>
      </rPr>
      <t>Montaža Mg anode, v posteljici iz bentonita, v izkopan kanal in delni obsip anode. Izdelava priključka na anodni kabel. Uvod kabla v omarico merilnega mesta in priključitev na sponke.</t>
    </r>
  </si>
  <si>
    <r>
      <t>Izdelava priključka kabla na plinovod</t>
    </r>
    <r>
      <rPr>
        <sz val="10"/>
        <rFont val="Times New Roman CE"/>
      </rPr>
      <t xml:space="preserve">
Izdelava priključka kabla tip NYY-J na cevovod s termitnim varjenjem po postopku CADWELD, zaščita vara in zaščita priključka z Royston izolacijo.</t>
    </r>
  </si>
  <si>
    <r>
      <t xml:space="preserve">Elektro kabel NYY (HMWPE) 1x10mm2
</t>
    </r>
    <r>
      <rPr>
        <sz val="10"/>
        <rFont val="Times New Roman CE"/>
      </rPr>
      <t>položen v zaščitni cevi SF 60.</t>
    </r>
  </si>
  <si>
    <r>
      <t xml:space="preserve">Elektro kabel NYY-J 1x16mm2
</t>
    </r>
    <r>
      <rPr>
        <sz val="10"/>
        <rFont val="Times New Roman CE"/>
      </rPr>
      <t>položen v zaščitni cevi SF 60</t>
    </r>
  </si>
  <si>
    <r>
      <t xml:space="preserve">Elektro kabel NYY-0 4x2,5mm2
</t>
    </r>
    <r>
      <rPr>
        <sz val="10"/>
        <rFont val="Times New Roman CE"/>
      </rPr>
      <t>položen v zaščitni cevi SF 60</t>
    </r>
  </si>
  <si>
    <r>
      <t xml:space="preserve">Meritev parametrov katodne zaščite
</t>
    </r>
    <r>
      <rPr>
        <sz val="10"/>
        <rFont val="Times New Roman CE"/>
      </rPr>
      <t>Izvedba meritev parametrov katodne zaščite po končani montaži, označitev merilnih priključkov in izdelava tehnične dokumentacije in merilnega poročila.</t>
    </r>
  </si>
  <si>
    <r>
      <t xml:space="preserve">Meritev za vrednotenje poškodb izolacije
</t>
    </r>
    <r>
      <rPr>
        <sz val="10"/>
        <rFont val="Times New Roman CE"/>
      </rPr>
      <t>cevovoda po vgradnji</t>
    </r>
  </si>
  <si>
    <t>KATODNA ZAŠČITA SKUPAJ (brez DDV) :</t>
  </si>
  <si>
    <t>Skupaj PLINOVOD (LJ0186)</t>
  </si>
  <si>
    <r>
      <t>MOST čez Medijo v Izlakah (</t>
    </r>
    <r>
      <rPr>
        <b/>
        <sz val="11"/>
        <color theme="1"/>
        <rFont val="Calibri"/>
        <family val="2"/>
        <charset val="238"/>
        <scheme val="minor"/>
      </rPr>
      <t>LJ0186</t>
    </r>
    <r>
      <rPr>
        <sz val="11"/>
        <color theme="1"/>
        <rFont val="Calibri"/>
        <family val="2"/>
        <charset val="238"/>
        <scheme val="minor"/>
      </rPr>
      <t xml:space="preserve">) </t>
    </r>
  </si>
  <si>
    <t>EUR</t>
  </si>
  <si>
    <t>vrednost vključno z DDV</t>
  </si>
  <si>
    <r>
      <t>MOST čez Orehovico v Izlakah (</t>
    </r>
    <r>
      <rPr>
        <b/>
        <sz val="11"/>
        <color theme="1"/>
        <rFont val="Calibri"/>
        <family val="2"/>
        <charset val="238"/>
        <scheme val="minor"/>
      </rPr>
      <t>LJ0198</t>
    </r>
    <r>
      <rPr>
        <sz val="11"/>
        <color theme="1"/>
        <rFont val="Calibri"/>
        <family val="2"/>
        <charset val="238"/>
        <scheme val="minor"/>
      </rPr>
      <t xml:space="preserve">) </t>
    </r>
  </si>
  <si>
    <r>
      <t>MOST čez Orehovico v Izlakah (</t>
    </r>
    <r>
      <rPr>
        <b/>
        <sz val="11"/>
        <color theme="1"/>
        <rFont val="Calibri"/>
        <family val="2"/>
        <charset val="238"/>
        <scheme val="minor"/>
      </rPr>
      <t>LJ0199</t>
    </r>
    <r>
      <rPr>
        <sz val="11"/>
        <color theme="1"/>
        <rFont val="Calibri"/>
        <family val="2"/>
        <charset val="238"/>
        <scheme val="minor"/>
      </rPr>
      <t xml:space="preserve">) </t>
    </r>
  </si>
  <si>
    <t>PONUDBENA VREDNOST ZA VSE TRI OBJEKTE SKUPAJ</t>
  </si>
  <si>
    <r>
      <t>VSI TRIJE OBJEKTE SKUPAJ</t>
    </r>
    <r>
      <rPr>
        <sz val="11"/>
        <color theme="1"/>
        <rFont val="Calibri"/>
        <family val="2"/>
        <charset val="238"/>
        <scheme val="minor"/>
      </rPr>
      <t xml:space="preserve"> (z DDV)</t>
    </r>
  </si>
  <si>
    <t>Odstranitev nalepljenih označb z vozišča</t>
  </si>
  <si>
    <t>VZDOLŽNE OZNAČBE:
- 5112    182m
- 5122    44m</t>
  </si>
  <si>
    <t xml:space="preserve">Dobava in vgraditev predfabriciranega plastičnega traku / folije za debeloslojno začasno vzdolžno označbo na vozišču, vključno s predhodnim premazom podlage, širina črte 12 cm
</t>
  </si>
  <si>
    <t>Označbe na voziščih</t>
  </si>
  <si>
    <t xml:space="preserve">6.2 </t>
  </si>
  <si>
    <t>*zacevitev vodotoka                       *upoštevana tudi ureditev vtoka v prepust</t>
  </si>
  <si>
    <t>Izdelava prepusta krožnega prereza iz cevi iz ojačenega cementnega betona s premerom 120 cm</t>
  </si>
  <si>
    <t>45</t>
  </si>
  <si>
    <t>*drobljenec 0/4 v debelini 2cm
območje pešpoti preko zacevljenega vodotoka</t>
  </si>
  <si>
    <t>Dobava in vgraditev zmesi drobljenih zrn za zaklinjenje nevezane obrabne plasti</t>
  </si>
  <si>
    <t>Nevezane obrabne plasti</t>
  </si>
  <si>
    <t>3.2.1</t>
  </si>
  <si>
    <t>Izdelava obrabnonosilne plasti bituminizirane zmesi AC 16 surf B 50/70 A4 Z3 v debelini 8 cm</t>
  </si>
  <si>
    <t xml:space="preserve">3.1.8 </t>
  </si>
  <si>
    <t xml:space="preserve">*na vozišču    </t>
  </si>
  <si>
    <t xml:space="preserve">*tampon TD 0/32  na pešpoti                                </t>
  </si>
  <si>
    <t>Prevoz materiala na razdaljo nad 10 do 15km</t>
  </si>
  <si>
    <t>*upoštevana tudi ureditev začasne pešpoti</t>
  </si>
  <si>
    <t>Dobava in vgraditev geotekstilije za ločilno plast (po načrtu), natezna trdnost nad 14 do 16 kN/m2</t>
  </si>
  <si>
    <t>LOČILNE, DRENAŽNE IN FILTRSKE PLASTI TER DELOVNI PLATO</t>
  </si>
  <si>
    <t xml:space="preserve">2.3 </t>
  </si>
  <si>
    <t>*material se deponira na deponiji ter ponovno uporabi za vzpostavitev terena v obs. stanje po končani gradnji</t>
  </si>
  <si>
    <t>/</t>
  </si>
  <si>
    <t>IN - 851/20-4                                                                              9.1_Ureditev prometa v času gradnje</t>
  </si>
  <si>
    <t xml:space="preserve">IZVEDBENI NAČRT rekonstrukcije premostitvenega objekta (LJ0198) čez  Orehovico v Izlakah 
na R1-221/1227 v km 5,640
</t>
  </si>
  <si>
    <t>DN200</t>
  </si>
  <si>
    <t>Tip: Stigmaflex</t>
  </si>
  <si>
    <t>Proizvod: Stigma</t>
  </si>
  <si>
    <r>
      <t>Zaščitna cev</t>
    </r>
    <r>
      <rPr>
        <sz val="10"/>
        <rFont val="Times New Roman CE"/>
      </rPr>
      <t>, za  na plinovod, vključno z razrezom po dolgem na eni strani, material PE in ovijanjem opozorilnega traku.</t>
    </r>
  </si>
  <si>
    <t>CENA [€]</t>
  </si>
  <si>
    <t>Demontaža plošče z odvozom na stalno deponijo
masa elementa = 1670kg</t>
  </si>
  <si>
    <t>Montaža zaščitne plošče
masa elementa = 1670kg</t>
  </si>
  <si>
    <t>Izdelava opaža za betonsko ploščo</t>
  </si>
  <si>
    <t xml:space="preserve">Izdelava in strojno vgrajevanje betona C25/C30 v armirane konstrukcije </t>
  </si>
  <si>
    <t>Dobava in montaža armaturnih mrež iz jekla MA500/560</t>
  </si>
  <si>
    <t>Strojna izdelava in ročna montaža, vezenje srednje zahtevne amrature iz betonskega jekla S500 do in nad fi 12mm, skupaj s prenosi do mesta vgraditve in pomožnimi deli</t>
  </si>
  <si>
    <t>Potrebno jih je izvesti, če to posebej naroči nadzorni organ z vpisom v gradbeni dnevnik.</t>
  </si>
  <si>
    <t>ZAŠČITA PLINOVODA</t>
  </si>
  <si>
    <t>Z ukinitvijio obvoza se odkoplje zaščitne in odstrani zaščitne plošče in teren uredi skladno z načrtom zunanje ureditvije.</t>
  </si>
  <si>
    <t>Izkop
Kombiniran ročno/strojni izkop na mestu zaščite plinovoda  
III. Ktg 
širina izkopa od osi plinovda L - D =1,5m
globina do 0,6m pod niveleto
dolžina izkopa cca 30m</t>
  </si>
  <si>
    <t>Odriv humusa v debelini 20cm, širine 3m, na začasno deponijo in vzpostavitev humusnih površin v prvotno stanje</t>
  </si>
  <si>
    <t>Sondiranje plinovoda</t>
  </si>
  <si>
    <t>- izkop in zasip jarka</t>
  </si>
  <si>
    <t>- geodetska dela,</t>
  </si>
  <si>
    <t>GRADBENA DELA SPLOŠNO</t>
  </si>
  <si>
    <t>Načrt zaščite plinovoda - predračun</t>
  </si>
  <si>
    <t>4/1</t>
  </si>
  <si>
    <t>Stran 2 od 2</t>
  </si>
  <si>
    <t xml:space="preserve">Popis del s predizmerami je podan kot projektantska ocena predvidenih gradbenih in elektro montažnih del za potrebe izvedbe zaščite in prestavitve KKS vodov  in se lahko razlikuje od uradno pridobljenih ponudb. Prestavitev oz. polaganje nadomestnih vodnikov zagotovi in izvede TELEMACH d.d. sam, zato vodniki niso predmet te dokumentacije.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</si>
  <si>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1. TK GRADBENA IN MONTAŽNA DELA S PREVOZI</t>
  </si>
  <si>
    <t xml:space="preserve">3. REKAPITULACIJA </t>
  </si>
  <si>
    <t xml:space="preserve">Nepredvidena dela, drobni material z vpisom nadzornega organa v gradbeni dnevnik - oc. 10% </t>
  </si>
  <si>
    <t>Projekt izvedenih del PID</t>
  </si>
  <si>
    <r>
      <t>Izdelava armirano betonskega kabelskega jaška  iz betonske cevi BC-</t>
    </r>
    <r>
      <rPr>
        <sz val="10"/>
        <rFont val="Calibri"/>
        <family val="2"/>
        <charset val="238"/>
      </rPr>
      <t>ɸ</t>
    </r>
    <r>
      <rPr>
        <sz val="10"/>
        <rFont val="Arial"/>
        <family val="2"/>
        <charset val="238"/>
      </rPr>
      <t>6</t>
    </r>
    <r>
      <rPr>
        <sz val="10"/>
        <rFont val="Arial CE"/>
        <family val="2"/>
        <charset val="238"/>
      </rPr>
      <t>0cm globine 100cm, strojni in ročni  izkop v zemljišču III. in IV. kategorije, opremljen z LŽ 250kN pokrovom z napisom TELEMACH, nakladanje in odvoz odvečnega materiala, ureditev terena v prvotno stanje:</t>
    </r>
  </si>
  <si>
    <t>Stran 1 od 2</t>
  </si>
  <si>
    <t>Dobava tesnilnih čepov za PEHD cevi do premera 50mm vključno z izvedbo tesnenja</t>
  </si>
  <si>
    <t xml:space="preserve">Izdelava 1x2 cevne kabelske kanalizacije iz PEHD cevi 50/46mm vključno z ustreznimi spojkami, ročni izkop v zemljišču III. in IV. kategorije na globini 0.8m, zaščita cevi z obsipanjem z drobnim peskom (0-4mm), zasip kanala s tamponom, utrjevanje tampona, odvoz odvečnega materiala, ureditev trase </t>
  </si>
  <si>
    <t xml:space="preserve">Izdelava 1x2 cevne kabelske kanalizacije iz PEHD cevi 50/46mm vključno z ustreznimi spojkami, strojni izkop v zemljišču V. kategorije na globini 0.8m, zaščita cevi z obsipanjem z drobnim peskom (0-4mm), zasip kanala s tamponom, utrjevanje tampona, odvoz odvečnega materiala, ureditev trase </t>
  </si>
  <si>
    <t xml:space="preserve">Izdelava 1x2 cevne kabelske kanalizacije iz PEHD cevi 50/46mm vključno z ustreznimi spojkami, strojni izkop v zemljišču III. in IV. kategorije na globini 0.8m, zaščita cevi z obsipanjem z drobnim peskom (0-4mm), zasip kanala s tamponom, utrjevanje tampona, odvoz odvečnega materiala, ureditev trase </t>
  </si>
  <si>
    <t>Dobava in montaža začasnih X lesenih opornikov za nošenje in oporo cevi s kablom za premostitev potoka v času gradnje mostu in njihova odstranitev in odvoz po končani gradnji</t>
  </si>
  <si>
    <t>Izvedba zaščite obstoječih vodnikov v obstoječih ceveh KKS KK z obsipanjem s peskom granulacije 0-4mm in  nadbetonirano z betonom C10/15</t>
  </si>
  <si>
    <t>Ročni izkop kabelskega jarka globine 0.8m, po obeleženi trasi obstoječega KKS vodnika oz. KKS KK, zasutje nad opozorilnim trakom z izkopanim materialom z utrjevanjem po slojih po 20-25cm, odvoz odvečenega materiala in ureditev terena v prvotno stanje v zemljišču III. in IV. kategorije</t>
  </si>
  <si>
    <t xml:space="preserve">1. GRADBENA IN MONTAŽNA DELA S PREVOZI  </t>
  </si>
  <si>
    <t>3/2 Načrt zaščite in prestavitve TK vodov - KKS</t>
  </si>
  <si>
    <t xml:space="preserve">Popis del s predizmerami je podan kot projektantska ocena predvidenih gradbenih in elektro montažnih del za potrebe izvedbe zaščite in prestavitve TK vodov  in se lahko razlikuje od uradno pridobljenih ponudb. Prestavitev oz. polaganje nadomestnih vodnikov zagotovi in izvede Telekom Slovenije d.d. sam, zato vodniki niso predmet te dokumentacije.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</si>
  <si>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Tehnični nadzor Telekom Slovenije d.d. - ocenjeno</t>
  </si>
  <si>
    <r>
      <t>Izdelava armirano betonskega kabelskega jaška  iz betonske cevi BC-</t>
    </r>
    <r>
      <rPr>
        <sz val="10"/>
        <rFont val="Calibri"/>
        <family val="2"/>
        <charset val="238"/>
      </rPr>
      <t>ɸ</t>
    </r>
    <r>
      <rPr>
        <sz val="10"/>
        <rFont val="Arial"/>
        <family val="2"/>
        <charset val="238"/>
      </rPr>
      <t>6</t>
    </r>
    <r>
      <rPr>
        <sz val="10"/>
        <rFont val="Arial CE"/>
        <family val="2"/>
        <charset val="238"/>
      </rPr>
      <t>0cm globine 100cm, strojni in ročni  izkop v zemljišču III. in IV. kategorije, opremljen z LŽ 250kN pokrovom z napisom TELEKOM, nakladanje in odvoz odvečnega materiala, ureditev terena v prvotno stanje:</t>
    </r>
  </si>
  <si>
    <t>Dobava tesnilnih čepov za PVC cevi do premera 125mm vključno z izvedbo tesnenja</t>
  </si>
  <si>
    <t xml:space="preserve">Izdelava 1x2 cevne kabelske kanalizacije iz PVC cevi 125mm vključno z ustreznimi spojkami, ročni izkop v zemljišču III. in IV. kategorije na globini 0.8m, zaščita cevi z obsipanjem z drobnim peskom (0-4mm), zasip kanala s tamponom, utrjevanje tampona, odvoz odvečnega materiala, ureditev trase </t>
  </si>
  <si>
    <t xml:space="preserve">Izdelava 1x2 cevne kabelske kanalizacije iz PVC cevi 125mm vključno z ustreznimi spojkami, strojni izkop v zemljišču V. kategorije na globini 0.8m, zaščita cevi z obsipanjem z drobnim peskom (0-4mm), zasip kanala s tamponom, utrjevanje tampona, odvoz odvečnega materiala, ureditev trase </t>
  </si>
  <si>
    <t xml:space="preserve">Izdelava 1x2 cevne kabelske kanalizacije iz PVC cevi 125mm vključno z ustreznimi spojkami, strojni izkop v zemljišču III. in IV. kategorije na globini 0.8m, zaščita cevi z obsipanjem z drobnim peskom (0-4mm), zasip kanala s tamponom, utrjevanje tampona, odvoz odvečnega materiala, ureditev trase </t>
  </si>
  <si>
    <t>Izdelava nivojske in obtežbene prilagoditve obstoječega betonskega kabelskega jaška, strojni in ročni  izkop v zemljišču IV. kategorije, nakladanje in odvoz odvečnega materiala, ureditev terena v prvotno stanje</t>
  </si>
  <si>
    <t xml:space="preserve">Izvedba zaščite obstoječih TK vodnikov s PE cevjo 1xØ125mm (prerezano in po zaobjemu spojeno z ustreznimi objemkami, nato še dvakrat povito s PVC folijo) njeno obsipanje s peskom granulacije do 8mm ter zaščita z betonom C10/15 </t>
  </si>
  <si>
    <t>Izvedba zaščite obstoječih vodnikov v obstoječih ceveh TK KK z obsipanjem s peskom granulacije 0-4mm in  nadbetonirano z betonom C10/15</t>
  </si>
  <si>
    <t>Ročni izkop kabelskega jarka globine 0.8m, po obeleženi trasi obstoječega TK vodnika oz. TK KK, zasutje nad opozorilnim trakom z izkopanim materialom z utrjevanjem po slojih po 20-25cm, odvoz odvečenega materiala in ureditev terena v prvotno stanje v zemljišču III. in IV. kategorije</t>
  </si>
  <si>
    <t>3/2 Načrt zaščite in prestavitve TK vodov - TK</t>
  </si>
  <si>
    <t>Stran 3 od 3</t>
  </si>
  <si>
    <t>Stran 2 od 3</t>
  </si>
  <si>
    <t xml:space="preserve">Strojni in ročni izkop za izvedbo jaškov v zemlji IV. kat. </t>
  </si>
  <si>
    <t>Izdelava nadbetoniranja obsipane cevi cevne kabelske kanalizacije pod utrjeno površino v višini 30cm z betonom C10/15</t>
  </si>
  <si>
    <t>Asfaltiranje poškodovanih in izrezanih asfaltnih površin s predhodnim premazom stičnih površin z ustreznim bitumenskim premazom</t>
  </si>
  <si>
    <t>Obojestransko rezanje asfalta v širini 40cm povprečne debeline predvidoma 9cm, njegovo rušenje in odvoz</t>
  </si>
  <si>
    <t>Pripravljalna dela na gradbišču, ki zajemajo tudi odkop in zasip skupaj z odvozom okoli priključnih dveh stebrov CR</t>
  </si>
  <si>
    <t>Nepredvidena dela v kolikor so upravičena, in z vpisom odgovornega nadzornika (3%) - tudi morebitna korizijska zaščita stebrov oz. barvanje stebrov</t>
  </si>
  <si>
    <t>Stran 1 od 3</t>
  </si>
  <si>
    <t>Izvedba vrisa trase v podzemni kataster (izdelava geodetskega posnetka) s pripravo podatkov za vpis v uradne evidence GJI</t>
  </si>
  <si>
    <t>Izvedba svetlobno tehničnih meritev ter izdelava merilnega protokola (horizontalna osvetljenost vozišča državne ceste)</t>
  </si>
  <si>
    <t>Izvedba priklopa vodnika na obstoječe omrežje cestne razsvetljave preko priklopa na obstoječi steber</t>
  </si>
  <si>
    <r>
      <t>Dobava in montaža redukcijske cestne svetilke z ustreznim nastavkom ter v IP66 z ravnim steklom in LED modulom moči 30W, svetlobni tok svetilke 3999 lm; barvna temperatura 2700</t>
    </r>
    <r>
      <rPr>
        <sz val="10"/>
        <rFont val="Calibri"/>
        <family val="2"/>
        <charset val="238"/>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ali ZHAGA vtičnica, svetlobni izkoristek nad 133lm/W) - kot na primer svetilka tip SMS.T.SA.64.030.003.2770 proizvajalca Lumenia</t>
    </r>
  </si>
  <si>
    <t xml:space="preserve">Demontaža in na delu trase ponovna montaža prostozračnega vodnika X00/0-A 4x16qmm s pritrdilnim materialom po kandelabru 2kpl s priklopi kabla 2kpl </t>
  </si>
  <si>
    <r>
      <t>Dobava in polaganje kabla NYY-J 5x16mm</t>
    </r>
    <r>
      <rPr>
        <sz val="10"/>
        <rFont val="Calibri"/>
        <family val="2"/>
        <charset val="238"/>
      </rPr>
      <t>²</t>
    </r>
    <r>
      <rPr>
        <sz val="10"/>
        <rFont val="Arial"/>
        <family val="2"/>
      </rPr>
      <t xml:space="preserve"> v cev</t>
    </r>
  </si>
  <si>
    <t>Izvedba pripravljalnih del (označbe križanj in vzporednega vodenja ter zakoličba trase in stojišč kandelabrov ter demontažna dela -  svetilke CD-1250 6kos, razdelilniki 6kos, kabel NYM-J 3x1,5 48m)</t>
  </si>
  <si>
    <t>3/1 Načrt zaščite in prestavitve vodov JR</t>
  </si>
  <si>
    <t>Dobava in vgraditev jeklene varnostne ograje, brez distančnika, za nivo zadrževanja N2 in za delovno širino W4</t>
  </si>
  <si>
    <t>Dobava in vgraditev priključka naletne varnostne ograje vrste BVO na jekleno varnostno ograjo</t>
  </si>
  <si>
    <t>Dobava in vgraditev varnostne ograje vrste BVO (New Jersey) iz predfabriciranih elementov iz cementnega betona, visoke 80 cm, brez temelja</t>
  </si>
  <si>
    <t>OPREMA ZA VODENJE PROMETA</t>
  </si>
  <si>
    <t>Dobava in postavitev plastičnega smernika z votlim prerezom, dolžina 1200 mm, z odsevnikom iz katadioptra</t>
  </si>
  <si>
    <t>6.3</t>
  </si>
  <si>
    <t>Talne označbe št.:                                       5121: 68m                                            
Dvakratno barvanje</t>
  </si>
  <si>
    <t>Talne označbe št.:
5111: 42m                                         5121: 68m                                            
Dvakratno barvanje</t>
  </si>
  <si>
    <t>PZ št.1116-2 x1
Velikost znaka:900 x 600 mm.</t>
  </si>
  <si>
    <t>Dobava in pritrditev prometnega znaka, podloga iz aluminijaste pločevine, znak z RUMENO barvo, s svetlobno odbojnimi lastnosti RA2, velikost od 0,41 do 0,70 m2</t>
  </si>
  <si>
    <t>PZ št.3209 x 2
Velikost znaka: 800 x 400 mm.</t>
  </si>
  <si>
    <t>*vključno z vsem materialom in deli sklano z detajlom</t>
  </si>
  <si>
    <t xml:space="preserve">Ureditev ponikovalnice s perforirano cevjo iz cementnega betona, krožnega prereza, s premerom 80 cm, globine 1,1 do 2,0 m
</t>
  </si>
  <si>
    <t>IZVIRI, VODNJAKI, PONIKOVALNICE, VRTAČE</t>
  </si>
  <si>
    <t>4.6</t>
  </si>
  <si>
    <t>*izdelava iztočne glave cevnega izpusta premera 15cm</t>
  </si>
  <si>
    <t>Dobava in vgraditev pokrova iz duktilne litine z nosilnostjo 250 kN, krožnega prereza s premerom 600 mm</t>
  </si>
  <si>
    <t xml:space="preserve">Izdelava jaška iz cementnega betona, krožnega prereza s premerom 80 cm, globokega do 1,0 m
</t>
  </si>
  <si>
    <t>4.4</t>
  </si>
  <si>
    <t>*izpust in vtoka pod robnik</t>
  </si>
  <si>
    <t>Obbetoniranje cevi za kanalizacijo s cementnim betonom C 8/10, po detajlu iz načrta, premera 15 cm</t>
  </si>
  <si>
    <t>*izpust iz vtoka pod robnik</t>
  </si>
  <si>
    <t>Izdelava kanalizacije iz cevi iz polietilena, vključno s podložno plastjo iz cementnega betona, premera 15 cm, v globini do 1,0 m</t>
  </si>
  <si>
    <t>Zasip cevne drenaže z zmesjo kamnitih zrn, obvito z geosintetikom, z 0,1 do 0,2 m3/m1, po načrtu</t>
  </si>
  <si>
    <t>Izdelava vzdolžne in prečne drenaže, globoke do 1,0 m, na podložni plasti iz cementnega betona, s trdimi plastičnimi cevmi premera 15 cm</t>
  </si>
  <si>
    <t>GLOBINSKO ODVODNJAVANJE-DRENAŽE</t>
  </si>
  <si>
    <t>4.2</t>
  </si>
  <si>
    <t>Dobava in vgraditev dvignjenega vtočnega robnika s prerezom 15/25 cm iz cementnega betona</t>
  </si>
  <si>
    <t>*Uporabi se deponirane tlakovce</t>
  </si>
  <si>
    <t>Izdelava obrabne plasti iz tlakovcev iz cementnega betona  velikosti 10cm /8 cm /5 cm, stiki zapolnjeni s peskom</t>
  </si>
  <si>
    <t>TLAKOVANE OBRABNE PLASTI</t>
  </si>
  <si>
    <t>3.4</t>
  </si>
  <si>
    <t>Pobrizg s kationsko bitumensko emulzijo 0,31 do 0,50 kg/m2</t>
  </si>
  <si>
    <t xml:space="preserve"> Asfaltne obrabne in zaporne plasti - površinske prevleke - Surface dressing (SD)</t>
  </si>
  <si>
    <t>3.2.4</t>
  </si>
  <si>
    <t>Izdelava obrabne in zaporne plasti bituminizirane zmesi AC 11 surf, vezivo B 50/70, razred bituminizirane zmesi A3, v debelini 4 cm</t>
  </si>
  <si>
    <t>Izdelava nosilne plasti bituminizirane zmesi AC 32 base B 50/70 A3 v debelini 12 cm</t>
  </si>
  <si>
    <t>Asfaltne nosilne plasti - Asphalt concrete - base (AC base)</t>
  </si>
  <si>
    <t xml:space="preserve">3.1.4-6 </t>
  </si>
  <si>
    <t>*vozišče, pločnik, tlakovci</t>
  </si>
  <si>
    <t>*cesta</t>
  </si>
  <si>
    <t>*brežina nasipa za iztočno glavo na izpustu po detajtu</t>
  </si>
  <si>
    <t>N25</t>
  </si>
  <si>
    <t>*brežina struge, kamen v betonu premera 40-60cm, vključno z vsem materialom</t>
  </si>
  <si>
    <t>*2sadiki/m1 (za živo mejo)                                           *izbira sadike po dogovoru z lastnikom</t>
  </si>
  <si>
    <t>Zasaditev raznih drevesnih in grmovnih vrst na zelenici, visokih 40 do 80 cm</t>
  </si>
  <si>
    <t>Izdelava posteljice iz drobljenih kamnitih zrn v debelini 30 cm</t>
  </si>
  <si>
    <t>*vključno s priključkoma</t>
  </si>
  <si>
    <t>Izkop vezljive/zrnate kamnine - 3. ktg za odvodne jarke in koritnice</t>
  </si>
  <si>
    <t>*izkop za ponikovalnico fi 80</t>
  </si>
  <si>
    <t>Izkop vezljive zemljine/zrnate kamnine – 3. kategorije za temelje, kanalske rove, prepuste, jaške in drenaže, širine 1,1 do 2,0 m in globine 1,1 do 2,0 m – strojno, planiranje dna ročno</t>
  </si>
  <si>
    <t>*izkopi za prepuste, izpuste, drenažo,jašek</t>
  </si>
  <si>
    <t>90% celotnega izkopa</t>
  </si>
  <si>
    <t>10% celotnega izkopa</t>
  </si>
  <si>
    <t>*cevni izpust iz vtoka pod robnik premera 150mm</t>
  </si>
  <si>
    <t>Porušitev in odstranitev prepusta iz cevi s premerom do 60 cm</t>
  </si>
  <si>
    <t>N12</t>
  </si>
  <si>
    <t>Porušitev in odstranitev objektov</t>
  </si>
  <si>
    <t>1.2.4</t>
  </si>
  <si>
    <t>*na pločniku</t>
  </si>
  <si>
    <t>Čiščenje tlakovcev</t>
  </si>
  <si>
    <t>*tlakovci ob objektu Medijske toplice</t>
  </si>
  <si>
    <t>Porušitev in odstranitev nevezanega tlaka iz lomljenca, tlakovcev, plošč, debeline do 12 cm</t>
  </si>
  <si>
    <t>*območje pločnika</t>
  </si>
  <si>
    <t>Porušitev in odstranitev asfaltne plasti v debelini do 5 cm</t>
  </si>
  <si>
    <t>*ograja za pešce na objektu</t>
  </si>
  <si>
    <t xml:space="preserve">Demontaža cevne varnostne ograje </t>
  </si>
  <si>
    <t>*ograja na objektu 5m
*vkopana zakljuučnica 4m</t>
  </si>
  <si>
    <t>* PZ.:1116-2 na drogu razsvetljave</t>
  </si>
  <si>
    <t>*ocena
*odstranitev žive meje</t>
  </si>
  <si>
    <t>IN-851/20-1
Načrt ceste</t>
  </si>
  <si>
    <t>IZVEDBENI NAČRT rekonstrukcije premostitvenega objekta (LJ0198) čez  Orehovico v Izlakah 
na R1-221/1227 v km 5,640</t>
  </si>
  <si>
    <r>
      <t>m</t>
    </r>
    <r>
      <rPr>
        <vertAlign val="superscript"/>
        <sz val="9"/>
        <color theme="1"/>
        <rFont val="Calibri"/>
        <family val="2"/>
        <charset val="238"/>
        <scheme val="minor"/>
      </rPr>
      <t>1</t>
    </r>
  </si>
  <si>
    <t>*vgradijo se 3 cevi v AB hodnik (desno)</t>
  </si>
  <si>
    <t>Dobava in vgraditev plastične cevi premera 110 mm v cementni beton hodnika</t>
  </si>
  <si>
    <t>*vgradijo se 2 cevi v AB hodnik (desno)</t>
  </si>
  <si>
    <t>Dobava in vgraditev plastične cevi premera 125 mm v cementni beton hodnika</t>
  </si>
  <si>
    <t>GRADBENA IN OBRTNIŠKA DELA SKUPAJ</t>
  </si>
  <si>
    <t>*izdelava delovnega stika (DS) na stiku temelj-stena</t>
  </si>
  <si>
    <t>Izdelava delovnega stika z nabrekajočim trakom ali profilom, brez izolacijskih trakov</t>
  </si>
  <si>
    <t>*izdelava stične rege (SR) na stiku opornika in prekladne plošče</t>
  </si>
  <si>
    <t>Izdelava stične rege brez razmaka za konstruktivne elemente, debele do 50 cm, s tesnilnim trakom na zunanji strani</t>
  </si>
  <si>
    <t>*izdelava dilatacijske rege na stiku robnega venca na prekladni konstrukciji ter robnega venca na krilu A</t>
  </si>
  <si>
    <t>Izdelava dilatacijske rege na hodnikih in robnih vencih po načrtu</t>
  </si>
  <si>
    <t>*zatesnitev stika robnik-hodnik</t>
  </si>
  <si>
    <t>Zatesnitev mejnih površin – stikov, širokih do 15 mm in globokih do 4 cm, s predhodnim premazom bližnjih površin in zapolnitvijo z zmesjo iz umetnih organskih snovi</t>
  </si>
  <si>
    <t>*zatesnitev stika robnik-vozišče</t>
  </si>
  <si>
    <t>Zatesnitev mejnih površin – stikov, širokih do 20 mm in globokih do 4 cm, s predhodnim premazom bližnjih površin in zapolnitvijo z bitumensko zmesjo za tesnjenje stikov</t>
  </si>
  <si>
    <r>
      <t>m</t>
    </r>
    <r>
      <rPr>
        <vertAlign val="superscript"/>
        <sz val="9"/>
        <color theme="1"/>
        <rFont val="Calibri"/>
        <family val="2"/>
        <charset val="238"/>
        <scheme val="minor"/>
      </rPr>
      <t>2</t>
    </r>
  </si>
  <si>
    <t>*v sklopu hidroizolacije zaledja</t>
  </si>
  <si>
    <t>Izdelava zaščitne plasti iz trdih penastih plošč v debelini do 2,0 cm</t>
  </si>
  <si>
    <t>*v sklopu hidroizolacije prekladne konstrukcije in zaledja</t>
  </si>
  <si>
    <t>Izdelava hidroizolacije z bitumenskimi trakovi, debelimi 4,5 ali 5 mm, sprijemna plast iz epoksidne malte 1:4 in posip s kremenčevim peskom</t>
  </si>
  <si>
    <t>Hidroizolacije</t>
  </si>
  <si>
    <t>Dobava in vgraditev merilnih čepov, vključno z navezavo na veljavno nivelmansko mrežo</t>
  </si>
  <si>
    <t>*vključno s protikorozijsko zaščito ograje (vroče cinkanje), izdelavo in montažo sidrnih ploščic ter vijakov in izvedbo potrebne ozemljitve ograje</t>
  </si>
  <si>
    <t>*sidranje armaturnih palic za povezavo obstoječega in novega dela objekta (armaturne palice niso vštete)</t>
  </si>
  <si>
    <t>SIDRANJE</t>
  </si>
  <si>
    <t>*ocena 50 % del pri popravilu objektov</t>
  </si>
  <si>
    <t>Razna dodatna in nepredvidena dela pri popravilu objektov</t>
  </si>
  <si>
    <t>N1</t>
  </si>
  <si>
    <t>*zaščita vidnih površin opornikov in kril</t>
  </si>
  <si>
    <t>Zaščita površine cementnega betona s hidrofobnim/vodoodbojnim premazom</t>
  </si>
  <si>
    <t>*injektiranje površinske razpoke na stiku opornika 1 in krila A</t>
  </si>
  <si>
    <t>Sanacija – injektiranje površinskih razpok v cementnem betonu, globokih do 10 mm, z epoksidno ali poliuretansko smolo, po načrtu in navodilih proizvajalca, površina nagnjena 71˚ do 90˚, širina razpok od 1,1 do 3 mm</t>
  </si>
  <si>
    <t>DELA PRI POPRAVILU OBJEKTOV</t>
  </si>
  <si>
    <t>*temelj stebrička ograje izven objekta</t>
  </si>
  <si>
    <r>
      <t xml:space="preserve">Dobava in vgraditev betonskih cevi </t>
    </r>
    <r>
      <rPr>
        <sz val="9"/>
        <color theme="1"/>
        <rFont val="Arial Narrow"/>
        <family val="2"/>
        <charset val="238"/>
      </rPr>
      <t>Φ30 cm, globine 50 cm ter zalitje stebričkov ograje s polnilnim betonom</t>
    </r>
  </si>
  <si>
    <t>*metlanje površine hodnikov na objektu</t>
  </si>
  <si>
    <r>
      <t>m</t>
    </r>
    <r>
      <rPr>
        <vertAlign val="superscript"/>
        <sz val="9"/>
        <color theme="1"/>
        <rFont val="Calibri"/>
        <family val="2"/>
        <charset val="238"/>
        <scheme val="minor"/>
      </rPr>
      <t>3</t>
    </r>
  </si>
  <si>
    <t>*beton za robne vence s hodniki
*upoštevani so tudi dodatki betonu, kot je to opredeljeno v načrtu rekonstrukcije mostu</t>
  </si>
  <si>
    <t>Dobava in vgraditev ojačenega cementnega betona C30/37 v hodnike in robne vence na premostitvenih objektih in podpornih ali opornih konstrukcijah</t>
  </si>
  <si>
    <t>*beton za prekladno ploščo in konzolo na krilu A
*upoštevani so tudi dodatki betonu, kot je to opredeljeno v načrtu rekonstrukcije mostu</t>
  </si>
  <si>
    <t>Dobava in vgraditev ojačenega cementnega betona C30/37 v prekladno konstrukcijo tipa polne plošče</t>
  </si>
  <si>
    <t>*beton za opornike in krila
*upoštevani so tudi dodatki betonu, kot je to opredeljeno v načrtu rekonstrukcije mostu</t>
  </si>
  <si>
    <t>Dobava in vgraditev ojačenega cementnega betona C30/37 v stene opornikov, krilnih zidov, kril in vmesnih podpor</t>
  </si>
  <si>
    <t>*beton za pasovne temelje opornikov
*upoštevani so tudi dodatki betonu, kot je to opredeljeno v načrtu rekonstrukcije mostu</t>
  </si>
  <si>
    <t>Dobava in vgraditev ojačenega cementnega betona C30/37 v pasovne temelje, temeljne nosilce ali poševne in vertikalne slope</t>
  </si>
  <si>
    <t>*podložni beton pod temelji</t>
  </si>
  <si>
    <r>
      <t>Dobava in vgraditev podložnega cementnega betona C12/15 v prerez do 0,15 m</t>
    </r>
    <r>
      <rPr>
        <vertAlign val="superscript"/>
        <sz val="9"/>
        <color theme="1"/>
        <rFont val="Calibri"/>
        <family val="2"/>
        <charset val="238"/>
        <scheme val="minor"/>
      </rPr>
      <t>3</t>
    </r>
    <r>
      <rPr>
        <sz val="9"/>
        <color theme="1"/>
        <rFont val="Calibri"/>
        <family val="2"/>
        <charset val="238"/>
        <scheme val="minor"/>
      </rPr>
      <t>/m</t>
    </r>
    <r>
      <rPr>
        <vertAlign val="superscript"/>
        <sz val="9"/>
        <color theme="1"/>
        <rFont val="Calibri"/>
        <family val="2"/>
        <charset val="238"/>
        <scheme val="minor"/>
      </rPr>
      <t>2</t>
    </r>
  </si>
  <si>
    <t>Dobava in postavitev rebrastih žic iz visokovrednega naravno trdega jekla B500-B s premerom 14 mm in večjim, za srednje zahtevno ojačitev</t>
  </si>
  <si>
    <t>Dobava in postavitev rebrastih žic iz visokovrednega naravno trdega jekla B500-B s premerom do 12 mm, za srednje zahtevno ojačitev</t>
  </si>
  <si>
    <t>*opaž prekladne plošče</t>
  </si>
  <si>
    <t>Izdelava podprtega opaža za ravno ploščo s podporo, visoko 2,1 do 4 m</t>
  </si>
  <si>
    <t>*opaž nadvišanja obstoječih opornikov</t>
  </si>
  <si>
    <t>Izdelava dvostranskega vezanega opaža za raven nosilec</t>
  </si>
  <si>
    <t>*opaž robnih vencev in konzole na krilu A</t>
  </si>
  <si>
    <t>Izdelava podprtega opaža za raven nosilec s podporo, visoko 2,1 do 4 m</t>
  </si>
  <si>
    <t>*opaž novega dela opornikov in novih kril</t>
  </si>
  <si>
    <t>Izdelava dvostranskega vezanega opaža za raven zid, visok 2,1 do 4 m</t>
  </si>
  <si>
    <t>*opaž novega dela pasovnih temeljev</t>
  </si>
  <si>
    <t>Izdelava dvostranskega vezanega opaža za raven temelj</t>
  </si>
  <si>
    <t>VOZIŠČNE KONSTRUKCIJE SKUPAJ</t>
  </si>
  <si>
    <t>*robniki na mostu in robnem vencu na krilu A</t>
  </si>
  <si>
    <t>Dobava in vgraditev robnika na objektu iz naravnega kamna s prerezom 20/23 cm</t>
  </si>
  <si>
    <t>Robniki</t>
  </si>
  <si>
    <t>*obrabni sloj na mostu</t>
  </si>
  <si>
    <t xml:space="preserve">Izdelava obrabne in zaporne plasti bitumenskega betona AC 11 surf B50/70 A3 Z2 v debelini 40 mm                                                   </t>
  </si>
  <si>
    <t>N2</t>
  </si>
  <si>
    <t>*zaščitni sloj na mostu</t>
  </si>
  <si>
    <t xml:space="preserve">Izdelava obrabne in zaporne plasti bitumenskega betona AC 8 surf B50/70 A3 v debelini 30 mm                                                   </t>
  </si>
  <si>
    <t>Vezane asfaltne obrabne in zaporne plasti - bitumenski betoni</t>
  </si>
  <si>
    <t>*stabilizacija nosilne plasti vozišča pred in za objektom (2+2 m) – rešitev brez prehodne plošče</t>
  </si>
  <si>
    <t>Izdelava s cementom vezane (stabilizirane) nosilne plasti naravno zdrobljenega kamnitega materiala v debelini 20 cm</t>
  </si>
  <si>
    <t>Vezane spodnje nosilne plasti s hidravličnimi in bitumenskimi vezivi</t>
  </si>
  <si>
    <t>ZEMELJSKA DELA SKUPAJ</t>
  </si>
  <si>
    <t>*pri tem je upoštevan tudi prevoz in razprostiranje odvečnega materiala
*faktor raztrosa ni upoštevan</t>
  </si>
  <si>
    <t>Nakladanje vezljive zemljine – 3. kategorije</t>
  </si>
  <si>
    <t>163
(122)
(133)</t>
  </si>
  <si>
    <t>116
(126)</t>
  </si>
  <si>
    <t>Zaščita brežine z brizganim cementnim betonom in mrežo</t>
  </si>
  <si>
    <t>*uporabi se prej odstranjeni humus pri izkopu</t>
  </si>
  <si>
    <t>Humuziranje brežine z valjanjem, v debelini do 15 cm – strojno</t>
  </si>
  <si>
    <t>*kamniti material za zaledno zasutje</t>
  </si>
  <si>
    <t>Izdelava klina iz zrnate kamnine – 3. kategorije z dobavo iz kamnoloma</t>
  </si>
  <si>
    <t>*izdelava tamponske blazine pod temelji (v skladu z navodili geomehanika)</t>
  </si>
  <si>
    <t>Izdelava blazine pod temeljem objekta iz drobljenca v debelini nad 30 cm</t>
  </si>
  <si>
    <t>*pred izdelavo tamponske blazine pod temelji (v skladu z navodili geomehanika)</t>
  </si>
  <si>
    <r>
      <t>Dobava in vgraditev geotekstilije za ločilno plast (po načrtu), natezna trdnost nad 14 do 16 kN/m</t>
    </r>
    <r>
      <rPr>
        <vertAlign val="superscript"/>
        <sz val="9"/>
        <color theme="1"/>
        <rFont val="Calibri"/>
        <family val="2"/>
        <charset val="238"/>
        <scheme val="minor"/>
      </rPr>
      <t>2</t>
    </r>
  </si>
  <si>
    <t>*izkop v območju novega dela podporne konstrukcije</t>
  </si>
  <si>
    <t>Izkop vezljive zemljine/zrnate kamnine – 3. kategorije za gradbene jame za objekte, globine 2,1 do 4,0 m – strojno, planiranje dna ročno</t>
  </si>
  <si>
    <t>*izkop v območju obstoječega dela podporne konstrukcije (nadvišanje)</t>
  </si>
  <si>
    <t>Izkop vezljive zemljine/zrnate kamnine – 3. kategorije za gradbene jame za objekte, globine do 1,0 m – strojno, planiranje dna ročno</t>
  </si>
  <si>
    <t>*izkop humusa debeline cca. 20 cm</t>
  </si>
  <si>
    <t>PREDDELA SKUPAJ</t>
  </si>
  <si>
    <t>*priprava površine obstoječega dela opornikov in temeljev za dobetoniranje novega dela konstrukcije
*odstranitev površinskega sloja betona na obstoječi podporni konstrukciji (opornika, krilo A ter oporni zid gorvodno od objekta)</t>
  </si>
  <si>
    <r>
      <t>Odstranitev cementnega betona, z vodnim curkom pod visokim pritiskom, brez odkrivanja armature, površina vertikalna ali pod nagibom do 20° glede na vertikalo, posamična površina prereza 1,1 do 10,0 m</t>
    </r>
    <r>
      <rPr>
        <vertAlign val="superscript"/>
        <sz val="9"/>
        <color theme="1"/>
        <rFont val="Calibri"/>
        <family val="2"/>
        <charset val="238"/>
        <scheme val="minor"/>
      </rPr>
      <t>2</t>
    </r>
    <r>
      <rPr>
        <sz val="9"/>
        <color theme="1"/>
        <rFont val="Calibri"/>
        <family val="2"/>
        <charset val="238"/>
        <scheme val="minor"/>
      </rPr>
      <t xml:space="preserve">, globina do 10 mm </t>
    </r>
  </si>
  <si>
    <t>*priprava površine obstoječega dela opornikov in krila A za dobetoniranje novega dela konstrukcije</t>
  </si>
  <si>
    <r>
      <t>Odstranitev cementnega betona, z vodnim curkom pod visokim pritiskom, brez odkrivanja armature, površina horizontalna ali pod nagibom do 20° glede na horizontalo, posamična površina prereza 1,1 do 10,0 m</t>
    </r>
    <r>
      <rPr>
        <vertAlign val="superscript"/>
        <sz val="9"/>
        <color theme="1"/>
        <rFont val="Calibri"/>
        <family val="2"/>
        <charset val="238"/>
        <scheme val="minor"/>
      </rPr>
      <t>2</t>
    </r>
    <r>
      <rPr>
        <sz val="9"/>
        <color theme="1"/>
        <rFont val="Calibri"/>
        <family val="2"/>
        <charset val="238"/>
        <scheme val="minor"/>
      </rPr>
      <t xml:space="preserve">, globina do 10 mm </t>
    </r>
  </si>
  <si>
    <t>PREDHODNA DELA ZA POPRAVILO OBJEKTOV</t>
  </si>
  <si>
    <t>* odstranjevanje gradbišča z demontažo in odovozom gradbiščnih naprav ter objektov</t>
  </si>
  <si>
    <t>Organizacija gradbišča – odstranitev začasnih objektov</t>
  </si>
  <si>
    <t>*priprava in organizacija gradbišča z vsemi objekti, deponijami, instalacijami in orodji, z zagotovitvijo varnostnih in higiensko tehničnih pogojev ter predpisanimi oznakami gradbišča
*v postavki je vključeno tudi varovanje gradbene jame pred vdorom vode in začasno kanaliziranje potoka ob gradbišču s cevmi fi 60 cm v predvideni dolžini cca. 20 m, vključno s potrebnimi začasnimi nasipi + morebitno potrebno razpiranje obstoječih opornikov pred zalitjem plošče</t>
  </si>
  <si>
    <t>Organizacija gradbišča – postavitev začasnih objektov</t>
  </si>
  <si>
    <t>Začasni objekti</t>
  </si>
  <si>
    <t>*v skladu s pogoji Zavoda za ribištvo Slovenije</t>
  </si>
  <si>
    <t>Izlov rib pred začetkom izvedbe</t>
  </si>
  <si>
    <t>Pripravljalna dela pri objektih</t>
  </si>
  <si>
    <t>*Upoštevano v načrtu ureditve prometa v času gradnje (IN-851/20-4)</t>
  </si>
  <si>
    <t>*na dolvodnem delu, kjer je predvidena izgradnja nove podporne konstrukcije (opornika in krili)</t>
  </si>
  <si>
    <t>Porušitev in odstranitev kamnite obloge struge</t>
  </si>
  <si>
    <t>*porušitev in odstranitev prekladne konstrukcije z delom podporne konstrukcije ter odvoz na deponijo</t>
  </si>
  <si>
    <t xml:space="preserve">Porušitev in odstranitev premostitvenega objekta z razpetino nad 5 m iz ojačenega cementnega betona </t>
  </si>
  <si>
    <t>*Upoštevano v načrtu ceste (IN-851/20-1)</t>
  </si>
  <si>
    <t>*odstranitev grmovja v okolici premostitvenega objekta in opornega zidu gorvodno od objekta</t>
  </si>
  <si>
    <t>Odstranitev grmovja na gosto porasli površini (nad 50 % pokritega tlorisa) – ročno</t>
  </si>
  <si>
    <t>Posnetek obstoječega objekta</t>
  </si>
  <si>
    <r>
      <t>Zakoličenje ter dajanje in preverjanje višin in smeri pri sanaciji in rehabilitaciji objekta s površino do 200 m</t>
    </r>
    <r>
      <rPr>
        <vertAlign val="superscript"/>
        <sz val="9"/>
        <color theme="1"/>
        <rFont val="Calibri"/>
        <family val="2"/>
        <charset val="238"/>
        <scheme val="minor"/>
      </rPr>
      <t>2</t>
    </r>
  </si>
  <si>
    <t>vrednost</t>
  </si>
  <si>
    <t>opis postavke</t>
  </si>
  <si>
    <t>št. postavke</t>
  </si>
  <si>
    <t>– izvajalec del za vse produkte rušitvenih del, izkopov ter odstranitve posebnih odpadkov sam priskrbi potrebno deponijo in plača vse spremljajoče stroške (z vsemi odpadki je potrebno ravnati v skladu z načrtom rušitvenih del in elaboratom ravnanja z gradbenimi odpadki ter Uredbo o odpadkih).</t>
  </si>
  <si>
    <t>– v predračunskih cenah je potrebno zajeti tudi stroške za odškodnine lastnikom zemljišč in ribiški družini za dela v času gradnje;</t>
  </si>
  <si>
    <t>– če ni s pogodbo ali tehničnimi pogoji določeno drugače, morajo biti v enotnih cenah vključeni vsi stroški za izvedbo posameznega dela (nabava, dobava, izdelava in prevozi materiala, stroški dela, preiskav, ter vsi preostali stroški, ki niso posebej predvideni v posameznih postavkah ponudbenega oz. pogodbenega predračuna in so potrebni za izvedbo posameznih del);</t>
  </si>
  <si>
    <t>– upoštevati je potrebno vso veljavno zakonodajo, tehnične specifikacije (izdane s strani Direkcije RS za ceste) ter splošne in posebne tehnične pogoje (izdane s strani Skupnosti za ceste Slovenije leta 1989 + dopolnitve od leta 1989 dalje, izdane s strani DDC);</t>
  </si>
  <si>
    <t>OPOMBE:</t>
  </si>
  <si>
    <t>SKUPAJ (z DDV)</t>
  </si>
  <si>
    <t>DDV (22 %)</t>
  </si>
  <si>
    <t>SKUPAJ (brez DDV)</t>
  </si>
  <si>
    <t>NEPREDVIDENA DELA (10 % vrednosti vseh del)</t>
  </si>
  <si>
    <t>7 TUJE STORITVE</t>
  </si>
  <si>
    <t>6 OPREMA CEST</t>
  </si>
  <si>
    <t>5 GRADBENA IN OBRTNIŠKA DELA</t>
  </si>
  <si>
    <t>4 ODVODNJAVANJE</t>
  </si>
  <si>
    <t>3 VOZIŠČNE KONSTRUKCIJE</t>
  </si>
  <si>
    <t>2 ZEMELJSKA DELA</t>
  </si>
  <si>
    <t>1 PREDDELA</t>
  </si>
  <si>
    <t>REKAPITULACIJA STROŠKOV</t>
  </si>
  <si>
    <t>IN-851/20-0 Načrt mostu</t>
  </si>
  <si>
    <t>NAČRT:</t>
  </si>
  <si>
    <t>IN-851/20 Rekonstrukcija mostu čez potok Orehovica v Izlakah na R1-221/1227 v km 5,640</t>
  </si>
  <si>
    <t>MOST</t>
  </si>
  <si>
    <t>PROJEKTANTSKI PREDRAČUN Z REKAPITULACIJO STROŠKOV</t>
  </si>
  <si>
    <t>0/2</t>
  </si>
  <si>
    <t>9/1 UREDITEV PROMETA V ČASU GRADNJE</t>
  </si>
  <si>
    <t>4/1 ZAŠČITA PLINOVODA</t>
  </si>
  <si>
    <t>3/2 ZAŠČITA IN PRESTAVITEV TK VODOV (TK+KKS)</t>
  </si>
  <si>
    <t>3/1 ZAŠČITA IN PRESTAVITEV VODOV CR</t>
  </si>
  <si>
    <t>2/1 REKONSTRUKCIJA CESTE</t>
  </si>
  <si>
    <t>0/2 REKONSTRUKCIJA MOSTU</t>
  </si>
  <si>
    <t>SKUPNA REKAPITULACIJA STROŠKOV</t>
  </si>
  <si>
    <t>E/2 Predračunski elaborat</t>
  </si>
  <si>
    <t>E/2</t>
  </si>
  <si>
    <t xml:space="preserve"> KI NASTANEJO PRI GRADBENIH DELIH</t>
  </si>
  <si>
    <t>KI NASTANEJO PRI GRADBENIH DELIH IN UREDBO O RAVNANJU Z ODPADKI,</t>
  </si>
  <si>
    <t>opornikom in krili</t>
  </si>
  <si>
    <t>Porušitev in odstranitev zasipa med</t>
  </si>
  <si>
    <t>Kamnita obloga krila in brežine potoka</t>
  </si>
  <si>
    <t>podporne konstrukcije vključno s krili</t>
  </si>
  <si>
    <t>Porušitev in odstranitev kamnite obloge</t>
  </si>
  <si>
    <t>iz cementnega betona</t>
  </si>
  <si>
    <t>Porušitev in odstranitev elementa</t>
  </si>
  <si>
    <t>Dolžina ograje je 24m + 9,15m = 33,15m.</t>
  </si>
  <si>
    <t>v posameznih postavkah mostu, ceste in struge. Pri rušitvi prepusta ravno tako</t>
  </si>
  <si>
    <t>REKONSTRUKCIJA MOSTU ČEZ OREHOVICO v Izlakah</t>
  </si>
  <si>
    <t>Zaščita EKVNN z gibko PVC cevjo premera 110mm in obbetoniranje vključno z izkopom, zasutjem ter dobavo in polaganjem opozorilnega traku.</t>
  </si>
  <si>
    <t>N72</t>
  </si>
  <si>
    <t>ELEKTROENERGETSKI VODI</t>
  </si>
  <si>
    <t>7.2</t>
  </si>
  <si>
    <t>*v območju poteka plinovoda in
javnega vodovoda</t>
  </si>
  <si>
    <t>Izdelava zaščite komunalnih vodov z izdelavo AB plošče vključno z vsemi deli in materialom, ter porušitev in odvoz na komunalno deponijo ter plačilom takse ter vzpostavitev v prvotno stanje.</t>
  </si>
  <si>
    <t>*v dolžini 60m
* odstranitev materiala in povrnitev v prvotno stanje na  območju posega na zemljišču s parc. št.:625/3</t>
  </si>
  <si>
    <t xml:space="preserve">Porušitev in odstranitev obvozne ceste z vso pripadajočo prometno opremo in vertikalno signalizacijo, ter z obvozno cesto in gradbiščnih priključkov prizadetega terena v prvotno stanje (odstranitev nasipov, JVO, začasnih deponij, začasne premostitve, humuziranje, zasaditvijo,...) </t>
  </si>
  <si>
    <t xml:space="preserve">VZDOLŽNE OZNAČBE:
- 5604    3m
</t>
  </si>
  <si>
    <t>Dobava in vgraditev predfabriciranega plastičnega traku / folije za debeloslojno začasno prečno označbo na vozišču, vključno s predhodnim premazom podlage, širina črte 50 cm</t>
  </si>
  <si>
    <t>VZDOLŽNE OZNAČBE:
- 5112    398m
- 5121    29m</t>
  </si>
  <si>
    <t>*OZNAKA: 5604  0,80m2</t>
  </si>
  <si>
    <t>Dobava in vgraditev predfabricirane plastične rumene začasne označbe na vozišču, vključno s predhodnim premazom podlage, posamezna površina označbe 0,6 do 1,0 m2</t>
  </si>
  <si>
    <t>N62</t>
  </si>
  <si>
    <t>*PZ 2301 X 2
*PZ 2232-3 X 2</t>
  </si>
  <si>
    <t>Dobava in pritrditev okroglega prometnega znaka, podloga iz aluminijaste pločevine, znak z odsevno RA2 vrste, premera 600 mm</t>
  </si>
  <si>
    <t>*PZ 2101</t>
  </si>
  <si>
    <t>Dobava in pritrditev trikotnega prometnega znaka, podloga iz aluminijaste pločevine, znak z odsevno RA2 vrste, dolžina stranice a = 900 mm</t>
  </si>
  <si>
    <t>*montaža na iztočno glavo</t>
  </si>
  <si>
    <t xml:space="preserve">Dobava ni montaža nepovratne lapute za premer betonske cevi 30cm
</t>
  </si>
  <si>
    <t xml:space="preserve">Izdelava poševne vtočne ali iztočne glave prepusta krožnega prereza iz cementnega betona s premerom 30 do 40 cm
</t>
  </si>
  <si>
    <t xml:space="preserve">Izdelava prepusta krožnega prereza iz cevi iz cementnega betona s premerom 30 cm
</t>
  </si>
  <si>
    <t xml:space="preserve">Dobava in vgraditev rešetke iz duktilne litine z nosilnostjo 400 kN, s prerezom 400/400 mm
</t>
  </si>
  <si>
    <t>44</t>
  </si>
  <si>
    <t xml:space="preserve">Izdelava jaška iz cementnega betona, krožnega prereza s premerom 50 cm, globokega 1,5 do 2,0 m
</t>
  </si>
  <si>
    <t>*izpusti iz cestnih požiralnikov iz cevi SN8</t>
  </si>
  <si>
    <t>Izdelava kanalizacije iz cevi iz polivinilklorida, vključno s podložno plastjo iz zmesi kamnitih zrn, premera 20 cm, v globini do 1,0 m</t>
  </si>
  <si>
    <t>GLOBINSKO ODVODNJAVANJE- KANALIZACIJA</t>
  </si>
  <si>
    <t>Izdelava obrabnonosilne plasti bituminizirane zmesi AC 16 surf B 50/700 A4 Z4 v debelini 7 cm</t>
  </si>
  <si>
    <t>Asfaltne obrabnonosilne plasti – Asphalt concrete – surface (AC surf)</t>
  </si>
  <si>
    <t>*na vozišču in pločniku</t>
  </si>
  <si>
    <t>Izkop vezljive zemljine/zrnate kamnine – 3. kategorije za temelje, kanalske rove, prepuste, jaške in drenaže, širine do 1,0 m in globine do 1,0 m – ročno, planiranje dna ročno</t>
  </si>
  <si>
    <t>Porušitev in odstranitev oglasnega panoja</t>
  </si>
  <si>
    <t>PZI 850/20-4                                                                              9.1_Ureditev prometa v času gradnje</t>
  </si>
  <si>
    <t>Rekonstrukcija mostu čez Orehovico na reg. cesti R1-221/1227 Trojane–Izlake v km 6.465,87</t>
  </si>
  <si>
    <t>Skupaj PLINOVOD</t>
  </si>
  <si>
    <t>12.3</t>
  </si>
  <si>
    <t>12.2</t>
  </si>
  <si>
    <t>12.1</t>
  </si>
  <si>
    <r>
      <t xml:space="preserve">Zaščita jeklenega plinovoda v omobčju varov in fazonov
</t>
    </r>
    <r>
      <rPr>
        <sz val="10"/>
        <rFont val="Times New Roman CE"/>
      </rPr>
      <t xml:space="preserve">Čiščenje golih cevi do sijaja in zaščita z DENSOLEN 3 sistem ali adekvatno </t>
    </r>
  </si>
  <si>
    <t>Koleno 90°, PE100, SDR11 (ISO S5)</t>
  </si>
  <si>
    <r>
      <t xml:space="preserve">Cev iz materiala PE 100 - SDR 11
</t>
    </r>
    <r>
      <rPr>
        <sz val="10"/>
        <rFont val="Times New Roman CE"/>
        <family val="1"/>
        <charset val="238"/>
      </rPr>
      <t>Cev iz materiala PE 100, po EN 1555, SDR 11 skupaj z dodatkom  za razrez.</t>
    </r>
  </si>
  <si>
    <t>Odstranitev opuščenega plinovoda (PE d200, cca 55m)
Se izvede v sklopu ostalih del na gradbišču.
Sistemskemu operaterju distribucijskega plinovoda se preda evidenčni list pristojnega podjetja za predelavo odpadkov.</t>
  </si>
  <si>
    <t>plinovod dimenzije DN150 jarek je širok 0,6m in globok do3,5 m. ; III. in IV. kategorija</t>
  </si>
  <si>
    <t>plinovod dimenzije DN150 jarek je širok 0,6m in globok do 3,5m; V. kategorija</t>
  </si>
  <si>
    <t>- zasip s tamponskim materialom in nabijane v plasteh po 30cm do predpisane zbitosti: 0,93 m3</t>
  </si>
  <si>
    <t>- izkop: 1,2 m3</t>
  </si>
  <si>
    <t>PLINOVOD OREHOVICA v km 6.465,87 (objekt LJ0199)</t>
  </si>
  <si>
    <t>Projektantske storitve:</t>
  </si>
  <si>
    <t>3.2.</t>
  </si>
  <si>
    <t>Geodetske storitve:</t>
  </si>
  <si>
    <t>3.1.</t>
  </si>
  <si>
    <t xml:space="preserve">                                                                      SKUPAJ:</t>
  </si>
  <si>
    <t>Skupaj</t>
  </si>
  <si>
    <t>Izvajanje projektantskega nadzora v času izvajanja del, vključno z vsemi spremljajočimi stroški.</t>
  </si>
  <si>
    <t xml:space="preserve">Izdelava načrta izvedenih del - PID, v skladu z Gradbenim zakonom, Pravilnikom o podrobnejši vsebini projektne dokumentacije in navodilih upravljalca vodovoda - v 3 (treh) izvodih.      </t>
  </si>
  <si>
    <t>3.1.2.</t>
  </si>
  <si>
    <t>Geodetski posnetek zgrajenega voda z vsemi atributi za direktni vnos v GIS, izdelanega po predpisih geodetske stroke in navodilih upravljalca.</t>
  </si>
  <si>
    <t>Terenska geodetska zakoličba projektiranega  cevovoda izvedena po pooblaščenem geodetu.</t>
  </si>
  <si>
    <t>Geodetske  storitve:</t>
  </si>
  <si>
    <t>3.1.1.</t>
  </si>
  <si>
    <t>OSTALE STORITVE:</t>
  </si>
  <si>
    <t>3.0.</t>
  </si>
  <si>
    <t>Cena</t>
  </si>
  <si>
    <t>Količina</t>
  </si>
  <si>
    <t>Enota mere</t>
  </si>
  <si>
    <t>Opis dela</t>
  </si>
  <si>
    <t>Šifra</t>
  </si>
  <si>
    <t>Izvajanje tehničnega nadzora gradnje vodovoda s strani upravljavca javnega vodovoda</t>
  </si>
  <si>
    <t xml:space="preserve">Prevezava novozgrajenega vodovoda na obstoječ vodovod, vključno z zapiranjem, praznenjem in ponovnim odpiranjem obstoječega vodovoda, komplet z vsemi spremljajočimi deli in prevozi. </t>
  </si>
  <si>
    <t>• cevovod NL - DN 150 v dolžini 35 m</t>
  </si>
  <si>
    <t>Pranje in dezinfekcija cevovoda (po posameznih odsekih) po standardu SIST pr EN 805, ki ga izvede pristojna zdravstvena služba, s 5% režijskega pribitka za pomoč pri izvedbi.</t>
  </si>
  <si>
    <t>Črpanje vode iz jarka, v času montažnih del preko potoka, vključno z vso potrebno opremo in vsemi spremljajočimi deli</t>
  </si>
  <si>
    <t>• AL stebriček ø 50 mm v betonskem temelju, vkjučno s postavitvijo</t>
  </si>
  <si>
    <t>• tablice SIST 1005, vključno z namestitvijo</t>
  </si>
  <si>
    <t>Označba zasunov in zračnika</t>
  </si>
  <si>
    <t>• zasun  E2  - DN 80; ART. 4000, z vgr. gar.</t>
  </si>
  <si>
    <t>Dobava in montaža zasuna Hawle (ali kakovostno enakovreden), s spojnim in tesnilnim materialom, z vgradbeno garnituro prilagojeno višini terena, LŽ cestno kapo ø 200 mm ter AB podložno ploščo 40 x 40 x 10 cm</t>
  </si>
  <si>
    <t>Dobava in montaža nadzemnega hidranta DN 80 - lomljiv, s prilagoditvijo niveleti terena, komplet s spojnim in tesnilnim materialom.</t>
  </si>
  <si>
    <r>
      <t xml:space="preserve">Dobava in montaža kombiniranega zračnika DN 80, art.992-F-HAW ali kakovostno enakovrednega, komplet z LŽ cestno kapo </t>
    </r>
    <r>
      <rPr>
        <sz val="10"/>
        <rFont val="Calibri"/>
        <family val="2"/>
        <charset val="238"/>
      </rPr>
      <t>Ø</t>
    </r>
    <r>
      <rPr>
        <sz val="10"/>
        <rFont val="Arial"/>
        <family val="2"/>
      </rPr>
      <t xml:space="preserve"> 300; art. 1790 in AB podložno ploščo</t>
    </r>
  </si>
  <si>
    <t>• Spojka zobčasta ZSPL d 90</t>
  </si>
  <si>
    <t>• N - kos - DN 80</t>
  </si>
  <si>
    <t>• žabja zaklopka DN 80</t>
  </si>
  <si>
    <t>• T - DN 150/80</t>
  </si>
  <si>
    <t>• T - DN 150/50</t>
  </si>
  <si>
    <t>• FF - DN 150 - 500</t>
  </si>
  <si>
    <t>• FF - DN 80 - 400</t>
  </si>
  <si>
    <t>• FF - DN 80/200</t>
  </si>
  <si>
    <t xml:space="preserve">• MMK - DN 150/45°-Vi </t>
  </si>
  <si>
    <t xml:space="preserve">• MMK - DN 150/22°-Vi </t>
  </si>
  <si>
    <t>• MMA - DN 150/80 - Vi</t>
  </si>
  <si>
    <t>• F - DN 150 - Vi</t>
  </si>
  <si>
    <t>• EU - DN 150 - Vi</t>
  </si>
  <si>
    <t>Dobava in montaža fazonskih kosov izdelanih iz duktilne litine GGG - 40 (GJS-400) v skladu z SIST - EN 545:2010, z zunanjo in notranjo epoksi zaščito po postopku kataforeze, min. debelina nanosa 250 µm. Vsi  fazonski kosi morajo biti tlačnega razreda PN 16 bar, opremljeni z tesnili v skladu z EN 681-1. V terenu z naklonom morajo biti vgrajeni prirobnični fazonski kosi standardne izvedbe z vrtljivo prirobnico, obojčni fazonski kosi morajo biti na razstavljivi sidrni spoj, primereni za tlake minimalno do 16 barov. Vsa prirobnična tesnila so standardne izvedbe G-ST-P iz EPDM - elastomerne gume in kovinsko ojačitvijo.</t>
  </si>
  <si>
    <r>
      <t>Dobava in montaža</t>
    </r>
    <r>
      <rPr>
        <b/>
        <sz val="10"/>
        <rFont val="Arial"/>
        <family val="2"/>
      </rPr>
      <t xml:space="preserve">  cevi</t>
    </r>
    <r>
      <rPr>
        <sz val="10"/>
        <rFont val="Arial"/>
        <family val="2"/>
      </rPr>
      <t xml:space="preserve"> PE-100 - SDR 11, d 90 mm- za blatnik, komplet s spojnim in tesnilnim materialom</t>
    </r>
  </si>
  <si>
    <t>• DN 150 - Vi</t>
  </si>
  <si>
    <t xml:space="preserve">Montaža cevi iz NL, z vsemi spremljajočimi deli, transporti, s tlačno preizkušnjo po navodilih proizvajalca cevi in standardu SIST - EN 805, z dobavo opozorilnega indikatorskega traku z napisom ,,vodovod" , ki se ga položi nad osnovni zasip cevovoda (posteljica in osnovni obsip cevovoda je zajeto v popisu gradbenih del) </t>
  </si>
  <si>
    <t>Dobava cevi iz NL (nodularna litina), po standardih SIST - EN 545:2010; tlačnega razreda C 64, dolžine 5 ali 6 m, kalibrirane po celotni dolžini, na obojko - hitro spajanje. Na notranji strani zaščitene z cementno malto, na zunanji strani zaščitene z aktivno galvansko zaščito - zlitino Zn + Al v skupni debelini min. 400g/m2, v razmerju 85 % Zn, 15 % Al, nato še prebrizgane z modrim epoksijem.  komplet s spojnim in tesnilnim materialom, tesnila iz elastomerne gume EPDM.</t>
  </si>
  <si>
    <t>OPOMBA: Za prirobnično spajanje se uporabijo standardi matični vijaki iz nerjavnega jekla. Standardne izvedbe morajo biti vsa tesnila - izvedbe  G-ST-P iz EPDM - elastomerne gume in kovinsko ojačitvijo.</t>
  </si>
  <si>
    <t>MONTAŽNA DELA:</t>
  </si>
  <si>
    <t>2.0.</t>
  </si>
  <si>
    <t>Ostala nepredvidena dela; obračun po dejanskih stroških porabe časa in materiala po vpisu v gradbeni dnevnik; Ocena 10% od vrednosti načrtovanih del</t>
  </si>
  <si>
    <t>Oblaganje brežin potoka po prekopu jarka z naravnim kamenjem - lomljencem premera  20 do 60 cm, vključno z dobavo kamenja in vsemi spremljajočimi deli</t>
  </si>
  <si>
    <t>• glava po detajlu, svetlih dimenzij: 0,6 x 0,6 x 0,6 m</t>
  </si>
  <si>
    <t>Izdelava AB glave blatnega izpusta z debelino sten 12 cm, z vso potrebno armaturo, potrebnimi opaži in vsemi spremljajočimi deli.</t>
  </si>
  <si>
    <t xml:space="preserve">Zaščita z vodovodom tangiranih podzemnih komunalnih vodov, po navodilu pooblaščenega predstavnika upravljalca tangiranega voda, ki mora pravilno izvedbo pisno potrditi z vpisom v gradbeni dnevnik  </t>
  </si>
  <si>
    <t>Postavitev  LŽ cestnih kap s prilagoditvijo končni niveleti terena (dobava kap je zajeta v popisu montažnih del),  z dobavo in vgradnjo AB podložnih plošč 40 x 40 x 8 cm - po detajlu, vcključno s prilagoditvijo kap končni niveleti terena</t>
  </si>
  <si>
    <t>Nakladanje in odvoz odvečnega materiala na trajno deponijo, ki si jo pridobi izvajalec</t>
  </si>
  <si>
    <t>Črpanje vode iz jarka v času poravnave dna jarka, vključno z vso potrebno opremo in vsemi spremljajočimi deli</t>
  </si>
  <si>
    <t>Zasip jarka po končanih montažnih delih in osnovnem zasipu cevovoda, z ustreznim materialom od izkopa gran. do 10 cm, z nabijanjem v plasteh po 20 cm do zbitosti raščenega terena. Kamenje večjega premera od 15 cm se izloči in ne sme v zasip jarka</t>
  </si>
  <si>
    <t>Zasip jarka v strugi potoka, po končanih montažnih delih in osnovnem zasipu cevovoda, z ustreznim tamponskim materialom frakcije  od 10 do 30 mm, z nabijanjem v plasteh po 20 cm do zbitosti raščenega terena</t>
  </si>
  <si>
    <t>• za cevovode iz NL: pesek frakcije do 16 mm</t>
  </si>
  <si>
    <t>Osnovni obsip in spodbijanje cevovoda v višini 20 cm nad temenom cevi, s peskom - brez ostrih robov, vključno z dobavo peska</t>
  </si>
  <si>
    <t>Dobava in vgrajevanje posteljice cevovoda  v plasti 10 cm, s peskom – brez ostrih robov, vključno z utrditvijo v projektiranem padcu vodovoda</t>
  </si>
  <si>
    <t>• izkop v zemljišču V. ktg.</t>
  </si>
  <si>
    <t>• izkop v zemljišču IV. ktg.</t>
  </si>
  <si>
    <t>• izkop v zemljišču III. ktg.</t>
  </si>
  <si>
    <t xml:space="preserve">Strojni izkop jarka povprečne globine do 1,4 m in širine dna 0,6 m, odkopom bočnih sten pod kotom 75°, z odmetom izkopa na rob jarka, vključno s poravnavo dna v projektiranem padcu na točnost ± 3 cm. </t>
  </si>
  <si>
    <t xml:space="preserve">Strojni izkop jarka - prekop struge potoka Orehovica, povprečne globine do 1,4 m in širine dna 0,6 m, odkopom bočnih sten pod kotom 75°, z nakladanjem izkopa in odvozom na trajno deponijo, ki si jo pridobi izvajalec, vključno s poravnavo dna v projektiranem padcu na točnost ± 3 cm. </t>
  </si>
  <si>
    <t>Ročni odkop obstoječih podzemnih instalacij, v zemljišču do IV. ktg., na mestih prevezav, križanj in približevanj, vključno z nakladanjem in odvozom odkopa na trajno deponijo, ki si jo na lastne stroške pridobi izvajalec</t>
  </si>
  <si>
    <t>Postavitev gradbenih profilov na vzpostavljeno os trase projektiranega vodovoda ter določitev nivoja za merjenje globine izkopa in polaganja cevovoda.</t>
  </si>
  <si>
    <t>Identifikacija z označbo obstoječih podzemnih instalacij in komunalnih vodov na celotni izvedbeni trasi (telekomunikacije, elektro vodi, kanalizacija, vodovod) s strani pooblaščenih predstavnikov upravljavcev instalacij.</t>
  </si>
  <si>
    <t>Geodetska zakoličba projektiranega vodovoda ter varovanje zakoličene osi  in lomnih točk vodovoda.</t>
  </si>
  <si>
    <t>GRADBENA DELA:</t>
  </si>
  <si>
    <t>1.0.</t>
  </si>
  <si>
    <t>Opis postavke</t>
  </si>
  <si>
    <t>Post.</t>
  </si>
  <si>
    <t>·Če ni s pogodbo ali tehničnimi pogoji določeno drugače, morajo biti v enotnih cenah vključeni vsi stroški za izvedbo posameznega dela (nabava materiala, stroški dela, preiskav, … ter vsi preostali stroški, ki niso posebej predvideni v posameznih postavkah ponudbenega oz. pogodbenega predračuna in so potrebni za izvedbo posameznih del)</t>
  </si>
  <si>
    <t>·Upoštevati je potrebno vso veljavno zakonodajo, tehnične specifikacije (izdane s strani Direkcije RS za ceste), splošne tehnične pogoje (izdane s strani skupnosti za ceste 1989 + dopolnitve od 1989 dalje - pripravili DARS, DDC, ZAG).</t>
  </si>
  <si>
    <t>3.  OSTALE STORITVE:</t>
  </si>
  <si>
    <t>2.  MONTAŽNA DELA:</t>
  </si>
  <si>
    <t>1.  GRADBENA DELA:</t>
  </si>
  <si>
    <t>4.1.  PRESTAVITV VODOVODA</t>
  </si>
  <si>
    <t>MADOMESTNI MOST ŽEZ POTOK OREHOVICA - IZLAKE</t>
  </si>
  <si>
    <t xml:space="preserve">Objekt:   </t>
  </si>
  <si>
    <t xml:space="preserve">       REKAPITULACIJA </t>
  </si>
  <si>
    <t xml:space="preserve">Popis del s predizmerami je podan kot projektantska ocena predvidenih gradbenih in elektro montažnih del za potrebe izvedbe zaščite in prestavitve TK in KKS vodov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</si>
  <si>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Izdelava nivojske prilagoditve obstoječega betonskega kabelskega jaška, strojni in ročni izkop v zemljišču IV. kategorije, nakladanje in odvoz odvečnega materiala, ureditev terena v prvotno stanje</t>
  </si>
  <si>
    <t>Izvedba zaščite obstoječih vodnikov v obstoječih in prestavljenih ceveh TK KK in KKS KK z obsipanjem s peskom granulacije 0-4mm in  nadbetonirano z betonom C10/15</t>
  </si>
  <si>
    <t xml:space="preserve">Prestavitev položenih vodnikov v obstoječi cevni KKS KK AC 2x∅50mm iz odkopanega obstoječega kabelskega jarka na prestavljeno traso enake dolžine (27m) z obsipanjem z drobnim peskom (0-4mm)  </t>
  </si>
  <si>
    <t xml:space="preserve">Prestavitev položenih vodnikov v obstoječi cevni TK KK 2x2xPVC ∅110/103,6mm iz odkopanega obstoječega kabelskega jarka na prestavljeno traso enake dolžine (31m) z obsipanjem z drobnim peskom (0-4mm)  </t>
  </si>
  <si>
    <t>Strojni izkop kabelskega jarka globine 0.8m in širine 0.4m, po predvideni trasi za prestavitev obstoječega TK in KKS  vodnika in cevne KK, zasutje nad opozorilnim trakom z izkopanim materialom z utrjevanjem po slojih po 20-25cm, odvoz odvečenega materiala in ureditev terena v prvotno stanje v zemljišču 30% III. in 50% IV. ter 20% V. kategorije</t>
  </si>
  <si>
    <t>Ročni izkop kabelskega jarka globine 0.8m in širine 0.4m, po predvideni trasi za prestavitev obstoječega TK in KKS vodnika in cevne KK, zasutje nad opozorilnim trakom z izkopanim materialom z utrjevanjem po slojih po 20-25cm, odvoz odvečenega materiala in ureditev terena v prvotno stanje v zemljišču 30% III. in 50% IV. ter 20% V. kategorije</t>
  </si>
  <si>
    <t>Ročni izkop kabelskega jarka globine 0.8m, po obeleženi trasi obstoječega TK in KKS vodnika oz. TK in KKS KK, zasutje nad opozorilnim trakom z izkopanim materialom z utrjevanjem po slojih po 20-25cm, odvoz odvečenega materiala in ureditev terena v prvotno stanje v zemljišču III. in IV. kategorije</t>
  </si>
  <si>
    <r>
      <t xml:space="preserve">3/4.3.4.2 PROJEKTANTSKI PREDRAČUN ZAŠČITA TK VODOV OREHOVICA-IZLAKE - novelacija </t>
    </r>
    <r>
      <rPr>
        <b/>
        <sz val="8"/>
        <rFont val="Arial CE"/>
        <charset val="238"/>
      </rPr>
      <t>(dobava in montaža)</t>
    </r>
  </si>
  <si>
    <t xml:space="preserve">Popis del s predizmerami je podan kot projektantska ocena predvidenih gradbenih in elektro montažnih del za potrebe izvedbe zaščite in prestavitve SN vodov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</si>
  <si>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ELEKTROMONTAŽNA DELA</t>
  </si>
  <si>
    <t>3 REKAPITULACIJA</t>
  </si>
  <si>
    <t>Nepredvidena dela, v kolikor so upravičena, in z vpisom odgovornega nadzornika (10%)</t>
  </si>
  <si>
    <t>Dobava tesnilnih čepov za cevi do premera 160mm vključno z izvedbo tesnenja</t>
  </si>
  <si>
    <t>Odvoz odvečnega materiala na deponijo do 20km</t>
  </si>
  <si>
    <t>Izdelava ročnega odkopa po trasi obstoječih 20kV vodnikov v ceveh pod strugo vodotoka in izvedba zaščite PEHD ceviz obsipanjem s peskom 0-4mm in nadbetoniranjem v višini 20cm z betonom C10/15</t>
  </si>
  <si>
    <r>
      <t xml:space="preserve">Izdelava ročnega odkopa po trasi obstoječega SN 20kV kabla in izvedba cevne zaščite s prerezano PE cevjo </t>
    </r>
    <r>
      <rPr>
        <sz val="10"/>
        <rFont val="Calibri"/>
        <family val="2"/>
        <charset val="238"/>
      </rPr>
      <t>Φ</t>
    </r>
    <r>
      <rPr>
        <sz val="10"/>
        <rFont val="Arial"/>
        <family val="2"/>
      </rPr>
      <t>160mm spojeno z ustreznimi cevnimi objemkami in vzporedno položeno enako cevjo 1x Φ160mm ter obsipanje s peskom 0-4mm in nadbetoniranje v višini 20cm z betonom C10/15</t>
    </r>
  </si>
  <si>
    <t>Pripravljalna dela na gradbišču, ki vsebujejo zakoličbo obstoječega SN kablovoda</t>
  </si>
  <si>
    <t>2. GRADBENA DELA</t>
  </si>
  <si>
    <t>Nepredvidena dela z vpisom nadzornega organa v gradbeni dnevnik - ocena 10%</t>
  </si>
  <si>
    <t>Izvajanje nadzora elektrodistributerja (Elektro Ljubljana d.d.)</t>
  </si>
  <si>
    <t>Izvedba vrisa trase v podzemni kataster (geodetski posnetek in priprava dokumentacije za vpis v uradne evidence)</t>
  </si>
  <si>
    <t xml:space="preserve">Vzpostavitev prvotnega stanja na SN omrežju </t>
  </si>
  <si>
    <t>Testiranje in vstavitev v pogon (funkcionalni preiskus)</t>
  </si>
  <si>
    <t>Izvedba električnih meritev in izdelava merilnega protokola ter preizkus 24kV SN obstoječega zaščitenega vodnika</t>
  </si>
  <si>
    <t>Izvedba pripravljalnih del (označbe križanj in vzporednega vodenja ter zakoličba) - ocena</t>
  </si>
  <si>
    <t>Izvedba stikalnih manipulacij in preklopov za zagotovitev breznapetostnega stanja na delovišču ter zavarovanje izklopljnenih naprav pred zmotnim vklopom, ponovni vklop, obveščanje javnosti o prekinitvah oskrbe z električno energijo zaradi potrebnih del (ocena)</t>
  </si>
  <si>
    <t>1. ELEKTROMONTAŽNA DELA</t>
  </si>
  <si>
    <t>3/3.3.4.2 PROJEKTANTSKI PREDRAČUN - ZAŠČITA IN PRESTAVITEV SN VODOV OREHOVICA-IZLAKE - novelacija</t>
  </si>
  <si>
    <t xml:space="preserve">Popis del s predizmerami je podan kot projektantska ocena predvidenih gradbenih in elektro montažnih del za potrebe izvedbe zaščite in prestavitve NN vodov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</si>
  <si>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Dobava tesnilnih čepov za PVC cevi do premera 160mm vključno z izvedbo tesnenja</t>
  </si>
  <si>
    <r>
      <t xml:space="preserve">Izdelava ročnega odkopa po trasi obstoječega kabla in izvedba cevne zaščite s prerezano PE cevjo </t>
    </r>
    <r>
      <rPr>
        <sz val="10"/>
        <rFont val="Calibri"/>
        <family val="2"/>
        <charset val="238"/>
      </rPr>
      <t>Φ</t>
    </r>
    <r>
      <rPr>
        <sz val="10"/>
        <rFont val="Arial"/>
        <family val="2"/>
      </rPr>
      <t>160mm spojeno z ustreznimi cevnimi objemkami in vzporedno položeno enako cevjo 1x Φ160mm ter obsipanje s peskom 0-4mm in nadbetoniranje v višini 20cm z betonom C10/15</t>
    </r>
  </si>
  <si>
    <t>Izdelava izkopa zemljine in izdelava temelja PBS 12/12 AB droga H=10,1m nad zemljino, dimenzij 160/160/200 cm in betonsko cevjo Ø50-200 cm ter obetoniranjem z betonom C20/25, z zasipom ter odvozom odvečnega materiala na deponijo</t>
  </si>
  <si>
    <t xml:space="preserve">Pripravljalna dela na gradbišču, ki vsebujejo odkop okoli obstoječega NN droga ter nato zasip za demontažo ter odvoz demontiranega droga 1kpl; </t>
  </si>
  <si>
    <r>
      <t xml:space="preserve">Nepredvidena dela z vpisom nadzornega organa v gradbeni dnevnik - ocena </t>
    </r>
    <r>
      <rPr>
        <sz val="9"/>
        <rFont val="Arial"/>
        <family val="2"/>
        <charset val="238"/>
      </rPr>
      <t>3</t>
    </r>
    <r>
      <rPr>
        <sz val="10"/>
        <rFont val="Arial"/>
        <family val="2"/>
      </rPr>
      <t>%</t>
    </r>
  </si>
  <si>
    <t xml:space="preserve">Vzpostavitev prvotnega stanja na NN omrežju </t>
  </si>
  <si>
    <t>Izvedba električnih meritev in izdelava merilnega protokola ter preizkus NN (0,4 kV) vodnikov</t>
  </si>
  <si>
    <t xml:space="preserve">Izdelava ozemljitve po betonskem AB NN drogu s pletenico Cu 1x70mm² ali vodnikom 7H0V-K 70mm² skupne dolžine 14m vključno s pritrdilnim materialom; dobava in montaža 1kpl 3kos prenapetostnih odvodnikov za zunanjo montažo razreda II na NN drog, mehanske zaščite dolžine 2,5m za FeZn in Cu vodnik ter NN kabel 1kpl, izvedba CuZn stika s križno sponko CuZn 60x60mm na FeZn 1kpl v zemlji z bitumeniziranjem </t>
  </si>
  <si>
    <t>Dobava in montaža zemeljskega vodnika NYY-J 4x16mm² v zemljo in AB drogu s priklopom na prostozračni vodnik (z vsem potrebnim veznim, spojnim, pritrdilnim materialom)</t>
  </si>
  <si>
    <t>Dobava in montaža zemeljske kabelske spojke Rachem do preseka 16mm² z vsem potrebnim veznim in spojnim materialom</t>
  </si>
  <si>
    <r>
      <t>Montaža demontiranega obstoječega NN vodnika N1XD9 AR 3x70+71,5mm² na  drog in novi pritrdilni oz. nosilni material NN droga ter obremenitev novega AB droga z ustrezno natezno silo (ponapenjanje) NN vodnikov N1XD9 AR 3x70+71,5mm</t>
    </r>
    <r>
      <rPr>
        <sz val="10"/>
        <rFont val="Calibri"/>
        <family val="2"/>
        <charset val="238"/>
      </rPr>
      <t>²</t>
    </r>
    <r>
      <rPr>
        <sz val="10"/>
        <rFont val="Arial"/>
        <family val="2"/>
      </rPr>
      <t xml:space="preserve"> razpetine dolžine do 50m  </t>
    </r>
  </si>
  <si>
    <t>Dobava in montaža NN AB droga (kot na primer PBS 12/12 (K12) iz prenapetega betona C55/67)) za NN vodnike z ustreznim konzolnim in spončnim kompletom za vodnike N1XD9 AR ter pripravo za pritrdilni material</t>
  </si>
  <si>
    <t xml:space="preserve">Razbremenitev obstoječega NN droga s popustitvijo natezne sile NN vodnikov tip N1XD9 AR  ter njegova demontaža s kompletno spončno in konzolno oz. obesno opremo </t>
  </si>
  <si>
    <t xml:space="preserve">Demontaža obstoječega prosto zračnega vodnika N1XD9 AR razpetine dolžine do 50m </t>
  </si>
  <si>
    <t>3/2.3.4.2 PROJEKTANTSKI PREDRAČUN - ZAŠČITA IN PRESTAVITEV SN IN NN VODOV OREHOVICA-IZLAKE - novelacija</t>
  </si>
  <si>
    <r>
      <t>Izdelava betonskega temelja kandelabra dim. 0,60x0,60x0,9m z vgrajenimi sidrnimi vijaki vsaj</t>
    </r>
    <r>
      <rPr>
        <sz val="10"/>
        <rFont val="Arial"/>
        <family val="2"/>
        <charset val="238"/>
      </rPr>
      <t xml:space="preserve"> M20 dolžine 1m</t>
    </r>
    <r>
      <rPr>
        <sz val="10"/>
        <rFont val="Arial"/>
        <family val="2"/>
      </rPr>
      <t xml:space="preserve"> - izvajalec predloži statični izračun v primeru izvedbe drugačnega temelja za 6m drog</t>
    </r>
  </si>
  <si>
    <r>
      <t>Izdelava betonskega temelja kandelabra dim. 0,80x0,80x1,1m z vgrajenimi sidrnimi vijaki vsaj</t>
    </r>
    <r>
      <rPr>
        <sz val="10"/>
        <rFont val="Arial"/>
        <family val="2"/>
        <charset val="238"/>
      </rPr>
      <t xml:space="preserve"> M20 dolžine 1m</t>
    </r>
    <r>
      <rPr>
        <sz val="10"/>
        <rFont val="Arial"/>
        <family val="2"/>
      </rPr>
      <t xml:space="preserve"> - izvajalec predloži statični izračun v primeru izvedbe drugačnega temelja za 8m drog</t>
    </r>
  </si>
  <si>
    <t>Pripravljalna dela na gradbišču, ki zajemajo tudi odkop in porušitev obstoječega temelja stebra predvidenega za demontažo, skupaj z odvozom ter odkop okoli priključnih dveh stebrov CR</t>
  </si>
  <si>
    <t>Nepredvidena dela v kolikor so upravičena, in z vpisom odgovornega nadzornika (3%)</t>
  </si>
  <si>
    <t>24.</t>
  </si>
  <si>
    <t>23.</t>
  </si>
  <si>
    <t>Izvedba vrisa trase v podzemni kataster (izdelava geodetskega posnetka stojišč svetilk 8kos, kabelskih jaškov 5kos ter trase kabla dolžine 173m) s pripravo podatkov za vpis v uradne evidence GJI</t>
  </si>
  <si>
    <t>Izvedba svetlobno tehničnih meritev ter izdelava merilnega protokola (horizontalna osvetljenost vozišča državne ceste, prehoda za pešce; vertikalna osvetljenost prehoda za pešce za opazovalca z obeh smeri vožnje)</t>
  </si>
  <si>
    <t>Dobava in montaža redukcijske cestne svetilke z asimetrično optiko z ustreznim nastavkom ter v IP66 z ravnim steklom in LED modulom moči 32W, svetlobni tok svetilke 4411 lm; barvna temperatura 2700°K, CRI 70) s predspojnimi napravami, z univerzalnim natikom na drog, material okvirja je iz tlačno ulitega aluminija polakiran z zaščitno metalizirano barvo in drugimi karakteristikami (IK09, SPD 10kV,  daljinsko upravljanje, ENEC, CE in RoHS certifikat, NEMA ali ZHAGA vtičnica, svetlobni izkoristek nad 137lm/W) - kot na primer svetilka tip tip S1S.T.SA.16.040.111.2770  proizvajalca Lumenia</t>
  </si>
  <si>
    <r>
      <t xml:space="preserve">Dobava in montaža vroče cinkanega reducirnega kandelabra višine 6m s sidrno ploščo in vijaki </t>
    </r>
    <r>
      <rPr>
        <sz val="10"/>
        <rFont val="Calibri"/>
        <family val="2"/>
        <charset val="238"/>
      </rPr>
      <t>Ø</t>
    </r>
    <r>
      <rPr>
        <sz val="10"/>
        <rFont val="Arial"/>
        <family val="2"/>
      </rPr>
      <t>20x1000mm z nivojem cinka 86mikronov in za 1. cono vetra (SIST EN 40, SIST EN-ISO 1461)</t>
    </r>
  </si>
  <si>
    <t>Demontaža in prestavitev obstoječega kovinskega barvanega reducirnega kandelabra višine 8m z lokom vsadne izvedbe in za 1. cono vetra (SIST EN 40) na novo mikro lokacijo v bližini</t>
  </si>
  <si>
    <t>Dobava in montaža prostozračnega vodnika X00/0-A 4x16qmm za čas rekonstrukcije mostu s pritrdilnim materialom po kandelabru 2kpl in NN drogu 2kpl s priklopi kabla 2kpl ter demontažo istega kabla in pritrdilnega kabla ter odklopom v razdelilcih 2kpl po končani rekonstrukciji mostu</t>
  </si>
  <si>
    <t>Izvedba pripravljalnih del (označbe križanj in vzporednega vodenja ter zakoličba trase in stojišč kandelabrov ter demontažna dela - 8m kandelabri vsadni z lokom dolžine 1,5m 1kos, svetilke CD-1250 6kos, razdelilniki 6kos, odklopi FeZn 1kos, kabel NYM-J 3x1,5 48m in kabel NYY-J 4x16 40m)</t>
  </si>
  <si>
    <t>3/1.3.4.2  PROJEKTANTSKI PREDRAČUN CR OREHOVICA-IZLAKE - novelacija</t>
  </si>
  <si>
    <t>0.95 m3/m x 25.25m=23.99 m3</t>
  </si>
  <si>
    <t>0.50m3/m x 5.00 x 1.20 = 81.81 m3</t>
  </si>
  <si>
    <t>0.20m3/m x 5.00 m = 5.50 m3</t>
  </si>
  <si>
    <t>1.10m3/m x 25.25 m = 27.77 m3</t>
  </si>
  <si>
    <t>-filterni material</t>
  </si>
  <si>
    <t>91.45m3 x 1.20 = 109.74m3</t>
  </si>
  <si>
    <t>posamezni kamni : 0.50m3 x 10 kom=5.00 m3</t>
  </si>
  <si>
    <t>2.70m3/m x 25.25 = 68.17 m3</t>
  </si>
  <si>
    <t>1.0m3/m x 18.28m = 18.28m3</t>
  </si>
  <si>
    <t xml:space="preserve">121.83m3 x 1.70t/m3=207.11t </t>
  </si>
  <si>
    <t>114.23+7.60 = 121.83 m3</t>
  </si>
  <si>
    <t>1.2m x 18.28m = 21.94m2</t>
  </si>
  <si>
    <t>3.8m3/m x 25.25m = 95.95m3</t>
  </si>
  <si>
    <t>odsek P4-P9</t>
  </si>
  <si>
    <t>potoka OREHOVICA V OBMOČJU NADOMESTNE PREMOSTITVE, km 6.465</t>
  </si>
  <si>
    <t>Talne označbe št.:                                       5121: 4m                                            
Dvakratno barvanje</t>
  </si>
  <si>
    <t>Talne označbe št.:
5231m                                                                                 
Dvakratno barvanje</t>
  </si>
  <si>
    <t>Talne označbe št.:
5111: 39m                                         5121: 4m                                            
Dvakratno barvanje</t>
  </si>
  <si>
    <t xml:space="preserve">PZ št. 1116-2 x </t>
  </si>
  <si>
    <t>PZ št. 2431 X 2,
PZ št. 3209 X 2,</t>
  </si>
  <si>
    <t>PZ št. KM tablica
Predvidena uporaba obstoječega znaka</t>
  </si>
  <si>
    <t>Dobava in pritrditev prometnega znaka, podloga iz aluminijaste pločevine, znak z belo barvo-folijo RA3 vrste, velikost do 0,10 m2</t>
  </si>
  <si>
    <t xml:space="preserve">Čepaste oznake na prehodu za peščce širine 0,60m v dolžini poglobitve
1,20m2 x 2
1,40m2 x 2 </t>
  </si>
  <si>
    <t>Dobava in vgraditev vodilnih in opozorilnih taktilnih oznak, po detajlu</t>
  </si>
  <si>
    <t>*cevnega izpusta premera 15cm</t>
  </si>
  <si>
    <t>Izdelava obloge izpusta iz kamnov  v betonu C 12/15, po načrtu</t>
  </si>
  <si>
    <t>3.2.2</t>
  </si>
  <si>
    <t>Izdelava nosilne plasti bituminizirane zmesi AC 32 base B 50/70 A3 v debelini 11 cm</t>
  </si>
  <si>
    <t>*vozišče v debelini 25cm</t>
  </si>
  <si>
    <t xml:space="preserve">*vozišče in pločnik </t>
  </si>
  <si>
    <t xml:space="preserve">*53m cestnih robnikov 15/25cm
*50,25m grednih robnikov 5/20cm </t>
  </si>
  <si>
    <t>*ocena                                     *izbira sadike po dogovoru z lastnikom</t>
  </si>
  <si>
    <t>*izkop drenaže</t>
  </si>
  <si>
    <t>*70% celotnega izkopa</t>
  </si>
  <si>
    <t>*30% celotnega izkopa</t>
  </si>
  <si>
    <t>*PZ.:1116-2 X 1
*PZ.:2431 X 2
*PZ.:7102-1 X 1
*PZ.:KM TABLICA</t>
  </si>
  <si>
    <t>PZI-850/20-1
Načrt ceste</t>
  </si>
  <si>
    <t>Rekonstrukcija mostu čez Orehovico
na reg. cesti R1-221/1227 Trojane–Izlake v km 6.465,87</t>
  </si>
  <si>
    <t>Zaščita hidroizolacije na območju prehodne plošče         ( po detajlu naleganja prehodne plošče)</t>
  </si>
  <si>
    <t>postavke odstranitve obstoječega asfalta in ograj</t>
  </si>
  <si>
    <t xml:space="preserve">Rekonstrukcija mostu čez Orehovico
na reg. cesti R1-221/1227 Trojane–Izlake v km 6.465,87
</t>
  </si>
  <si>
    <t>Plinovod - protikorozijska zaščita</t>
  </si>
  <si>
    <t>Plinovod - strojna dela</t>
  </si>
  <si>
    <t>Plinovod - gradbena dela</t>
  </si>
  <si>
    <t>ZAŠČITA IN PRESTAVITEV TK VODA</t>
  </si>
  <si>
    <t>NAČRT  SN vodov</t>
  </si>
  <si>
    <t>NAČRT  NN vodov</t>
  </si>
  <si>
    <t>Cev iz materiala PE 100 RC - SDR 17
Cev iz materiala PE 100, robustne izvedbe, po EN 1555, SDR 17 skupaj z dodatkom  za razrez.
Zahteva distributerja je cev z oznako RC</t>
  </si>
  <si>
    <t>Zaščita trase plinovoda v vodotku (dno in brežina vodotoka) s skalami v betonu, v min. širini 3,0 m gor dol vodno od osi plinovoda. Površina 90 m2, skale dimenzije min. 50x50x30 cm na betonski posteljici debeline 20 cm.</t>
  </si>
  <si>
    <t>Črpanje vode za ves čas del v vodi in za vse faze del</t>
  </si>
  <si>
    <t>pavšal</t>
  </si>
  <si>
    <r>
      <t xml:space="preserve">Priprava in organizacija gradbišča z vsemi objekti, deponijami, instalacijami in orodji, z zagotovitvijo varnostnih in higiensko tehničnih pogojev in predpisanimi oznakami gradbišča.  </t>
    </r>
    <r>
      <rPr>
        <b/>
        <sz val="10"/>
        <rFont val="Arial CE"/>
        <charset val="238"/>
      </rPr>
      <t>V postavki je vključeno tudi varovanje gradbene jame pred vdorom vode in začasno kanaliziranje potoka ob gradbišču s cevmi fi 60 cm v  dolžini 50 m</t>
    </r>
    <r>
      <rPr>
        <sz val="10"/>
        <rFont val="Arial CE"/>
        <charset val="238"/>
      </rPr>
      <t xml:space="preserve"> </t>
    </r>
    <r>
      <rPr>
        <b/>
        <sz val="10"/>
        <rFont val="Arial CE"/>
        <charset val="238"/>
      </rPr>
      <t xml:space="preserve">vključno s potrebnimi začasnimi nasipi </t>
    </r>
  </si>
  <si>
    <t xml:space="preserve">Zavarovanje izkopnih brežin </t>
  </si>
  <si>
    <t xml:space="preserve">Zavarovanje izkopa za temelje in preprečevanje dotoka podtalnice. </t>
  </si>
  <si>
    <t>Vgraditev in vzdrževanje jeklene zagatne stene  višine 6 m in izvlačenje jeklene zagatne stene po končani uporabi, vključno z vsemi transporti in pripravo platoja za zabijanje in izvlačenje</t>
  </si>
  <si>
    <t>profilov z vertikalnimi polnili, visoke 120cm v skladu s TSC 07.103</t>
  </si>
  <si>
    <r>
      <t>Postavka vključuje celotno konstrukcijo ograje s polnili, kakor tudi sidranje ograje s podložnimi ploščicami 22/22cm po detajlu in  temeljene s sidranjem stebričkov izven objekta na terenu .</t>
    </r>
    <r>
      <rPr>
        <b/>
        <sz val="10"/>
        <rFont val="Arial CE"/>
        <charset val="238"/>
      </rPr>
      <t>V postavko je vključen tudi material in izvedba potrebne ozemljitve ograje !</t>
    </r>
  </si>
  <si>
    <t>Dobava in vgraditev pocinkane ograje za pešce iz jeklenih cevnih</t>
  </si>
  <si>
    <t>Zaščita z vročim cinkanjem upoštevati v ceni ograje</t>
  </si>
  <si>
    <t xml:space="preserve">Izdelava hidroizolacije mostu z bitumenskimi trakovi D=5mm, </t>
  </si>
  <si>
    <t>Izdelava PID, NOV in BCP v skladu s pogodbenimi določili</t>
  </si>
  <si>
    <t>ključ</t>
  </si>
  <si>
    <t>Spremenjen režim zapore ob preusmeritvi prometa upoštevan v zgornji postavki</t>
  </si>
  <si>
    <t xml:space="preserve">Zavarovanje gradbišča v času gradnje s popolno zaporo-Zajeta je vsa začasna prometna signalizacija-vključno z odstranitvijo.  Izdelava vseh potrebnih elaboratov za pridobitev dovoljenj za zapore (za vse faze), pridobitev dovoljenj za zapore, vzdrževanje in nadzor zapor ves čas gradnje, vse vmesne prestavitve in končne odstranitve zapor, vse v skladu z elaborati zapor. Upoštevati je  potrebno vse različne tipe zapor (popolna, delna zapora) za izvedbo vseh faz del. </t>
  </si>
  <si>
    <t>Izdelava elaborata za ureditev prometa v času gradnje-upoštevano v postavki zapore ceste</t>
  </si>
  <si>
    <t>Izdelava potrebne dokumentacije za začasni most tipa Mabey - Johnson (načrt montaže)</t>
  </si>
  <si>
    <t>Najem, transport, montaža in demontaža začasnega premostitvenega objekta dolžine 21,33 m tipa MABEY &amp; JOHNSON Compact 200.
opomba: Vključuje vsa potrebna dela in material za najem, transport, pripravo elementov, sestavo, zaščito, vzdrževanje in odvoz. Vključno z dobavo lesenih zaščitnih ograj pritjenih na kovinske elemente.</t>
  </si>
  <si>
    <t>Projektna dokumentacija za izvedbo Berlinske stene s sidranjem - je sestavni del tehnološkega elaborata</t>
  </si>
  <si>
    <t>Nepredvidena dela  (10%)</t>
  </si>
  <si>
    <t>Izdelava varnostnega načrta za enostavnejši objekt.</t>
  </si>
  <si>
    <t>Ostala dodatna in nepredvidena dela.  
Ocena stroškov 15% vrednosti zemeljskih del.</t>
  </si>
  <si>
    <t xml:space="preserve">*varovanje gradbene jame je potrebno izvajati skladno s tehnološkim elaboratom, ki ga mora pridobiti izvajalec del pred izvedbo. </t>
  </si>
  <si>
    <t>Zavarovanje gradbene jame v času gradnje - tehnološki elaborat</t>
  </si>
  <si>
    <t>*vzpostavitev prvotnega stanja struge potoka na mestu izkopa za temelje novega dela objekta</t>
  </si>
  <si>
    <t>Zaščita brežine s kamnito zložbo, izvedeno v betonu; skale 50x50x30, betonska podlaga 20 cm</t>
  </si>
  <si>
    <t xml:space="preserve">*začasno varovanje gradbene jame na mestu izkopa za novi del objekta </t>
  </si>
  <si>
    <t>Sidranje armature ali moznikov v ekspanzijsko malto, vključno z vrtanjem lukenj premera 14 do 22 mm globine 50 cm</t>
  </si>
  <si>
    <t>Dobava in vgraditev ograje za pešce po detajlu iz načrta iz jeklenih cevnih profilov z vertikalnimi polnili, visoke 120 cm  v skladu s TSC 07.103</t>
  </si>
  <si>
    <r>
      <t>2 X Izdelava sprijemne plasti – osnovnega premaza ali zalivnega premaza z reakcijsko smolo v eni plasti in količini od 0,31 do 0,4 kg/m</t>
    </r>
    <r>
      <rPr>
        <vertAlign val="superscript"/>
        <sz val="9"/>
        <color theme="1"/>
        <rFont val="Calibri"/>
        <family val="2"/>
        <charset val="238"/>
        <scheme val="minor"/>
      </rPr>
      <t>2</t>
    </r>
  </si>
  <si>
    <r>
      <t>2 X Posip sprijemne plasti – osnovnega premaza s posušenim kremenčevim peskom zrnavosti 0,5/1,2 mm, količina do 1,0 kg/m</t>
    </r>
    <r>
      <rPr>
        <vertAlign val="superscript"/>
        <sz val="9"/>
        <color theme="1"/>
        <rFont val="Calibri"/>
        <family val="2"/>
        <charset val="238"/>
        <scheme val="minor"/>
      </rPr>
      <t>2</t>
    </r>
  </si>
  <si>
    <r>
      <t>Izdelava sprijemne plasti – izravnave z epoksidno malto , količina do 2,0 kg/m</t>
    </r>
    <r>
      <rPr>
        <vertAlign val="superscript"/>
        <sz val="9"/>
        <color theme="1"/>
        <rFont val="Calibri"/>
        <family val="2"/>
        <charset val="238"/>
        <scheme val="minor"/>
      </rPr>
      <t>2</t>
    </r>
  </si>
  <si>
    <t xml:space="preserve">
*odstranitev žive meje</t>
  </si>
  <si>
    <t>Porušitev in odstranitev asfaltne plasti v debelini do 7 cm</t>
  </si>
  <si>
    <t>Porušitev in odstranitev asfaltne plasti v debelini 8 do 14 cm</t>
  </si>
  <si>
    <t xml:space="preserve">Rezkanje in odvoz asfaltne krovne plasti v debelini 5 do 8 cm </t>
  </si>
  <si>
    <t>Rezanje asfaltne plasti s talno diamantno žago, debele do 7 cm</t>
  </si>
  <si>
    <t>Rezanje asfaltne plasti s talno diamantno žago, debele 8 do 14 cm</t>
  </si>
  <si>
    <t>Izdelava podložne plasti za tlakovano obrabno plast iz nevezane zmesi zrn (peska) 10 cm s predhodnim planiranjem podlage</t>
  </si>
  <si>
    <t xml:space="preserve">Ureditev ponikovalnice s perforirano cevjo iz cementnega betona, krožnega prereza, s premerom 80 cm, globine 2 m
</t>
  </si>
  <si>
    <t xml:space="preserve">* postavka obsega dobavo in dostavo materiala
*vgradnjo jaškov s pokrovi nosilnosti 250kN,
*obbetoniranje celotni dolžini
*preizkus tesnosti jaškov in kanala
*vsa dela vključno z izkopi, zasipi,varovanjem ter povrnitvijo v prvotnostanje 
</t>
  </si>
  <si>
    <t>Izvedba kanalizacije iz GRP cevi premera 300mm na globini 1,00m pod dnom struge vodotoka z izvedbo dveh GRP jaškov premera 1200mm v sklupni dolžini 14,50m</t>
  </si>
  <si>
    <t>na mostu so upoštevane v načrtu ceste !</t>
  </si>
  <si>
    <t>pavša</t>
  </si>
  <si>
    <t xml:space="preserve">Zavarovanje izkopnih brežin  </t>
  </si>
  <si>
    <t>plast iz epoksidne malte in posip s kremenčevim peskom</t>
  </si>
  <si>
    <t>Odstranitev podporne konstrukcije - oporniki s krili</t>
  </si>
  <si>
    <t xml:space="preserve">* postavka obsega dobavo in dostavo materiala
*vgradnjo jaškov s pokrovi nosilnosti 250kN in400kN
*obbetoniranje celotni dolžini vodotoka
*preizkus tesnosti jaškov in kanala
*vsa dela vključno z izkopi, zasipi,varovanjem ter povrnitvijo v prvotnostanje 
</t>
  </si>
  <si>
    <t>Izvedba kanalizacije iz GRP cevin premera 300mmna globini 1,00m pod dnom struge vodotoka z izvedbo štirih GRP jaškov premera 1000mm v sklupni dolžini 20,00m in kanalizacije premera 250mm v dolžini 67m</t>
  </si>
  <si>
    <t>Nepredvidena dela,  (3%)</t>
  </si>
  <si>
    <t>Nepredvidena dela (10%)</t>
  </si>
  <si>
    <t>IN-851/20 Rekonstrukcija mostu čez p. Orehovica v Izlakah na R1-221/1227 v km 5,640</t>
  </si>
  <si>
    <r>
      <t>m</t>
    </r>
    <r>
      <rPr>
        <vertAlign val="superscript"/>
        <sz val="10"/>
        <color rgb="FF0070C0"/>
        <rFont val="Arial"/>
        <family val="2"/>
        <charset val="238"/>
      </rPr>
      <t>2</t>
    </r>
  </si>
  <si>
    <r>
      <t xml:space="preserve">Priprava in organizacija gradbišča z vsemi objekti, deponijami, instalacijami in orodji, z zagotovitvijo varnostnih in higiensko tehničnih pogojev in predpisanimi oznakami gradbišča.  </t>
    </r>
    <r>
      <rPr>
        <b/>
        <sz val="10"/>
        <color theme="3"/>
        <rFont val="Arial CE"/>
        <charset val="238"/>
      </rPr>
      <t>V postavki je vključeno tudi varovanje gradbene jame pred vdorom vode in začasno kanaliziranje potoka ob gradbišču s cevmi fi 60 cm v predvideni dolžini cca 38 m</t>
    </r>
    <r>
      <rPr>
        <sz val="10"/>
        <color theme="3"/>
        <rFont val="Arial CE"/>
        <charset val="238"/>
      </rPr>
      <t xml:space="preserve"> </t>
    </r>
    <r>
      <rPr>
        <b/>
        <sz val="10"/>
        <color theme="3"/>
        <rFont val="Arial CE"/>
        <charset val="238"/>
      </rPr>
      <t>vključno s potrebnimi začasnimi nasipi !!</t>
    </r>
  </si>
  <si>
    <r>
      <t xml:space="preserve">Dobava in polaganje stigmafleks cevi </t>
    </r>
    <r>
      <rPr>
        <sz val="10"/>
        <color theme="3"/>
        <rFont val="Calibri"/>
        <family val="2"/>
        <charset val="238"/>
      </rPr>
      <t>Ø</t>
    </r>
    <r>
      <rPr>
        <sz val="10"/>
        <color theme="3"/>
        <rFont val="Arial"/>
        <family val="2"/>
        <charset val="238"/>
      </rPr>
      <t>110mm v izkopan kabelski jarek</t>
    </r>
  </si>
  <si>
    <r>
      <t>m</t>
    </r>
    <r>
      <rPr>
        <vertAlign val="superscript"/>
        <sz val="10"/>
        <color theme="3"/>
        <rFont val="Arial"/>
        <family val="2"/>
      </rPr>
      <t>3</t>
    </r>
  </si>
  <si>
    <r>
      <t>Izdelava betonskega temelja kandelabra dim. 0,80x0,80x1,1m z vgrajenimi sidrnimi vijaki M20 dolžine 1m</t>
    </r>
    <r>
      <rPr>
        <sz val="10"/>
        <color theme="3"/>
        <rFont val="Arial"/>
        <family val="2"/>
      </rPr>
      <t xml:space="preserve"> - izvajalec predloži statični izračun v primeru izvedbe drugačnega temelja za 8m drog</t>
    </r>
  </si>
  <si>
    <r>
      <t>Izdelava betonskega jaška iz BC-</t>
    </r>
    <r>
      <rPr>
        <sz val="10"/>
        <color theme="3"/>
        <rFont val="Calibri"/>
        <family val="2"/>
        <charset val="238"/>
      </rPr>
      <t>ɸ</t>
    </r>
    <r>
      <rPr>
        <sz val="10"/>
        <color theme="3"/>
        <rFont val="Arial"/>
        <family val="2"/>
      </rPr>
      <t>60cm obbetoniranega z izdelavo uvodov za cevi ter LTŽ pokrovom 250kN</t>
    </r>
  </si>
  <si>
    <r>
      <t>m</t>
    </r>
    <r>
      <rPr>
        <vertAlign val="superscript"/>
        <sz val="10"/>
        <color theme="3"/>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</si>
</sst>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4" formatCode="_-* #,##0.00\ &quot;€&quot;_-;\-* #,##0.00\ &quot;€&quot;_-;_-* &quot;-&quot;??\ &quot;€&quot;_-;_-@_-"/>
    <numFmt numFmtId="164" formatCode="#,##0.00\ _S_I_T"/>
    <numFmt numFmtId="165" formatCode="_-* #,##0.00\ _S_I_T_-;\-* #,##0.00\ _S_I_T_-;_-* &quot;-&quot;??\ _S_I_T_-;_-@_-"/>
    <numFmt numFmtId="166" formatCode="#,##0.00\ &quot;SIT&quot;"/>
    <numFmt numFmtId="167" formatCode="#,##0.00\ [$€-1]"/>
    <numFmt numFmtId="168" formatCode="0.00_)"/>
    <numFmt numFmtId="169" formatCode="_(* #,##0.00_);_(* \(#,##0.00\);_(* &quot;-&quot;??_);_(@_)"/>
    <numFmt numFmtId="170" formatCode="_-* #,##0.00\ &quot;SIT&quot;_-;\-* #,##0.00\ &quot;SIT&quot;_-;_-* &quot;-&quot;??\ &quot;SIT&quot;_-;_-@_-"/>
    <numFmt numFmtId="171" formatCode="_-* #,##0\ _S_I_T_-;\-* #,##0\ _S_I_T_-;_-* &quot;-&quot;\ _S_I_T_-;_-@_-"/>
    <numFmt numFmtId="172" formatCode="_-* #,##0\ &quot;SIT&quot;_-;\-* #,##0\ &quot;SIT&quot;_-;_-* &quot;-&quot;\ &quot;SIT&quot;_-;_-@_-"/>
    <numFmt numFmtId="173" formatCode="#,##0.0"/>
    <numFmt numFmtId="174" formatCode="_-* #,##0.00\ _S_I_T_-;\-* #,##0.00\ _S_I_T_-;_-* \-??\ _S_I_T_-;_-@_-"/>
    <numFmt numFmtId="175" formatCode="\$#,##0\ ;&quot;($&quot;#,##0\)"/>
    <numFmt numFmtId="176" formatCode="[$€-2]\ #,##0.00"/>
    <numFmt numFmtId="177" formatCode="0.000"/>
    <numFmt numFmtId="178" formatCode="#,##0.00\ &quot;€&quot;"/>
    <numFmt numFmtId="179" formatCode="#,##0.00\ [$€-424];[Red]\-#,##0.00\ [$€-424]"/>
    <numFmt numFmtId="180" formatCode="#,##0.00\ ;[Red]\-#,##0.00\ "/>
    <numFmt numFmtId="181" formatCode="#,##0.00&quot; €&quot;"/>
    <numFmt numFmtId="182" formatCode="#,##0.00\ [$€-81D]"/>
    <numFmt numFmtId="183" formatCode="* #,##0.00&quot;       &quot;;\-* #,##0.00&quot;       &quot;;* \-#&quot;       &quot;;@\ "/>
    <numFmt numFmtId="184" formatCode="0.0%"/>
    <numFmt numFmtId="185" formatCode="0_)"/>
    <numFmt numFmtId="186" formatCode="#,##0.00\ [$EUR]"/>
    <numFmt numFmtId="187" formatCode="0.0"/>
    <numFmt numFmtId="188" formatCode="_-* #,##0.00\ _D_i_n_-;\-* #,##0.00\ _D_i_n_-;_-* &quot;-&quot;??\ _D_i_n_-;_-@_-"/>
    <numFmt numFmtId="189" formatCode="#,##0\ [$€-1]"/>
  </numFmts>
  <fonts count="172">
    <font>
      <sz val="11"/>
      <color theme="1"/>
      <name val="Calibri"/>
      <family val="2"/>
      <charset val="238"/>
      <scheme val="minor"/>
    </font>
    <font>
      <sz val="10"/>
      <name val="Arial"/>
      <family val="2"/>
      <charset val="238"/>
    </font>
    <font>
      <sz val="10"/>
      <name val="Arial"/>
      <family val="2"/>
      <charset val="238"/>
    </font>
    <font>
      <b/>
      <sz val="10"/>
      <name val="Arial"/>
      <family val="2"/>
      <charset val="238"/>
    </font>
    <font>
      <sz val="10"/>
      <name val="Symbol"/>
      <family val="1"/>
      <charset val="2"/>
    </font>
    <font>
      <b/>
      <sz val="12"/>
      <name val="Arial"/>
      <family val="2"/>
      <charset val="238"/>
    </font>
    <font>
      <b/>
      <sz val="14"/>
      <name val="Arial"/>
      <family val="2"/>
      <charset val="238"/>
    </font>
    <font>
      <sz val="12"/>
      <name val="Arial"/>
      <family val="2"/>
      <charset val="238"/>
    </font>
    <font>
      <sz val="10"/>
      <name val="Arial CE"/>
      <family val="2"/>
      <charset val="238"/>
    </font>
    <font>
      <b/>
      <sz val="12"/>
      <name val="Arial CE"/>
      <family val="2"/>
      <charset val="238"/>
    </font>
    <font>
      <b/>
      <sz val="12"/>
      <name val="Arial CE"/>
      <charset val="238"/>
    </font>
    <font>
      <b/>
      <u/>
      <sz val="12"/>
      <name val="Arial CE"/>
      <family val="2"/>
      <charset val="238"/>
    </font>
    <font>
      <i/>
      <sz val="10"/>
      <name val="Arial CE"/>
      <charset val="238"/>
    </font>
    <font>
      <sz val="10"/>
      <name val="Arial CE"/>
      <charset val="238"/>
    </font>
    <font>
      <b/>
      <sz val="11"/>
      <name val="Arial CE"/>
      <charset val="238"/>
    </font>
    <font>
      <b/>
      <sz val="10"/>
      <name val="Arial CE"/>
      <charset val="238"/>
    </font>
    <font>
      <b/>
      <i/>
      <sz val="10"/>
      <name val="Arial CE"/>
      <charset val="238"/>
    </font>
    <font>
      <b/>
      <sz val="11"/>
      <name val="Arial CE"/>
      <family val="2"/>
      <charset val="238"/>
    </font>
    <font>
      <b/>
      <sz val="10"/>
      <name val="Arial CE"/>
      <family val="2"/>
      <charset val="238"/>
    </font>
    <font>
      <sz val="11"/>
      <name val="Arial CE"/>
      <family val="2"/>
      <charset val="238"/>
    </font>
    <font>
      <b/>
      <i/>
      <sz val="9"/>
      <name val="Arial CE"/>
      <charset val="238"/>
    </font>
    <font>
      <b/>
      <i/>
      <sz val="10"/>
      <color rgb="FFFF0000"/>
      <name val="Arial CE"/>
      <family val="2"/>
      <charset val="238"/>
    </font>
    <font>
      <sz val="10"/>
      <color rgb="FFFF0000"/>
      <name val="Arial CE"/>
      <family val="2"/>
      <charset val="238"/>
    </font>
    <font>
      <i/>
      <sz val="9"/>
      <name val="Arial CE"/>
      <charset val="238"/>
    </font>
    <font>
      <sz val="10"/>
      <color rgb="FFFF0000"/>
      <name val="Arial CE"/>
      <charset val="238"/>
    </font>
    <font>
      <b/>
      <sz val="9.5"/>
      <name val="Arial CE"/>
      <charset val="238"/>
    </font>
    <font>
      <sz val="9.5"/>
      <name val="Arial CE"/>
      <family val="2"/>
      <charset val="238"/>
    </font>
    <font>
      <sz val="10"/>
      <name val="HelveticaPS"/>
      <family val="1"/>
      <charset val="238"/>
    </font>
    <font>
      <sz val="11"/>
      <color rgb="FFFF0000"/>
      <name val="Calibri"/>
      <family val="2"/>
      <charset val="238"/>
      <scheme val="minor"/>
    </font>
    <font>
      <i/>
      <sz val="9"/>
      <color rgb="FFFF0000"/>
      <name val="Arial CE"/>
      <charset val="238"/>
    </font>
    <font>
      <sz val="11"/>
      <name val="Calibri"/>
      <family val="2"/>
      <charset val="238"/>
      <scheme val="minor"/>
    </font>
    <font>
      <b/>
      <sz val="11"/>
      <color rgb="FFFF0000"/>
      <name val="Calibri"/>
      <family val="2"/>
      <charset val="238"/>
      <scheme val="minor"/>
    </font>
    <font>
      <sz val="9"/>
      <name val="Courier New CE"/>
      <charset val="238"/>
    </font>
    <font>
      <sz val="5"/>
      <name val="Courier New CE"/>
      <family val="3"/>
      <charset val="238"/>
    </font>
    <font>
      <b/>
      <sz val="10"/>
      <name val="Courier New CE"/>
      <family val="3"/>
      <charset val="238"/>
    </font>
    <font>
      <b/>
      <sz val="12"/>
      <color indexed="8"/>
      <name val="SSPalatino"/>
      <charset val="238"/>
    </font>
    <font>
      <u/>
      <sz val="10"/>
      <color indexed="12"/>
      <name val="Arial"/>
      <family val="2"/>
      <charset val="238"/>
    </font>
    <font>
      <b/>
      <u/>
      <sz val="12"/>
      <color rgb="FFFF0000"/>
      <name val="Arial CE"/>
      <family val="2"/>
      <charset val="238"/>
    </font>
    <font>
      <i/>
      <sz val="10"/>
      <color rgb="FFFF0000"/>
      <name val="Arial CE"/>
      <charset val="238"/>
    </font>
    <font>
      <sz val="11"/>
      <color rgb="FFFF0000"/>
      <name val="Arial CE"/>
      <family val="2"/>
      <charset val="238"/>
    </font>
    <font>
      <sz val="9.5"/>
      <color rgb="FFFF0000"/>
      <name val="Arial CE"/>
      <family val="2"/>
      <charset val="238"/>
    </font>
    <font>
      <b/>
      <i/>
      <sz val="9"/>
      <color rgb="FFFF0000"/>
      <name val="Arial CE"/>
      <charset val="238"/>
    </font>
    <font>
      <b/>
      <i/>
      <sz val="10"/>
      <color rgb="FFFF0000"/>
      <name val="Arial CE"/>
      <charset val="238"/>
    </font>
    <font>
      <b/>
      <i/>
      <sz val="9"/>
      <color rgb="FFFF0000"/>
      <name val="Arial CE"/>
      <family val="2"/>
      <charset val="238"/>
    </font>
    <font>
      <sz val="10"/>
      <name val="Arial"/>
      <family val="2"/>
      <charset val="238"/>
    </font>
    <font>
      <b/>
      <sz val="13"/>
      <name val="Arial"/>
      <family val="2"/>
      <charset val="238"/>
    </font>
    <font>
      <sz val="13"/>
      <color theme="1"/>
      <name val="Calibri"/>
      <family val="2"/>
      <charset val="238"/>
      <scheme val="minor"/>
    </font>
    <font>
      <sz val="10"/>
      <color rgb="FF0033CC"/>
      <name val="Arial CE"/>
      <family val="2"/>
      <charset val="238"/>
    </font>
    <font>
      <sz val="10"/>
      <color indexed="10"/>
      <name val="Arial CE"/>
      <charset val="238"/>
    </font>
    <font>
      <sz val="10"/>
      <color indexed="10"/>
      <name val="Arial CE"/>
      <family val="2"/>
      <charset val="238"/>
    </font>
    <font>
      <b/>
      <sz val="18"/>
      <color indexed="24"/>
      <name val="Arial"/>
      <family val="2"/>
      <charset val="238"/>
    </font>
    <font>
      <b/>
      <sz val="12"/>
      <color indexed="24"/>
      <name val="Arial"/>
      <family val="2"/>
      <charset val="238"/>
    </font>
    <font>
      <sz val="10"/>
      <name val="Arial"/>
      <family val="2"/>
      <charset val="238"/>
    </font>
    <font>
      <b/>
      <sz val="11"/>
      <name val="Arial"/>
      <family val="2"/>
      <charset val="238"/>
    </font>
    <font>
      <sz val="11"/>
      <name val="Arial"/>
      <family val="2"/>
      <charset val="238"/>
    </font>
    <font>
      <b/>
      <sz val="9"/>
      <name val="Arial"/>
      <family val="2"/>
      <charset val="238"/>
    </font>
    <font>
      <sz val="9"/>
      <name val="Arial"/>
      <family val="2"/>
      <charset val="238"/>
    </font>
    <font>
      <b/>
      <sz val="8"/>
      <name val="Arial"/>
      <family val="2"/>
      <charset val="238"/>
    </font>
    <font>
      <sz val="8"/>
      <name val="Arial"/>
      <family val="2"/>
      <charset val="238"/>
    </font>
    <font>
      <b/>
      <i/>
      <sz val="10"/>
      <name val="Arial"/>
      <family val="2"/>
      <charset val="238"/>
    </font>
    <font>
      <vertAlign val="superscript"/>
      <sz val="10"/>
      <name val="Arial"/>
      <family val="2"/>
      <charset val="238"/>
    </font>
    <font>
      <sz val="14"/>
      <name val="Arial"/>
      <family val="2"/>
      <charset val="238"/>
    </font>
    <font>
      <sz val="14"/>
      <name val="Calibri"/>
      <family val="2"/>
      <charset val="238"/>
      <scheme val="minor"/>
    </font>
    <font>
      <sz val="10"/>
      <name val="Calibri"/>
      <family val="2"/>
      <charset val="238"/>
      <scheme val="minor"/>
    </font>
    <font>
      <sz val="10"/>
      <color theme="1"/>
      <name val="Arial"/>
      <family val="2"/>
      <charset val="238"/>
    </font>
    <font>
      <sz val="14"/>
      <color rgb="FFFF0000"/>
      <name val="Arial"/>
      <family val="2"/>
      <charset val="238"/>
    </font>
    <font>
      <sz val="14"/>
      <color theme="1"/>
      <name val="Calibri"/>
      <family val="2"/>
      <charset val="238"/>
      <scheme val="minor"/>
    </font>
    <font>
      <sz val="10"/>
      <color rgb="FFFF0000"/>
      <name val="Arial"/>
      <family val="2"/>
      <charset val="238"/>
    </font>
    <font>
      <sz val="14"/>
      <color rgb="FFFFFF00"/>
      <name val="Arial"/>
      <family val="2"/>
      <charset val="238"/>
    </font>
    <font>
      <vertAlign val="superscript"/>
      <sz val="9"/>
      <name val="Arial"/>
      <family val="2"/>
      <charset val="238"/>
    </font>
    <font>
      <sz val="11"/>
      <color indexed="17"/>
      <name val="Calibri"/>
      <family val="2"/>
      <charset val="238"/>
    </font>
    <font>
      <sz val="11"/>
      <color indexed="60"/>
      <name val="Calibri"/>
      <family val="2"/>
      <charset val="238"/>
    </font>
    <font>
      <sz val="10"/>
      <name val="Arial"/>
      <family val="2"/>
    </font>
    <font>
      <sz val="10"/>
      <name val="Tahoma"/>
      <family val="2"/>
      <charset val="238"/>
    </font>
    <font>
      <sz val="10"/>
      <name val="Times New Roman CE"/>
      <family val="1"/>
      <charset val="238"/>
    </font>
    <font>
      <sz val="11"/>
      <name val="Arial Narrow"/>
      <family val="2"/>
      <charset val="238"/>
    </font>
    <font>
      <sz val="14"/>
      <name val="Times New Roman CE"/>
      <family val="1"/>
      <charset val="238"/>
    </font>
    <font>
      <b/>
      <i/>
      <sz val="14"/>
      <name val="Arial"/>
      <family val="2"/>
      <charset val="238"/>
    </font>
    <font>
      <b/>
      <sz val="11"/>
      <name val="Arial Narrow"/>
      <family val="2"/>
      <charset val="238"/>
    </font>
    <font>
      <b/>
      <i/>
      <sz val="11"/>
      <name val="Arial Narrow"/>
      <family val="2"/>
      <charset val="238"/>
    </font>
    <font>
      <b/>
      <i/>
      <sz val="14"/>
      <name val="Times New Roman CE"/>
      <family val="1"/>
      <charset val="238"/>
    </font>
    <font>
      <b/>
      <sz val="10"/>
      <name val="Times New Roman CE"/>
      <family val="1"/>
      <charset val="238"/>
    </font>
    <font>
      <sz val="11"/>
      <color indexed="8"/>
      <name val="Arial Narrow"/>
      <family val="2"/>
      <charset val="238"/>
    </font>
    <font>
      <sz val="10"/>
      <color indexed="8"/>
      <name val="Arial"/>
      <family val="2"/>
      <charset val="238"/>
    </font>
    <font>
      <b/>
      <sz val="10"/>
      <color indexed="8"/>
      <name val="Arial"/>
      <family val="2"/>
      <charset val="238"/>
    </font>
    <font>
      <sz val="12"/>
      <name val="Times New Roman CE"/>
      <family val="1"/>
      <charset val="238"/>
    </font>
    <font>
      <b/>
      <sz val="10"/>
      <name val="Arial Narrow"/>
      <family val="2"/>
      <charset val="238"/>
    </font>
    <font>
      <b/>
      <i/>
      <sz val="9"/>
      <name val="Arial CE"/>
      <family val="2"/>
      <charset val="238"/>
    </font>
    <font>
      <sz val="8"/>
      <color rgb="FFFF0000"/>
      <name val="Arial"/>
      <family val="2"/>
      <charset val="238"/>
    </font>
    <font>
      <sz val="10"/>
      <name val="Arial"/>
    </font>
    <font>
      <b/>
      <sz val="10"/>
      <name val="Arial"/>
      <family val="2"/>
    </font>
    <font>
      <sz val="10"/>
      <name val="Calibri"/>
      <family val="2"/>
      <charset val="238"/>
    </font>
    <font>
      <vertAlign val="superscript"/>
      <sz val="10"/>
      <name val="Arial"/>
      <family val="2"/>
    </font>
    <font>
      <b/>
      <sz val="8"/>
      <name val="Arial CE"/>
      <charset val="238"/>
    </font>
    <font>
      <b/>
      <sz val="10"/>
      <color indexed="12"/>
      <name val="Arial"/>
      <family val="2"/>
    </font>
    <font>
      <b/>
      <sz val="10"/>
      <color indexed="8"/>
      <name val="Arial"/>
      <family val="2"/>
    </font>
    <font>
      <b/>
      <sz val="10"/>
      <color indexed="10"/>
      <name val="Arial"/>
      <family val="2"/>
    </font>
    <font>
      <sz val="12"/>
      <name val="Times New Roman"/>
      <family val="1"/>
      <charset val="238"/>
    </font>
    <font>
      <b/>
      <sz val="12"/>
      <color indexed="16"/>
      <name val="Times New Roman"/>
      <family val="1"/>
      <charset val="238"/>
    </font>
    <font>
      <b/>
      <sz val="12"/>
      <name val="Times New Roman"/>
      <family val="1"/>
      <charset val="238"/>
    </font>
    <font>
      <sz val="14"/>
      <color indexed="16"/>
      <name val="Times New Roman"/>
      <family val="1"/>
      <charset val="238"/>
    </font>
    <font>
      <b/>
      <sz val="8"/>
      <color indexed="8"/>
      <name val="Times New Roman"/>
      <family val="1"/>
      <charset val="238"/>
    </font>
    <font>
      <b/>
      <sz val="8"/>
      <name val="Times New Roman CE"/>
      <family val="1"/>
      <charset val="238"/>
    </font>
    <font>
      <b/>
      <sz val="10"/>
      <name val="Times New Roman"/>
      <family val="1"/>
      <charset val="238"/>
    </font>
    <font>
      <sz val="10"/>
      <name val="Times New Roman"/>
      <family val="1"/>
      <charset val="238"/>
    </font>
    <font>
      <b/>
      <u/>
      <sz val="12"/>
      <name val="Times New Roman CE"/>
      <family val="1"/>
      <charset val="238"/>
    </font>
    <font>
      <b/>
      <sz val="12"/>
      <name val="Times New Roman CE"/>
      <family val="1"/>
      <charset val="238"/>
    </font>
    <font>
      <b/>
      <sz val="14"/>
      <name val="Times New Roman CE"/>
      <family val="1"/>
      <charset val="238"/>
    </font>
    <font>
      <sz val="10"/>
      <name val="Times New Roman"/>
      <family val="1"/>
    </font>
    <font>
      <b/>
      <u/>
      <sz val="10"/>
      <name val="Times New Roman CE"/>
      <family val="1"/>
      <charset val="238"/>
    </font>
    <font>
      <i/>
      <sz val="10"/>
      <name val="Times New Roman CE"/>
      <family val="1"/>
      <charset val="238"/>
    </font>
    <font>
      <sz val="10"/>
      <color rgb="FFFF0000"/>
      <name val="Times New Roman CE"/>
      <family val="1"/>
      <charset val="238"/>
    </font>
    <font>
      <sz val="10"/>
      <name val="Times New Roman CE"/>
    </font>
    <font>
      <b/>
      <sz val="10"/>
      <name val="Times New Roman CE"/>
    </font>
    <font>
      <b/>
      <u/>
      <sz val="10"/>
      <name val="Times New Roman CE"/>
    </font>
    <font>
      <b/>
      <sz val="14"/>
      <name val="HelveticaPS"/>
      <charset val="238"/>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b/>
      <sz val="12"/>
      <color rgb="FFFF0000"/>
      <name val="Times New Roman"/>
      <family val="1"/>
    </font>
    <font>
      <b/>
      <sz val="12"/>
      <name val="Times New Roman CE"/>
    </font>
    <font>
      <b/>
      <u/>
      <sz val="12"/>
      <name val="Times New Roman CE"/>
    </font>
    <font>
      <b/>
      <sz val="12"/>
      <color rgb="FFFF0000"/>
      <name val="Times New Roman CE"/>
    </font>
    <font>
      <b/>
      <sz val="12"/>
      <name val="Times New Roman"/>
      <family val="1"/>
    </font>
    <font>
      <b/>
      <sz val="8"/>
      <name val="Times New Roman"/>
      <family val="1"/>
      <charset val="238"/>
    </font>
    <font>
      <sz val="11"/>
      <color theme="1"/>
      <name val="Arial"/>
      <family val="2"/>
      <charset val="238"/>
    </font>
    <font>
      <sz val="9"/>
      <color theme="1"/>
      <name val="Calibri"/>
      <family val="2"/>
      <charset val="238"/>
      <scheme val="minor"/>
    </font>
    <font>
      <b/>
      <sz val="9"/>
      <color theme="1"/>
      <name val="Calibri"/>
      <family val="2"/>
      <charset val="238"/>
      <scheme val="minor"/>
    </font>
    <font>
      <sz val="8"/>
      <color theme="1"/>
      <name val="Calibri"/>
      <family val="2"/>
      <charset val="238"/>
      <scheme val="minor"/>
    </font>
    <font>
      <vertAlign val="superscript"/>
      <sz val="9"/>
      <color theme="1"/>
      <name val="Calibri"/>
      <family val="2"/>
      <charset val="238"/>
      <scheme val="minor"/>
    </font>
    <font>
      <i/>
      <sz val="8"/>
      <color theme="1"/>
      <name val="Calibri"/>
      <family val="2"/>
      <charset val="238"/>
      <scheme val="minor"/>
    </font>
    <font>
      <b/>
      <sz val="10"/>
      <color theme="1"/>
      <name val="Calibri"/>
      <family val="2"/>
      <charset val="238"/>
      <scheme val="minor"/>
    </font>
    <font>
      <sz val="9"/>
      <color theme="1"/>
      <name val="Arial Narrow"/>
      <family val="2"/>
      <charset val="238"/>
    </font>
    <font>
      <i/>
      <sz val="7.5"/>
      <color theme="1"/>
      <name val="Calibri"/>
      <family val="2"/>
      <charset val="238"/>
      <scheme val="minor"/>
    </font>
    <font>
      <i/>
      <sz val="9"/>
      <color theme="1"/>
      <name val="Calibri"/>
      <family val="2"/>
      <charset val="238"/>
      <scheme val="minor"/>
    </font>
    <font>
      <b/>
      <sz val="12"/>
      <name val="Calibri"/>
      <family val="2"/>
      <charset val="238"/>
      <scheme val="minor"/>
    </font>
    <font>
      <b/>
      <sz val="14"/>
      <name val="Times New Roman"/>
      <family val="1"/>
    </font>
    <font>
      <b/>
      <sz val="16"/>
      <name val="Times New Roman"/>
      <family val="1"/>
    </font>
    <font>
      <b/>
      <sz val="12"/>
      <color indexed="8"/>
      <name val="Arial"/>
      <family val="2"/>
    </font>
    <font>
      <sz val="12"/>
      <color indexed="8"/>
      <name val="Arial"/>
      <family val="2"/>
    </font>
    <font>
      <b/>
      <sz val="10"/>
      <color indexed="8"/>
      <name val="SSPalatino"/>
      <charset val="238"/>
    </font>
    <font>
      <sz val="10"/>
      <color indexed="10"/>
      <name val="Arial"/>
      <family val="2"/>
    </font>
    <font>
      <sz val="10"/>
      <color indexed="10"/>
      <name val="Arial"/>
      <family val="2"/>
      <charset val="238"/>
    </font>
    <font>
      <sz val="10"/>
      <color indexed="8"/>
      <name val="MS Sans Serif"/>
      <family val="2"/>
      <charset val="238"/>
    </font>
    <font>
      <sz val="12"/>
      <name val="Arial"/>
      <family val="2"/>
    </font>
    <font>
      <b/>
      <sz val="12"/>
      <name val="Arial"/>
      <family val="2"/>
    </font>
    <font>
      <sz val="10"/>
      <color rgb="FFFF0000"/>
      <name val="Arial"/>
      <family val="2"/>
    </font>
    <font>
      <sz val="10"/>
      <color rgb="FFC00000"/>
      <name val="Arial"/>
      <family val="2"/>
    </font>
    <font>
      <b/>
      <sz val="10"/>
      <color rgb="FFC00000"/>
      <name val="Arial"/>
      <family val="2"/>
    </font>
    <font>
      <b/>
      <sz val="12"/>
      <color rgb="FFFF0000"/>
      <name val="Arial"/>
      <family val="2"/>
    </font>
    <font>
      <b/>
      <sz val="12"/>
      <color indexed="8"/>
      <name val="Arial"/>
      <family val="2"/>
      <charset val="238"/>
    </font>
    <font>
      <b/>
      <sz val="10"/>
      <color rgb="FFFF0000"/>
      <name val="Arial"/>
      <family val="2"/>
    </font>
    <font>
      <b/>
      <sz val="10"/>
      <color rgb="FFFF0000"/>
      <name val="Arial"/>
      <family val="2"/>
      <charset val="238"/>
    </font>
    <font>
      <sz val="12"/>
      <color indexed="8"/>
      <name val="Arial"/>
      <family val="2"/>
      <charset val="238"/>
    </font>
    <font>
      <b/>
      <sz val="11"/>
      <color rgb="FFFF0000"/>
      <name val="Arial"/>
      <family val="2"/>
      <charset val="238"/>
    </font>
    <font>
      <b/>
      <sz val="11"/>
      <name val="SSPalatino"/>
      <charset val="238"/>
    </font>
    <font>
      <sz val="11"/>
      <color rgb="FF0033CC"/>
      <name val="Calibri"/>
      <family val="2"/>
      <charset val="238"/>
      <scheme val="minor"/>
    </font>
    <font>
      <sz val="10"/>
      <color rgb="FF0070C0"/>
      <name val="Arial CE"/>
      <charset val="238"/>
    </font>
    <font>
      <sz val="11"/>
      <color rgb="FF0070C0"/>
      <name val="Calibri"/>
      <family val="2"/>
      <charset val="238"/>
      <scheme val="minor"/>
    </font>
    <font>
      <sz val="10"/>
      <color rgb="FF0070C0"/>
      <name val="Arial"/>
      <family val="2"/>
      <charset val="238"/>
    </font>
    <font>
      <sz val="10"/>
      <color rgb="FF0070C0"/>
      <name val="Arial CE"/>
      <family val="2"/>
      <charset val="238"/>
    </font>
    <font>
      <sz val="8"/>
      <color rgb="FF0070C0"/>
      <name val="Arial"/>
      <family val="2"/>
      <charset val="238"/>
    </font>
    <font>
      <vertAlign val="superscript"/>
      <sz val="10"/>
      <color rgb="FF0070C0"/>
      <name val="Arial"/>
      <family val="2"/>
      <charset val="238"/>
    </font>
    <font>
      <sz val="10"/>
      <color theme="3"/>
      <name val="Arial CE"/>
      <family val="2"/>
      <charset val="238"/>
    </font>
    <font>
      <b/>
      <sz val="10"/>
      <color theme="3"/>
      <name val="Arial CE"/>
      <charset val="238"/>
    </font>
    <font>
      <sz val="10"/>
      <color theme="3"/>
      <name val="Arial CE"/>
      <charset val="238"/>
    </font>
    <font>
      <sz val="11"/>
      <color theme="3"/>
      <name val="Calibri"/>
      <family val="2"/>
      <charset val="238"/>
      <scheme val="minor"/>
    </font>
    <font>
      <sz val="10"/>
      <color theme="3"/>
      <name val="Arial"/>
      <family val="2"/>
      <charset val="238"/>
    </font>
    <font>
      <sz val="10"/>
      <color theme="3"/>
      <name val="Calibri"/>
      <family val="2"/>
      <charset val="238"/>
    </font>
    <font>
      <vertAlign val="superscript"/>
      <sz val="10"/>
      <color theme="3"/>
      <name val="Arial"/>
      <family val="2"/>
    </font>
    <font>
      <sz val="10"/>
      <color theme="3"/>
      <name val="Arial"/>
      <family val="2"/>
    </font>
    <font>
      <b/>
      <sz val="10"/>
      <color theme="3"/>
      <name val="Arial"/>
      <family val="2"/>
      <charset val="238"/>
    </font>
  </fonts>
  <fills count="13">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42"/>
        <bgColor indexed="27"/>
      </patternFill>
    </fill>
    <fill>
      <patternFill patternType="solid">
        <fgColor indexed="43"/>
        <bgColor indexed="26"/>
      </patternFill>
    </fill>
    <fill>
      <patternFill patternType="solid">
        <fgColor theme="6"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2"/>
        <bgColor indexed="64"/>
      </patternFill>
    </fill>
    <fill>
      <patternFill patternType="solid">
        <fgColor indexed="9"/>
        <bgColor indexed="64"/>
      </patternFill>
    </fill>
  </fills>
  <borders count="32">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double">
        <color indexed="64"/>
      </top>
      <bottom style="double">
        <color indexed="64"/>
      </bottom>
      <diagonal/>
    </border>
    <border>
      <left/>
      <right/>
      <top style="double">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
      <left style="dotted">
        <color indexed="64"/>
      </left>
      <right/>
      <top/>
      <bottom/>
      <diagonal/>
    </border>
    <border>
      <left/>
      <right style="dotted">
        <color indexed="64"/>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thin">
        <color indexed="64"/>
      </bottom>
      <diagonal/>
    </border>
  </borders>
  <cellStyleXfs count="1989">
    <xf numFmtId="0" fontId="0" fillId="0" borderId="0"/>
    <xf numFmtId="0" fontId="1" fillId="0" borderId="0"/>
    <xf numFmtId="0" fontId="13" fillId="0" borderId="0"/>
    <xf numFmtId="165" fontId="13" fillId="0" borderId="0" applyFont="0" applyFill="0" applyBorder="0" applyAlignment="0" applyProtection="0"/>
    <xf numFmtId="168" fontId="27" fillId="0" borderId="0"/>
    <xf numFmtId="169" fontId="1" fillId="0" borderId="0" applyFont="0" applyFill="0" applyBorder="0" applyAlignment="0" applyProtection="0"/>
    <xf numFmtId="0" fontId="13" fillId="0" borderId="0"/>
    <xf numFmtId="0" fontId="13"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9" fontId="1" fillId="0" borderId="0" applyFont="0" applyFill="0" applyBorder="0" applyAlignment="0" applyProtection="0"/>
    <xf numFmtId="4" fontId="33" fillId="0" borderId="0">
      <alignment vertical="top"/>
      <protection hidden="1"/>
    </xf>
    <xf numFmtId="4" fontId="34" fillId="0" borderId="0" applyProtection="0">
      <alignment horizontal="left"/>
      <protection locked="0"/>
    </xf>
    <xf numFmtId="165"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3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3" fillId="0" borderId="0"/>
    <xf numFmtId="0" fontId="13" fillId="0" borderId="0"/>
    <xf numFmtId="0" fontId="1" fillId="0" borderId="0"/>
    <xf numFmtId="0" fontId="32" fillId="0" borderId="0"/>
    <xf numFmtId="0" fontId="32" fillId="0" borderId="0"/>
    <xf numFmtId="0" fontId="13" fillId="0" borderId="0"/>
    <xf numFmtId="0" fontId="13" fillId="0" borderId="0"/>
    <xf numFmtId="169" fontId="1" fillId="0" borderId="0" applyFont="0" applyFill="0" applyBorder="0" applyAlignment="0" applyProtection="0"/>
    <xf numFmtId="169" fontId="1" fillId="0" borderId="0" applyFont="0" applyFill="0" applyBorder="0" applyAlignment="0" applyProtection="0"/>
    <xf numFmtId="0" fontId="32" fillId="0" borderId="0"/>
    <xf numFmtId="0" fontId="1" fillId="0" borderId="0"/>
    <xf numFmtId="0" fontId="35" fillId="0" borderId="0"/>
    <xf numFmtId="0" fontId="35" fillId="0" borderId="0" applyFill="0" applyBorder="0" applyProtection="0"/>
    <xf numFmtId="170" fontId="35"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1" fillId="0" borderId="0"/>
    <xf numFmtId="0" fontId="13" fillId="0" borderId="0"/>
    <xf numFmtId="0" fontId="13" fillId="0" borderId="0"/>
    <xf numFmtId="0" fontId="1" fillId="0" borderId="0"/>
    <xf numFmtId="0" fontId="32" fillId="0" borderId="0"/>
    <xf numFmtId="0" fontId="1" fillId="0" borderId="0"/>
    <xf numFmtId="0" fontId="32" fillId="0" borderId="0"/>
    <xf numFmtId="165" fontId="32" fillId="0" borderId="0" applyFont="0" applyFill="0" applyBorder="0" applyAlignment="0" applyProtection="0"/>
    <xf numFmtId="0" fontId="32" fillId="0" borderId="0"/>
    <xf numFmtId="0" fontId="1" fillId="0" borderId="0"/>
    <xf numFmtId="165" fontId="13" fillId="0" borderId="0" applyFont="0" applyFill="0" applyBorder="0" applyAlignment="0" applyProtection="0"/>
    <xf numFmtId="0" fontId="1" fillId="0" borderId="0"/>
    <xf numFmtId="0" fontId="32" fillId="0" borderId="0"/>
    <xf numFmtId="0" fontId="32" fillId="0" borderId="0"/>
    <xf numFmtId="0" fontId="13" fillId="0" borderId="0"/>
    <xf numFmtId="0" fontId="13" fillId="0" borderId="0"/>
    <xf numFmtId="0" fontId="35" fillId="0" borderId="0" applyFill="0" applyBorder="0" applyProtection="0"/>
    <xf numFmtId="0" fontId="32"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32" fillId="0" borderId="0"/>
    <xf numFmtId="0" fontId="1" fillId="0" borderId="0"/>
    <xf numFmtId="0" fontId="32" fillId="0" borderId="0"/>
    <xf numFmtId="0" fontId="13" fillId="0" borderId="0"/>
    <xf numFmtId="0" fontId="13" fillId="0" borderId="0"/>
    <xf numFmtId="0" fontId="1" fillId="0" borderId="0"/>
    <xf numFmtId="0" fontId="32" fillId="0" borderId="0"/>
    <xf numFmtId="0" fontId="32" fillId="0" borderId="0"/>
    <xf numFmtId="0" fontId="13" fillId="0" borderId="0"/>
    <xf numFmtId="0" fontId="13" fillId="0" borderId="0"/>
    <xf numFmtId="0" fontId="32" fillId="0" borderId="0"/>
    <xf numFmtId="0" fontId="1" fillId="0" borderId="0"/>
    <xf numFmtId="0" fontId="1" fillId="0" borderId="0"/>
    <xf numFmtId="0" fontId="13" fillId="0" borderId="0"/>
    <xf numFmtId="0" fontId="13" fillId="0" borderId="0"/>
    <xf numFmtId="0" fontId="1" fillId="0" borderId="0"/>
    <xf numFmtId="0" fontId="32" fillId="0" borderId="0"/>
    <xf numFmtId="0" fontId="1" fillId="0" borderId="0"/>
    <xf numFmtId="0" fontId="1" fillId="0" borderId="0"/>
    <xf numFmtId="0" fontId="32"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13" fillId="0" borderId="0"/>
    <xf numFmtId="0" fontId="44" fillId="0" borderId="0"/>
    <xf numFmtId="165" fontId="44" fillId="0" borderId="0" applyFont="0" applyFill="0" applyBorder="0" applyAlignment="0" applyProtection="0"/>
    <xf numFmtId="9" fontId="44"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74" fontId="8" fillId="0" borderId="0" applyFill="0" applyBorder="0" applyAlignment="0" applyProtection="0"/>
    <xf numFmtId="165" fontId="13" fillId="0" borderId="0" applyFont="0" applyFill="0" applyBorder="0" applyAlignment="0" applyProtection="0"/>
    <xf numFmtId="3" fontId="8" fillId="0" borderId="0" applyFill="0" applyBorder="0" applyAlignment="0" applyProtection="0"/>
    <xf numFmtId="175" fontId="8" fillId="0" borderId="0" applyFill="0" applyBorder="0" applyAlignment="0" applyProtection="0"/>
    <xf numFmtId="0" fontId="8" fillId="0" borderId="0" applyFill="0" applyBorder="0" applyAlignment="0" applyProtection="0"/>
    <xf numFmtId="2" fontId="8"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10" applyNumberFormat="0" applyFill="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2" fillId="0" borderId="0"/>
    <xf numFmtId="165" fontId="52" fillId="0" borderId="0" applyFont="0" applyFill="0" applyBorder="0" applyAlignment="0" applyProtection="0"/>
    <xf numFmtId="9" fontId="52" fillId="0" borderId="0" applyFont="0" applyFill="0" applyBorder="0" applyAlignment="0" applyProtection="0"/>
    <xf numFmtId="165" fontId="1" fillId="0" borderId="0" applyFont="0" applyFill="0" applyBorder="0" applyAlignment="0" applyProtection="0"/>
    <xf numFmtId="170" fontId="52" fillId="0" borderId="0" applyFont="0" applyFill="0" applyBorder="0" applyAlignment="0" applyProtection="0"/>
    <xf numFmtId="0" fontId="70" fillId="5" borderId="0" applyNumberFormat="0" applyBorder="0" applyAlignment="0" applyProtection="0"/>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4" fontId="34" fillId="0" borderId="0">
      <alignment horizontal="left" vertical="top"/>
      <protection locked="0"/>
    </xf>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3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applyFill="0" applyBorder="0" applyProtection="0"/>
    <xf numFmtId="0" fontId="1" fillId="0" borderId="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1" fillId="0" borderId="0"/>
    <xf numFmtId="0" fontId="1" fillId="0" borderId="0"/>
    <xf numFmtId="0" fontId="1" fillId="0" borderId="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35"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6" borderId="0" applyNumberFormat="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83" fontId="1" fillId="0" borderId="0" applyFill="0" applyBorder="0" applyAlignment="0" applyProtection="0"/>
    <xf numFmtId="165" fontId="89" fillId="0" borderId="0" applyFont="0" applyFill="0" applyBorder="0" applyAlignment="0" applyProtection="0"/>
    <xf numFmtId="9" fontId="89" fillId="0" borderId="0" applyFont="0" applyFill="0" applyBorder="0" applyAlignment="0" applyProtection="0"/>
    <xf numFmtId="0" fontId="13" fillId="0" borderId="0"/>
    <xf numFmtId="165" fontId="72" fillId="0" borderId="0" applyFont="0" applyFill="0" applyBorder="0" applyAlignment="0" applyProtection="0"/>
    <xf numFmtId="0" fontId="108" fillId="0" borderId="0"/>
    <xf numFmtId="170" fontId="72" fillId="0" borderId="0" applyFont="0" applyFill="0" applyBorder="0" applyAlignment="0" applyProtection="0"/>
    <xf numFmtId="188" fontId="1" fillId="0" borderId="0" applyFont="0" applyFill="0" applyBorder="0" applyAlignment="0" applyProtection="0"/>
    <xf numFmtId="168" fontId="27" fillId="0" borderId="0"/>
    <xf numFmtId="0" fontId="108" fillId="0" borderId="0"/>
    <xf numFmtId="165" fontId="72" fillId="0" borderId="0" applyFont="0" applyFill="0" applyBorder="0" applyAlignment="0" applyProtection="0"/>
    <xf numFmtId="0" fontId="1" fillId="0" borderId="0"/>
    <xf numFmtId="0" fontId="143" fillId="0" borderId="0"/>
    <xf numFmtId="0" fontId="1" fillId="0" borderId="0"/>
    <xf numFmtId="9" fontId="1" fillId="0" borderId="0" applyFont="0" applyFill="0" applyBorder="0" applyAlignment="0" applyProtection="0"/>
    <xf numFmtId="165" fontId="1" fillId="0" borderId="0" applyFont="0" applyFill="0" applyBorder="0" applyAlignment="0" applyProtection="0"/>
  </cellStyleXfs>
  <cellXfs count="2337">
    <xf numFmtId="0" fontId="0" fillId="0" borderId="0" xfId="0"/>
    <xf numFmtId="0" fontId="1" fillId="0" borderId="0" xfId="1"/>
    <xf numFmtId="0" fontId="7" fillId="0" borderId="0" xfId="1" applyFont="1"/>
    <xf numFmtId="0" fontId="7" fillId="0" borderId="1" xfId="1" applyFont="1" applyBorder="1"/>
    <xf numFmtId="0" fontId="2" fillId="0" borderId="0" xfId="1" applyFont="1"/>
    <xf numFmtId="0" fontId="8" fillId="0" borderId="0" xfId="0" applyFont="1"/>
    <xf numFmtId="4" fontId="8" fillId="0" borderId="0" xfId="0" applyNumberFormat="1" applyFont="1"/>
    <xf numFmtId="0" fontId="12" fillId="0" borderId="0" xfId="0" applyFont="1"/>
    <xf numFmtId="0" fontId="0" fillId="0" borderId="0" xfId="0" applyBorder="1"/>
    <xf numFmtId="0" fontId="0" fillId="0" borderId="3" xfId="0" applyBorder="1"/>
    <xf numFmtId="0" fontId="8" fillId="0" borderId="0" xfId="0" applyFont="1" applyBorder="1"/>
    <xf numFmtId="4" fontId="8" fillId="0" borderId="0" xfId="0" applyNumberFormat="1" applyFont="1" applyBorder="1"/>
    <xf numFmtId="166" fontId="8" fillId="0" borderId="0" xfId="0" applyNumberFormat="1" applyFont="1" applyBorder="1"/>
    <xf numFmtId="166" fontId="8" fillId="0" borderId="0" xfId="0" applyNumberFormat="1" applyFont="1"/>
    <xf numFmtId="166" fontId="16" fillId="0" borderId="7" xfId="0" applyNumberFormat="1" applyFont="1" applyBorder="1"/>
    <xf numFmtId="0" fontId="16" fillId="0" borderId="0" xfId="0" applyFont="1" applyBorder="1"/>
    <xf numFmtId="166" fontId="16" fillId="0" borderId="0" xfId="0" applyNumberFormat="1" applyFont="1" applyBorder="1"/>
    <xf numFmtId="49" fontId="16" fillId="0" borderId="0" xfId="0" applyNumberFormat="1" applyFont="1" applyFill="1" applyBorder="1" applyAlignment="1">
      <alignment horizontal="left"/>
    </xf>
    <xf numFmtId="0" fontId="16" fillId="0" borderId="0" xfId="0" applyFont="1" applyFill="1" applyBorder="1"/>
    <xf numFmtId="166" fontId="16" fillId="0" borderId="0" xfId="0" applyNumberFormat="1" applyFont="1" applyFill="1" applyBorder="1"/>
    <xf numFmtId="0" fontId="8" fillId="0" borderId="0" xfId="0" applyFont="1" applyFill="1" applyBorder="1"/>
    <xf numFmtId="4" fontId="8" fillId="0" borderId="0" xfId="0" applyNumberFormat="1" applyFont="1" applyFill="1" applyBorder="1"/>
    <xf numFmtId="166" fontId="8" fillId="0" borderId="0" xfId="0" applyNumberFormat="1" applyFont="1" applyFill="1" applyBorder="1"/>
    <xf numFmtId="0" fontId="13" fillId="0" borderId="0" xfId="0" applyFont="1" applyBorder="1"/>
    <xf numFmtId="166" fontId="0" fillId="0" borderId="0" xfId="3" applyNumberFormat="1" applyFont="1"/>
    <xf numFmtId="0" fontId="13" fillId="0" borderId="0" xfId="2" applyFill="1"/>
    <xf numFmtId="0" fontId="13" fillId="0" borderId="0" xfId="2" applyFont="1" applyFill="1"/>
    <xf numFmtId="164" fontId="13" fillId="0" borderId="0" xfId="2" applyNumberFormat="1" applyFill="1"/>
    <xf numFmtId="164" fontId="8" fillId="0" borderId="0" xfId="0" applyNumberFormat="1" applyFont="1" applyFill="1" applyBorder="1"/>
    <xf numFmtId="167" fontId="15" fillId="0" borderId="3" xfId="0" applyNumberFormat="1" applyFont="1" applyBorder="1"/>
    <xf numFmtId="0" fontId="13" fillId="0" borderId="0" xfId="2"/>
    <xf numFmtId="0" fontId="20" fillId="0" borderId="0" xfId="2" applyFont="1" applyFill="1"/>
    <xf numFmtId="0" fontId="13" fillId="0" borderId="0" xfId="2" applyBorder="1"/>
    <xf numFmtId="0" fontId="8" fillId="0" borderId="0" xfId="2" applyFont="1" applyBorder="1"/>
    <xf numFmtId="0" fontId="8" fillId="0" borderId="0" xfId="2" applyFont="1"/>
    <xf numFmtId="0" fontId="20" fillId="0" borderId="0" xfId="2" applyFont="1"/>
    <xf numFmtId="167" fontId="12" fillId="0" borderId="0" xfId="3" applyNumberFormat="1" applyFont="1"/>
    <xf numFmtId="166" fontId="12" fillId="0" borderId="0" xfId="3" applyNumberFormat="1" applyFont="1"/>
    <xf numFmtId="167" fontId="12" fillId="0" borderId="2" xfId="3" applyNumberFormat="1" applyFont="1" applyBorder="1"/>
    <xf numFmtId="49" fontId="17" fillId="0" borderId="0" xfId="0" applyNumberFormat="1" applyFont="1" applyFill="1" applyBorder="1" applyAlignment="1">
      <alignment horizontal="left"/>
    </xf>
    <xf numFmtId="0" fontId="18" fillId="0" borderId="0" xfId="0" applyFont="1" applyFill="1" applyBorder="1"/>
    <xf numFmtId="0" fontId="19" fillId="0" borderId="0" xfId="0" applyFont="1" applyFill="1" applyBorder="1"/>
    <xf numFmtId="164" fontId="19" fillId="0" borderId="0" xfId="0" applyNumberFormat="1" applyFont="1" applyFill="1" applyBorder="1"/>
    <xf numFmtId="0" fontId="0" fillId="0" borderId="0" xfId="0" applyFill="1" applyBorder="1"/>
    <xf numFmtId="166" fontId="15" fillId="0" borderId="0" xfId="0" applyNumberFormat="1" applyFont="1" applyFill="1" applyBorder="1"/>
    <xf numFmtId="167" fontId="0" fillId="0" borderId="0" xfId="3" applyNumberFormat="1" applyFont="1"/>
    <xf numFmtId="0" fontId="15" fillId="0" borderId="0" xfId="0" applyFont="1"/>
    <xf numFmtId="0" fontId="26" fillId="0" borderId="0" xfId="0" applyFont="1"/>
    <xf numFmtId="4" fontId="26" fillId="0" borderId="0" xfId="0" applyNumberFormat="1" applyFont="1"/>
    <xf numFmtId="49" fontId="9" fillId="0" borderId="5" xfId="0" applyNumberFormat="1" applyFont="1" applyFill="1" applyBorder="1" applyAlignment="1">
      <alignment horizontal="left"/>
    </xf>
    <xf numFmtId="0" fontId="9" fillId="0" borderId="6" xfId="0" applyFont="1" applyFill="1" applyBorder="1"/>
    <xf numFmtId="4" fontId="8" fillId="0" borderId="6" xfId="0" applyNumberFormat="1" applyFont="1" applyFill="1" applyBorder="1"/>
    <xf numFmtId="164" fontId="8" fillId="0" borderId="7" xfId="0" applyNumberFormat="1" applyFont="1" applyFill="1" applyBorder="1"/>
    <xf numFmtId="4" fontId="8" fillId="2" borderId="7" xfId="0" applyNumberFormat="1" applyFont="1" applyFill="1" applyBorder="1"/>
    <xf numFmtId="0" fontId="20" fillId="0" borderId="0" xfId="0" applyFont="1"/>
    <xf numFmtId="49" fontId="20" fillId="0" borderId="5" xfId="0" applyNumberFormat="1" applyFont="1" applyFill="1" applyBorder="1" applyAlignment="1">
      <alignment horizontal="left"/>
    </xf>
    <xf numFmtId="0" fontId="20" fillId="0" borderId="6" xfId="0" applyFont="1" applyFill="1" applyBorder="1"/>
    <xf numFmtId="4" fontId="20" fillId="0" borderId="6" xfId="0" applyNumberFormat="1" applyFont="1" applyFill="1" applyBorder="1"/>
    <xf numFmtId="166" fontId="20" fillId="0" borderId="7" xfId="0" applyNumberFormat="1" applyFont="1" applyFill="1" applyBorder="1"/>
    <xf numFmtId="4" fontId="20" fillId="0" borderId="7" xfId="0" applyNumberFormat="1" applyFont="1" applyBorder="1"/>
    <xf numFmtId="49" fontId="8" fillId="0" borderId="0" xfId="0" applyNumberFormat="1" applyFont="1" applyFill="1" applyBorder="1" applyAlignment="1">
      <alignment horizontal="left"/>
    </xf>
    <xf numFmtId="49" fontId="8" fillId="0" borderId="2" xfId="0" applyNumberFormat="1" applyFont="1" applyFill="1" applyBorder="1" applyAlignment="1">
      <alignment horizontal="left"/>
    </xf>
    <xf numFmtId="0" fontId="8" fillId="0" borderId="2" xfId="0" applyFont="1" applyFill="1" applyBorder="1"/>
    <xf numFmtId="167" fontId="8" fillId="0" borderId="2" xfId="0" applyNumberFormat="1" applyFont="1" applyFill="1" applyBorder="1"/>
    <xf numFmtId="166" fontId="8" fillId="0" borderId="2" xfId="0" applyNumberFormat="1" applyFont="1" applyFill="1" applyBorder="1"/>
    <xf numFmtId="167" fontId="8" fillId="0" borderId="0" xfId="0" applyNumberFormat="1" applyFont="1" applyFill="1" applyBorder="1"/>
    <xf numFmtId="0" fontId="20" fillId="0" borderId="0" xfId="0" applyFont="1" applyFill="1"/>
    <xf numFmtId="49" fontId="23" fillId="0" borderId="0" xfId="0" applyNumberFormat="1" applyFont="1" applyFill="1" applyBorder="1" applyAlignment="1">
      <alignment horizontal="left"/>
    </xf>
    <xf numFmtId="0" fontId="23" fillId="0" borderId="0" xfId="0" applyFont="1" applyFill="1" applyBorder="1"/>
    <xf numFmtId="4" fontId="23" fillId="0" borderId="0" xfId="0" applyNumberFormat="1" applyFont="1" applyFill="1" applyBorder="1"/>
    <xf numFmtId="166" fontId="23" fillId="0" borderId="0" xfId="0" applyNumberFormat="1" applyFont="1" applyFill="1" applyBorder="1"/>
    <xf numFmtId="4" fontId="20" fillId="0" borderId="0" xfId="0" applyNumberFormat="1" applyFont="1" applyFill="1" applyBorder="1"/>
    <xf numFmtId="49" fontId="20" fillId="0" borderId="0" xfId="0" applyNumberFormat="1" applyFont="1" applyFill="1" applyBorder="1" applyAlignment="1">
      <alignment horizontal="left"/>
    </xf>
    <xf numFmtId="4" fontId="20" fillId="0" borderId="7" xfId="0" applyNumberFormat="1" applyFont="1" applyFill="1" applyBorder="1"/>
    <xf numFmtId="0" fontId="20" fillId="0" borderId="0" xfId="0" applyFont="1" applyFill="1" applyBorder="1"/>
    <xf numFmtId="166" fontId="20" fillId="0" borderId="0" xfId="0" applyNumberFormat="1" applyFont="1" applyFill="1" applyBorder="1"/>
    <xf numFmtId="0" fontId="8" fillId="0" borderId="0" xfId="0" applyFont="1" applyFill="1"/>
    <xf numFmtId="166" fontId="8" fillId="0" borderId="0" xfId="0" applyNumberFormat="1" applyFont="1" applyFill="1"/>
    <xf numFmtId="0" fontId="16" fillId="0" borderId="0" xfId="0" applyFont="1"/>
    <xf numFmtId="49" fontId="16" fillId="0" borderId="5" xfId="0" applyNumberFormat="1" applyFont="1" applyFill="1" applyBorder="1" applyAlignment="1">
      <alignment horizontal="left"/>
    </xf>
    <xf numFmtId="0" fontId="16" fillId="0" borderId="6" xfId="0" applyFont="1" applyFill="1" applyBorder="1"/>
    <xf numFmtId="4" fontId="16" fillId="0" borderId="6" xfId="0" applyNumberFormat="1" applyFont="1" applyFill="1" applyBorder="1"/>
    <xf numFmtId="167" fontId="16" fillId="0" borderId="7" xfId="0" applyNumberFormat="1" applyFont="1" applyFill="1" applyBorder="1"/>
    <xf numFmtId="166" fontId="8" fillId="0" borderId="7" xfId="0" applyNumberFormat="1" applyFont="1" applyFill="1" applyBorder="1"/>
    <xf numFmtId="49" fontId="8" fillId="0" borderId="0" xfId="0" applyNumberFormat="1" applyFont="1" applyFill="1" applyAlignment="1">
      <alignment horizontal="left"/>
    </xf>
    <xf numFmtId="0" fontId="2" fillId="0" borderId="0" xfId="0" applyFont="1" applyFill="1"/>
    <xf numFmtId="49" fontId="8" fillId="0" borderId="0" xfId="0" applyNumberFormat="1" applyFont="1" applyFill="1" applyBorder="1" applyAlignment="1">
      <alignment vertical="top" wrapText="1"/>
    </xf>
    <xf numFmtId="49" fontId="0" fillId="0" borderId="0" xfId="0" applyNumberFormat="1" applyFont="1" applyFill="1" applyAlignment="1">
      <alignment horizontal="left"/>
    </xf>
    <xf numFmtId="49" fontId="16" fillId="0" borderId="8" xfId="0" applyNumberFormat="1" applyFont="1" applyFill="1" applyBorder="1" applyAlignment="1">
      <alignment horizontal="left"/>
    </xf>
    <xf numFmtId="0" fontId="16" fillId="0" borderId="2" xfId="0" applyFont="1" applyFill="1" applyBorder="1"/>
    <xf numFmtId="166" fontId="16" fillId="0" borderId="2" xfId="0" applyNumberFormat="1" applyFont="1" applyFill="1" applyBorder="1"/>
    <xf numFmtId="167" fontId="16" fillId="0" borderId="0" xfId="0" applyNumberFormat="1" applyFont="1" applyFill="1" applyBorder="1"/>
    <xf numFmtId="0" fontId="2" fillId="0" borderId="0" xfId="0" applyFont="1" applyFill="1" applyBorder="1"/>
    <xf numFmtId="49" fontId="13" fillId="0" borderId="2" xfId="0" applyNumberFormat="1" applyFont="1" applyFill="1" applyBorder="1" applyAlignment="1">
      <alignment horizontal="left"/>
    </xf>
    <xf numFmtId="166" fontId="8" fillId="0" borderId="7" xfId="0" applyNumberFormat="1" applyFont="1" applyBorder="1"/>
    <xf numFmtId="49" fontId="13" fillId="0" borderId="0" xfId="0" applyNumberFormat="1" applyFont="1" applyFill="1" applyBorder="1" applyAlignment="1">
      <alignment horizontal="left"/>
    </xf>
    <xf numFmtId="0" fontId="0" fillId="0" borderId="0" xfId="0" applyFill="1" applyBorder="1" applyAlignment="1">
      <alignment horizontal="left" vertical="top"/>
    </xf>
    <xf numFmtId="0" fontId="0" fillId="0" borderId="0" xfId="0" applyFill="1"/>
    <xf numFmtId="166" fontId="16" fillId="0" borderId="6" xfId="0" applyNumberFormat="1" applyFont="1" applyFill="1" applyBorder="1"/>
    <xf numFmtId="49" fontId="10" fillId="0" borderId="5" xfId="0" applyNumberFormat="1" applyFont="1" applyFill="1" applyBorder="1" applyAlignment="1">
      <alignment horizontal="left"/>
    </xf>
    <xf numFmtId="49" fontId="0" fillId="0" borderId="0" xfId="0" applyNumberFormat="1" applyFont="1" applyFill="1" applyBorder="1" applyAlignment="1">
      <alignment horizontal="left"/>
    </xf>
    <xf numFmtId="166" fontId="8" fillId="0" borderId="0" xfId="0" applyNumberFormat="1" applyFont="1" applyBorder="1" applyAlignment="1">
      <alignment horizontal="right"/>
    </xf>
    <xf numFmtId="0" fontId="13" fillId="0" borderId="0" xfId="0" applyFont="1"/>
    <xf numFmtId="0" fontId="13" fillId="0" borderId="0" xfId="0" applyFont="1" applyFill="1" applyBorder="1"/>
    <xf numFmtId="164" fontId="13" fillId="0" borderId="0" xfId="0" applyNumberFormat="1" applyFont="1" applyFill="1" applyBorder="1"/>
    <xf numFmtId="166" fontId="13" fillId="0" borderId="0" xfId="0" applyNumberFormat="1" applyFont="1" applyBorder="1"/>
    <xf numFmtId="49" fontId="24" fillId="0" borderId="0" xfId="0" applyNumberFormat="1" applyFont="1" applyFill="1" applyBorder="1" applyAlignment="1">
      <alignment horizontal="left"/>
    </xf>
    <xf numFmtId="49" fontId="24" fillId="0" borderId="2" xfId="0" applyNumberFormat="1" applyFont="1" applyFill="1" applyBorder="1" applyAlignment="1">
      <alignment horizontal="left"/>
    </xf>
    <xf numFmtId="0" fontId="13" fillId="0" borderId="2" xfId="0" applyFont="1" applyFill="1" applyBorder="1"/>
    <xf numFmtId="166" fontId="13" fillId="0" borderId="2" xfId="0" applyNumberFormat="1" applyFont="1" applyFill="1" applyBorder="1"/>
    <xf numFmtId="166" fontId="13" fillId="0" borderId="0" xfId="0" applyNumberFormat="1" applyFont="1" applyFill="1" applyBorder="1"/>
    <xf numFmtId="0" fontId="13" fillId="0" borderId="0" xfId="0" applyFont="1" applyFill="1"/>
    <xf numFmtId="164" fontId="0" fillId="0" borderId="0" xfId="0" applyNumberFormat="1" applyFill="1"/>
    <xf numFmtId="0" fontId="0" fillId="0" borderId="2" xfId="0" applyFill="1" applyBorder="1"/>
    <xf numFmtId="0" fontId="0" fillId="0" borderId="0" xfId="0" applyFont="1" applyFill="1"/>
    <xf numFmtId="0" fontId="15" fillId="0" borderId="0" xfId="0" applyFont="1" applyAlignment="1">
      <alignment horizontal="right"/>
    </xf>
    <xf numFmtId="167" fontId="22" fillId="0" borderId="0" xfId="0" applyNumberFormat="1" applyFont="1" applyFill="1" applyBorder="1"/>
    <xf numFmtId="0" fontId="22" fillId="0" borderId="0" xfId="0" applyFont="1" applyFill="1"/>
    <xf numFmtId="0" fontId="15" fillId="0" borderId="0" xfId="0" applyFont="1" applyFill="1"/>
    <xf numFmtId="166" fontId="22" fillId="0" borderId="0" xfId="0" applyNumberFormat="1" applyFont="1" applyFill="1" applyBorder="1"/>
    <xf numFmtId="0" fontId="13" fillId="0" borderId="0" xfId="0" applyFont="1" applyFill="1" applyAlignment="1">
      <alignment vertical="top"/>
    </xf>
    <xf numFmtId="166" fontId="21" fillId="0" borderId="6" xfId="0" applyNumberFormat="1" applyFont="1" applyFill="1" applyBorder="1"/>
    <xf numFmtId="0" fontId="1" fillId="0" borderId="0" xfId="0" applyFont="1" applyFill="1"/>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3" fillId="0" borderId="6" xfId="0" applyFont="1" applyFill="1" applyBorder="1"/>
    <xf numFmtId="167" fontId="8" fillId="0" borderId="6" xfId="0" applyNumberFormat="1" applyFont="1" applyFill="1" applyBorder="1"/>
    <xf numFmtId="0" fontId="28" fillId="0" borderId="0" xfId="0" applyFont="1" applyFill="1"/>
    <xf numFmtId="49" fontId="0" fillId="0" borderId="0" xfId="0" applyNumberFormat="1" applyFill="1"/>
    <xf numFmtId="0" fontId="10" fillId="0" borderId="0" xfId="0" applyFont="1" applyFill="1"/>
    <xf numFmtId="0" fontId="11" fillId="0" borderId="0" xfId="0" applyFont="1" applyFill="1"/>
    <xf numFmtId="49" fontId="12" fillId="0" borderId="0" xfId="0" applyNumberFormat="1" applyFont="1" applyFill="1" applyBorder="1"/>
    <xf numFmtId="0" fontId="12" fillId="0" borderId="0" xfId="0" applyFont="1" applyFill="1" applyBorder="1"/>
    <xf numFmtId="167" fontId="12" fillId="0" borderId="0" xfId="0" applyNumberFormat="1" applyFont="1" applyFill="1" applyBorder="1"/>
    <xf numFmtId="49" fontId="0" fillId="0" borderId="0" xfId="0" applyNumberFormat="1" applyFill="1" applyBorder="1"/>
    <xf numFmtId="49" fontId="12" fillId="0" borderId="2" xfId="0" applyNumberFormat="1" applyFont="1" applyFill="1" applyBorder="1"/>
    <xf numFmtId="0" fontId="12" fillId="0" borderId="2" xfId="0" applyFont="1" applyFill="1" applyBorder="1"/>
    <xf numFmtId="167" fontId="12" fillId="0" borderId="2" xfId="0" applyNumberFormat="1" applyFont="1" applyFill="1" applyBorder="1"/>
    <xf numFmtId="49" fontId="0" fillId="0" borderId="3" xfId="0" applyNumberFormat="1" applyFill="1" applyBorder="1"/>
    <xf numFmtId="0" fontId="0" fillId="0" borderId="3" xfId="0" applyFill="1" applyBorder="1"/>
    <xf numFmtId="0" fontId="14" fillId="0" borderId="3" xfId="0" applyFont="1" applyFill="1" applyBorder="1" applyAlignment="1">
      <alignment horizontal="right"/>
    </xf>
    <xf numFmtId="167" fontId="15" fillId="0" borderId="3" xfId="0" applyNumberFormat="1" applyFont="1" applyFill="1" applyBorder="1"/>
    <xf numFmtId="167" fontId="0" fillId="0" borderId="0" xfId="0" applyNumberFormat="1" applyFill="1" applyBorder="1"/>
    <xf numFmtId="0" fontId="26" fillId="0" borderId="0" xfId="0" applyFont="1" applyFill="1"/>
    <xf numFmtId="49" fontId="9" fillId="0" borderId="0" xfId="0" applyNumberFormat="1" applyFont="1" applyFill="1" applyAlignment="1">
      <alignment horizontal="left"/>
    </xf>
    <xf numFmtId="4" fontId="26" fillId="0" borderId="0" xfId="0" applyNumberFormat="1" applyFont="1" applyFill="1"/>
    <xf numFmtId="164" fontId="26" fillId="0" borderId="0" xfId="0" applyNumberFormat="1" applyFont="1" applyFill="1"/>
    <xf numFmtId="49" fontId="25" fillId="0" borderId="0" xfId="0" applyNumberFormat="1" applyFont="1" applyFill="1" applyAlignment="1">
      <alignment horizontal="left"/>
    </xf>
    <xf numFmtId="4" fontId="8" fillId="0" borderId="0" xfId="0" applyNumberFormat="1" applyFont="1" applyFill="1"/>
    <xf numFmtId="164" fontId="8" fillId="0" borderId="0" xfId="0" applyNumberFormat="1" applyFont="1" applyFill="1"/>
    <xf numFmtId="0" fontId="29" fillId="0" borderId="0" xfId="0" applyFont="1" applyFill="1" applyBorder="1"/>
    <xf numFmtId="4" fontId="29" fillId="0" borderId="0" xfId="0" applyNumberFormat="1" applyFont="1" applyFill="1" applyBorder="1"/>
    <xf numFmtId="166" fontId="16" fillId="0" borderId="7" xfId="0" applyNumberFormat="1" applyFont="1" applyFill="1" applyBorder="1"/>
    <xf numFmtId="0" fontId="16" fillId="0" borderId="0" xfId="0" applyFont="1" applyFill="1"/>
    <xf numFmtId="4" fontId="8" fillId="0" borderId="7" xfId="0" applyNumberFormat="1" applyFont="1" applyFill="1" applyBorder="1"/>
    <xf numFmtId="0" fontId="22" fillId="0" borderId="2" xfId="0" applyFont="1" applyFill="1" applyBorder="1" applyAlignment="1">
      <alignment horizontal="center"/>
    </xf>
    <xf numFmtId="0" fontId="24" fillId="0" borderId="0" xfId="0" applyFont="1" applyFill="1" applyBorder="1"/>
    <xf numFmtId="0" fontId="0" fillId="0" borderId="0" xfId="0" applyFont="1" applyFill="1" applyBorder="1" applyAlignment="1">
      <alignment horizontal="left" vertical="top"/>
    </xf>
    <xf numFmtId="0" fontId="16" fillId="0" borderId="0" xfId="2" applyFont="1" applyBorder="1"/>
    <xf numFmtId="49" fontId="13" fillId="0" borderId="0" xfId="2" applyNumberFormat="1" applyFill="1" applyAlignment="1">
      <alignment horizontal="left"/>
    </xf>
    <xf numFmtId="49" fontId="13" fillId="0" borderId="0" xfId="2" applyNumberFormat="1" applyFont="1" applyFill="1" applyAlignment="1">
      <alignment horizontal="left"/>
    </xf>
    <xf numFmtId="49" fontId="8" fillId="0" borderId="0" xfId="2" applyNumberFormat="1" applyFont="1" applyFill="1" applyBorder="1" applyAlignment="1">
      <alignment horizontal="left"/>
    </xf>
    <xf numFmtId="166" fontId="8" fillId="0" borderId="0" xfId="2" applyNumberFormat="1" applyFont="1" applyFill="1" applyBorder="1"/>
    <xf numFmtId="49" fontId="13" fillId="0" borderId="2" xfId="2" applyNumberFormat="1" applyFont="1" applyFill="1" applyBorder="1" applyAlignment="1">
      <alignment horizontal="left"/>
    </xf>
    <xf numFmtId="0" fontId="8" fillId="0" borderId="2" xfId="2" applyFont="1" applyFill="1" applyBorder="1"/>
    <xf numFmtId="167" fontId="8" fillId="0" borderId="2" xfId="2" applyNumberFormat="1" applyFont="1" applyFill="1" applyBorder="1"/>
    <xf numFmtId="166" fontId="8" fillId="0" borderId="2" xfId="2" applyNumberFormat="1" applyFont="1" applyFill="1" applyBorder="1"/>
    <xf numFmtId="0" fontId="20" fillId="0" borderId="4" xfId="0" applyFont="1" applyFill="1" applyBorder="1"/>
    <xf numFmtId="4" fontId="20" fillId="0" borderId="4" xfId="0" applyNumberFormat="1" applyFont="1" applyFill="1" applyBorder="1"/>
    <xf numFmtId="166" fontId="20" fillId="0" borderId="4" xfId="0" applyNumberFormat="1" applyFont="1" applyFill="1" applyBorder="1"/>
    <xf numFmtId="0" fontId="31" fillId="0" borderId="0" xfId="0" applyFont="1" applyFill="1"/>
    <xf numFmtId="0" fontId="13" fillId="0" borderId="2" xfId="2" applyFill="1" applyBorder="1"/>
    <xf numFmtId="167" fontId="8" fillId="0" borderId="2" xfId="2" applyNumberFormat="1" applyFont="1" applyBorder="1"/>
    <xf numFmtId="0" fontId="13" fillId="0" borderId="0" xfId="2" applyFont="1" applyFill="1" applyBorder="1"/>
    <xf numFmtId="0" fontId="13" fillId="0" borderId="0" xfId="2" applyFill="1" applyBorder="1"/>
    <xf numFmtId="167" fontId="8" fillId="0" borderId="0" xfId="2" applyNumberFormat="1" applyFont="1" applyFill="1" applyBorder="1"/>
    <xf numFmtId="49" fontId="7" fillId="0" borderId="0" xfId="1" applyNumberFormat="1" applyFont="1"/>
    <xf numFmtId="49" fontId="1" fillId="0" borderId="0" xfId="1" applyNumberFormat="1"/>
    <xf numFmtId="0" fontId="1" fillId="0" borderId="0" xfId="1" applyAlignment="1"/>
    <xf numFmtId="4" fontId="7" fillId="0" borderId="1" xfId="1" applyNumberFormat="1" applyFont="1" applyFill="1" applyBorder="1" applyAlignment="1">
      <alignment horizontal="right"/>
    </xf>
    <xf numFmtId="4" fontId="5" fillId="0" borderId="0" xfId="1" applyNumberFormat="1" applyFont="1" applyAlignment="1">
      <alignment horizontal="right"/>
    </xf>
    <xf numFmtId="4" fontId="7" fillId="0" borderId="0" xfId="1" applyNumberFormat="1" applyFont="1" applyFill="1" applyAlignment="1">
      <alignment horizontal="right"/>
    </xf>
    <xf numFmtId="4" fontId="7" fillId="0" borderId="0" xfId="1" quotePrefix="1" applyNumberFormat="1" applyFont="1" applyFill="1" applyAlignment="1">
      <alignment horizontal="right"/>
    </xf>
    <xf numFmtId="4" fontId="1" fillId="0" borderId="0" xfId="1" applyNumberFormat="1" applyFill="1" applyAlignment="1"/>
    <xf numFmtId="4" fontId="1" fillId="0" borderId="0" xfId="1" applyNumberFormat="1" applyAlignment="1"/>
    <xf numFmtId="0" fontId="30" fillId="0" borderId="2" xfId="0" applyFont="1" applyFill="1" applyBorder="1"/>
    <xf numFmtId="0" fontId="30" fillId="0" borderId="0" xfId="0" applyFont="1" applyFill="1" applyBorder="1"/>
    <xf numFmtId="0" fontId="30" fillId="0" borderId="0" xfId="0" applyFont="1" applyFill="1"/>
    <xf numFmtId="164" fontId="30" fillId="0" borderId="0" xfId="0" applyNumberFormat="1" applyFont="1" applyFill="1"/>
    <xf numFmtId="0" fontId="2" fillId="0" borderId="0" xfId="1" applyFont="1" applyAlignment="1">
      <alignment vertical="top" wrapText="1"/>
    </xf>
    <xf numFmtId="0" fontId="37" fillId="0" borderId="0" xfId="0" applyFont="1" applyFill="1"/>
    <xf numFmtId="0" fontId="38" fillId="0" borderId="0" xfId="0" applyFont="1" applyFill="1" applyBorder="1"/>
    <xf numFmtId="0" fontId="28" fillId="0" borderId="0" xfId="0" applyFont="1" applyFill="1" applyBorder="1"/>
    <xf numFmtId="0" fontId="38" fillId="0" borderId="2" xfId="0" applyFont="1" applyFill="1" applyBorder="1"/>
    <xf numFmtId="4" fontId="39" fillId="0" borderId="0" xfId="0" applyNumberFormat="1" applyFont="1" applyFill="1" applyBorder="1"/>
    <xf numFmtId="0" fontId="28" fillId="0" borderId="3" xfId="0" applyFont="1" applyFill="1" applyBorder="1"/>
    <xf numFmtId="0" fontId="40" fillId="0" borderId="0" xfId="0" applyFont="1" applyFill="1"/>
    <xf numFmtId="0" fontId="22" fillId="0" borderId="6" xfId="0" applyFont="1" applyFill="1" applyBorder="1"/>
    <xf numFmtId="0" fontId="41" fillId="0" borderId="6" xfId="0" applyFont="1" applyFill="1" applyBorder="1"/>
    <xf numFmtId="0" fontId="22" fillId="0" borderId="0" xfId="0" applyFont="1" applyFill="1" applyBorder="1"/>
    <xf numFmtId="0" fontId="28" fillId="0" borderId="0" xfId="0" applyFont="1" applyFill="1" applyBorder="1" applyAlignment="1">
      <alignment horizontal="center"/>
    </xf>
    <xf numFmtId="0" fontId="41" fillId="0" borderId="0" xfId="0" applyFont="1" applyFill="1" applyBorder="1"/>
    <xf numFmtId="0" fontId="28" fillId="0" borderId="0" xfId="0" applyFont="1" applyFill="1" applyAlignment="1">
      <alignment horizontal="center"/>
    </xf>
    <xf numFmtId="0" fontId="42" fillId="0" borderId="6" xfId="0" applyFont="1" applyFill="1" applyBorder="1"/>
    <xf numFmtId="0" fontId="22" fillId="0" borderId="0" xfId="0" applyFont="1" applyFill="1" applyAlignment="1">
      <alignment horizontal="center"/>
    </xf>
    <xf numFmtId="0" fontId="22" fillId="0" borderId="0" xfId="0" applyFont="1" applyFill="1" applyBorder="1" applyAlignment="1">
      <alignment horizontal="center"/>
    </xf>
    <xf numFmtId="0" fontId="43" fillId="0" borderId="6" xfId="0" applyFont="1" applyFill="1" applyBorder="1"/>
    <xf numFmtId="0" fontId="42" fillId="0" borderId="2" xfId="0" applyFont="1" applyFill="1" applyBorder="1"/>
    <xf numFmtId="0" fontId="42" fillId="0" borderId="0" xfId="0" applyFont="1" applyFill="1" applyBorder="1"/>
    <xf numFmtId="0" fontId="41" fillId="0" borderId="4" xfId="0" applyFont="1" applyFill="1" applyBorder="1"/>
    <xf numFmtId="0" fontId="24" fillId="0" borderId="0" xfId="0" applyFont="1" applyFill="1" applyBorder="1" applyAlignment="1">
      <alignment horizontal="center"/>
    </xf>
    <xf numFmtId="0" fontId="24" fillId="0" borderId="0" xfId="2" applyFont="1" applyFill="1"/>
    <xf numFmtId="0" fontId="22" fillId="0" borderId="0" xfId="2" applyFont="1" applyFill="1" applyBorder="1"/>
    <xf numFmtId="0" fontId="24" fillId="3" borderId="0" xfId="2" applyFont="1" applyFill="1"/>
    <xf numFmtId="4" fontId="40" fillId="0" borderId="0" xfId="0" applyNumberFormat="1" applyFont="1" applyFill="1"/>
    <xf numFmtId="4" fontId="22" fillId="0" borderId="0" xfId="0" applyNumberFormat="1" applyFont="1" applyFill="1"/>
    <xf numFmtId="4" fontId="22" fillId="0" borderId="6" xfId="0" applyNumberFormat="1" applyFont="1" applyFill="1" applyBorder="1"/>
    <xf numFmtId="4" fontId="41" fillId="0" borderId="6" xfId="0" applyNumberFormat="1" applyFont="1" applyFill="1" applyBorder="1"/>
    <xf numFmtId="4" fontId="22" fillId="0" borderId="0" xfId="0" applyNumberFormat="1" applyFont="1" applyFill="1" applyBorder="1"/>
    <xf numFmtId="167" fontId="22" fillId="0" borderId="2" xfId="0" applyNumberFormat="1" applyFont="1" applyFill="1" applyBorder="1"/>
    <xf numFmtId="4" fontId="41" fillId="0" borderId="0" xfId="0" applyNumberFormat="1" applyFont="1" applyFill="1" applyBorder="1"/>
    <xf numFmtId="166" fontId="22" fillId="0" borderId="0" xfId="0" applyNumberFormat="1" applyFont="1" applyFill="1"/>
    <xf numFmtId="4" fontId="42" fillId="0" borderId="6" xfId="0" applyNumberFormat="1" applyFont="1" applyFill="1" applyBorder="1"/>
    <xf numFmtId="166" fontId="42" fillId="0" borderId="2" xfId="0" applyNumberFormat="1" applyFont="1" applyFill="1" applyBorder="1"/>
    <xf numFmtId="166" fontId="42" fillId="0" borderId="0" xfId="0" applyNumberFormat="1" applyFont="1" applyFill="1" applyBorder="1"/>
    <xf numFmtId="4" fontId="41" fillId="0" borderId="4" xfId="0" applyNumberFormat="1" applyFont="1" applyFill="1" applyBorder="1"/>
    <xf numFmtId="166" fontId="42" fillId="0" borderId="6" xfId="0" applyNumberFormat="1" applyFont="1" applyFill="1" applyBorder="1"/>
    <xf numFmtId="164" fontId="24" fillId="0" borderId="0" xfId="0" applyNumberFormat="1" applyFont="1" applyFill="1" applyBorder="1"/>
    <xf numFmtId="167" fontId="24" fillId="0" borderId="0" xfId="0" applyNumberFormat="1" applyFont="1" applyFill="1" applyBorder="1"/>
    <xf numFmtId="4" fontId="43" fillId="0" borderId="6" xfId="0" applyNumberFormat="1" applyFont="1" applyFill="1" applyBorder="1"/>
    <xf numFmtId="167" fontId="22" fillId="0" borderId="0" xfId="2" applyNumberFormat="1" applyFont="1" applyFill="1" applyBorder="1"/>
    <xf numFmtId="0" fontId="24" fillId="0" borderId="0" xfId="2" applyFont="1"/>
    <xf numFmtId="0" fontId="1" fillId="0" borderId="0" xfId="0" applyFont="1" applyFill="1" applyBorder="1"/>
    <xf numFmtId="0" fontId="1" fillId="0" borderId="0" xfId="1"/>
    <xf numFmtId="0" fontId="13" fillId="0" borderId="2" xfId="2" applyFont="1" applyFill="1" applyBorder="1"/>
    <xf numFmtId="49" fontId="8" fillId="0" borderId="0" xfId="2" applyNumberFormat="1" applyFont="1" applyFill="1" applyBorder="1" applyAlignment="1">
      <alignment horizontal="left" vertical="top" wrapText="1"/>
    </xf>
    <xf numFmtId="0" fontId="47" fillId="0" borderId="2" xfId="0" applyFont="1" applyFill="1" applyBorder="1" applyAlignment="1">
      <alignment horizontal="center"/>
    </xf>
    <xf numFmtId="0" fontId="47" fillId="0" borderId="0" xfId="0" applyFont="1" applyFill="1" applyBorder="1" applyAlignment="1">
      <alignment horizontal="center"/>
    </xf>
    <xf numFmtId="0" fontId="47" fillId="0" borderId="0" xfId="0" applyFont="1" applyFill="1"/>
    <xf numFmtId="0" fontId="8" fillId="0" borderId="2" xfId="0" applyFont="1" applyFill="1" applyBorder="1" applyAlignment="1">
      <alignment horizontal="center"/>
    </xf>
    <xf numFmtId="0" fontId="8" fillId="0" borderId="0" xfId="128" applyFont="1" applyFill="1"/>
    <xf numFmtId="49" fontId="9" fillId="0" borderId="0" xfId="128" applyNumberFormat="1" applyFont="1" applyFill="1" applyAlignment="1">
      <alignment horizontal="left"/>
    </xf>
    <xf numFmtId="49" fontId="17" fillId="0" borderId="0" xfId="128" applyNumberFormat="1" applyFont="1" applyFill="1" applyAlignment="1">
      <alignment horizontal="left"/>
    </xf>
    <xf numFmtId="4" fontId="8" fillId="0" borderId="0" xfId="128" applyNumberFormat="1" applyFont="1" applyFill="1"/>
    <xf numFmtId="164" fontId="8" fillId="0" borderId="0" xfId="128" applyNumberFormat="1" applyFont="1" applyFill="1"/>
    <xf numFmtId="0" fontId="13" fillId="0" borderId="0" xfId="128" applyFill="1"/>
    <xf numFmtId="0" fontId="10" fillId="0" borderId="0" xfId="128" applyFont="1" applyFill="1"/>
    <xf numFmtId="49" fontId="8" fillId="0" borderId="0" xfId="128" applyNumberFormat="1" applyFont="1" applyFill="1" applyAlignment="1">
      <alignment horizontal="left"/>
    </xf>
    <xf numFmtId="49" fontId="9" fillId="0" borderId="5" xfId="128" applyNumberFormat="1" applyFont="1" applyFill="1" applyBorder="1" applyAlignment="1">
      <alignment horizontal="left"/>
    </xf>
    <xf numFmtId="0" fontId="9" fillId="0" borderId="6" xfId="128" applyFont="1" applyFill="1" applyBorder="1"/>
    <xf numFmtId="0" fontId="8" fillId="0" borderId="6" xfId="128" applyFont="1" applyFill="1" applyBorder="1"/>
    <xf numFmtId="4" fontId="8" fillId="0" borderId="6" xfId="128" applyNumberFormat="1" applyFont="1" applyFill="1" applyBorder="1"/>
    <xf numFmtId="164" fontId="8" fillId="0" borderId="7" xfId="128" applyNumberFormat="1" applyFont="1" applyFill="1" applyBorder="1"/>
    <xf numFmtId="4" fontId="8" fillId="0" borderId="7" xfId="128" applyNumberFormat="1" applyFont="1" applyFill="1" applyBorder="1"/>
    <xf numFmtId="0" fontId="8" fillId="0" borderId="0" xfId="128" applyFont="1" applyFill="1" applyBorder="1"/>
    <xf numFmtId="49" fontId="8" fillId="0" borderId="0" xfId="128" applyNumberFormat="1" applyFont="1" applyFill="1" applyBorder="1" applyAlignment="1">
      <alignment horizontal="left"/>
    </xf>
    <xf numFmtId="0" fontId="48" fillId="0" borderId="0" xfId="128" applyFont="1" applyFill="1" applyBorder="1" applyAlignment="1">
      <alignment horizontal="center"/>
    </xf>
    <xf numFmtId="166" fontId="8" fillId="0" borderId="0" xfId="128" applyNumberFormat="1" applyFont="1" applyFill="1" applyBorder="1"/>
    <xf numFmtId="167" fontId="49" fillId="0" borderId="0" xfId="128" applyNumberFormat="1" applyFont="1" applyFill="1" applyBorder="1"/>
    <xf numFmtId="167" fontId="8" fillId="0" borderId="0" xfId="128" applyNumberFormat="1" applyFont="1" applyFill="1" applyBorder="1"/>
    <xf numFmtId="0" fontId="13" fillId="0" borderId="0" xfId="128" applyFill="1" applyBorder="1"/>
    <xf numFmtId="49" fontId="8" fillId="0" borderId="5" xfId="128" applyNumberFormat="1" applyFont="1" applyFill="1" applyBorder="1" applyAlignment="1">
      <alignment horizontal="left"/>
    </xf>
    <xf numFmtId="166" fontId="8" fillId="0" borderId="7" xfId="128" applyNumberFormat="1" applyFont="1" applyFill="1" applyBorder="1"/>
    <xf numFmtId="0" fontId="13" fillId="0" borderId="0" xfId="128" applyFont="1" applyFill="1" applyBorder="1" applyAlignment="1">
      <alignment horizontal="center"/>
    </xf>
    <xf numFmtId="49" fontId="8" fillId="0" borderId="2" xfId="128" applyNumberFormat="1" applyFont="1" applyFill="1" applyBorder="1" applyAlignment="1">
      <alignment horizontal="left"/>
    </xf>
    <xf numFmtId="0" fontId="8" fillId="0" borderId="2" xfId="128" applyFont="1" applyFill="1" applyBorder="1"/>
    <xf numFmtId="2" fontId="13" fillId="0" borderId="2" xfId="128" applyNumberFormat="1" applyFont="1" applyFill="1" applyBorder="1" applyAlignment="1">
      <alignment horizontal="center"/>
    </xf>
    <xf numFmtId="166" fontId="8" fillId="0" borderId="2" xfId="128" applyNumberFormat="1" applyFont="1" applyFill="1" applyBorder="1"/>
    <xf numFmtId="167" fontId="8" fillId="0" borderId="2" xfId="128" applyNumberFormat="1" applyFont="1" applyFill="1" applyBorder="1"/>
    <xf numFmtId="0" fontId="8" fillId="0" borderId="0" xfId="128" applyFont="1" applyBorder="1"/>
    <xf numFmtId="0" fontId="48" fillId="0" borderId="0" xfId="128" applyFont="1" applyFill="1"/>
    <xf numFmtId="166" fontId="8" fillId="0" borderId="0" xfId="128" applyNumberFormat="1" applyFont="1" applyFill="1"/>
    <xf numFmtId="0" fontId="13" fillId="0" borderId="0" xfId="128" applyBorder="1"/>
    <xf numFmtId="166" fontId="8" fillId="0" borderId="2" xfId="128" applyNumberFormat="1" applyFont="1" applyBorder="1"/>
    <xf numFmtId="166" fontId="8" fillId="0" borderId="0" xfId="128" applyNumberFormat="1" applyFont="1" applyBorder="1"/>
    <xf numFmtId="2" fontId="13" fillId="0" borderId="0" xfId="128" applyNumberFormat="1" applyFont="1" applyFill="1" applyBorder="1" applyAlignment="1">
      <alignment horizontal="center"/>
    </xf>
    <xf numFmtId="49" fontId="17" fillId="0" borderId="5" xfId="128" applyNumberFormat="1" applyFont="1" applyFill="1" applyBorder="1" applyAlignment="1">
      <alignment horizontal="left"/>
    </xf>
    <xf numFmtId="0" fontId="18" fillId="0" borderId="6" xfId="128" applyFont="1" applyFill="1" applyBorder="1"/>
    <xf numFmtId="0" fontId="19" fillId="0" borderId="6" xfId="128" applyFont="1" applyFill="1" applyBorder="1"/>
    <xf numFmtId="4" fontId="19" fillId="0" borderId="6" xfId="128" applyNumberFormat="1" applyFont="1" applyFill="1" applyBorder="1"/>
    <xf numFmtId="167" fontId="15" fillId="0" borderId="7" xfId="128" applyNumberFormat="1" applyFont="1" applyFill="1" applyBorder="1"/>
    <xf numFmtId="166" fontId="15" fillId="0" borderId="0" xfId="128" applyNumberFormat="1" applyFont="1" applyFill="1" applyBorder="1"/>
    <xf numFmtId="49" fontId="17" fillId="0" borderId="0" xfId="128" applyNumberFormat="1" applyFont="1" applyFill="1" applyBorder="1" applyAlignment="1">
      <alignment horizontal="left"/>
    </xf>
    <xf numFmtId="0" fontId="18" fillId="0" borderId="0" xfId="128" applyFont="1" applyFill="1" applyBorder="1"/>
    <xf numFmtId="0" fontId="19" fillId="0" borderId="0" xfId="128" applyFont="1" applyFill="1" applyBorder="1"/>
    <xf numFmtId="4" fontId="19" fillId="0" borderId="0" xfId="128" applyNumberFormat="1" applyFont="1" applyFill="1" applyBorder="1"/>
    <xf numFmtId="0" fontId="11" fillId="0" borderId="0" xfId="128" applyFont="1" applyFill="1"/>
    <xf numFmtId="164" fontId="13" fillId="0" borderId="0" xfId="128" applyNumberFormat="1" applyFill="1"/>
    <xf numFmtId="0" fontId="13" fillId="0" borderId="3" xfId="128" applyFill="1" applyBorder="1"/>
    <xf numFmtId="0" fontId="14" fillId="0" borderId="3" xfId="128" applyFont="1" applyFill="1" applyBorder="1" applyAlignment="1">
      <alignment horizontal="right"/>
    </xf>
    <xf numFmtId="167" fontId="15" fillId="0" borderId="3" xfId="128" applyNumberFormat="1" applyFont="1" applyFill="1" applyBorder="1"/>
    <xf numFmtId="167" fontId="18" fillId="0" borderId="9" xfId="128" applyNumberFormat="1" applyFont="1" applyFill="1" applyBorder="1"/>
    <xf numFmtId="0" fontId="14" fillId="0" borderId="0" xfId="128" applyFont="1" applyFill="1" applyBorder="1" applyAlignment="1">
      <alignment horizontal="right"/>
    </xf>
    <xf numFmtId="167" fontId="13" fillId="0" borderId="0" xfId="128" applyNumberFormat="1" applyFill="1"/>
    <xf numFmtId="167" fontId="8" fillId="0" borderId="0" xfId="128" applyNumberFormat="1" applyFont="1" applyFill="1"/>
    <xf numFmtId="167" fontId="17" fillId="0" borderId="3" xfId="128" applyNumberFormat="1" applyFont="1" applyFill="1" applyBorder="1"/>
    <xf numFmtId="0" fontId="14" fillId="0" borderId="0" xfId="128" applyFont="1" applyBorder="1" applyAlignment="1">
      <alignment horizontal="right"/>
    </xf>
    <xf numFmtId="167" fontId="15" fillId="0" borderId="0" xfId="128" applyNumberFormat="1" applyFont="1" applyBorder="1"/>
    <xf numFmtId="167" fontId="17" fillId="0" borderId="0" xfId="128" applyNumberFormat="1" applyFont="1" applyBorder="1"/>
    <xf numFmtId="0" fontId="13" fillId="0" borderId="0" xfId="128" applyFont="1" applyFill="1"/>
    <xf numFmtId="4" fontId="13" fillId="0" borderId="0" xfId="128" applyNumberFormat="1" applyFont="1" applyFill="1"/>
    <xf numFmtId="164" fontId="13" fillId="0" borderId="0" xfId="128" applyNumberFormat="1" applyFont="1" applyFill="1"/>
    <xf numFmtId="0" fontId="13" fillId="0" borderId="0" xfId="128" applyFont="1" applyFill="1" applyBorder="1"/>
    <xf numFmtId="0" fontId="30" fillId="0" borderId="2" xfId="0" applyFont="1" applyFill="1" applyBorder="1" applyAlignment="1">
      <alignment horizontal="center"/>
    </xf>
    <xf numFmtId="0" fontId="30" fillId="0" borderId="0" xfId="0" applyFont="1" applyFill="1" applyBorder="1" applyAlignment="1">
      <alignment horizontal="center"/>
    </xf>
    <xf numFmtId="0" fontId="30" fillId="0" borderId="0" xfId="0" applyFont="1" applyFill="1" applyAlignment="1">
      <alignment horizontal="center"/>
    </xf>
    <xf numFmtId="0" fontId="8" fillId="0" borderId="2" xfId="2" applyFont="1" applyFill="1" applyBorder="1" applyAlignment="1">
      <alignment horizontal="center"/>
    </xf>
    <xf numFmtId="173" fontId="8" fillId="0" borderId="2" xfId="0" applyNumberFormat="1" applyFont="1" applyFill="1" applyBorder="1"/>
    <xf numFmtId="49" fontId="13" fillId="0" borderId="0" xfId="0" applyNumberFormat="1" applyFont="1" applyFill="1" applyBorder="1" applyAlignment="1">
      <alignment horizontal="left" vertical="top" wrapText="1"/>
    </xf>
    <xf numFmtId="0" fontId="1" fillId="0" borderId="0" xfId="1" applyFont="1"/>
    <xf numFmtId="0" fontId="6" fillId="0" borderId="0" xfId="1" applyFont="1"/>
    <xf numFmtId="0" fontId="6" fillId="0" borderId="0" xfId="1" applyFont="1" applyAlignment="1">
      <alignment wrapText="1"/>
    </xf>
    <xf numFmtId="0" fontId="53" fillId="0" borderId="0" xfId="1" applyFont="1" applyAlignment="1">
      <alignment horizontal="left" wrapText="1"/>
    </xf>
    <xf numFmtId="0" fontId="53" fillId="0" borderId="0" xfId="1" applyFont="1" applyAlignment="1">
      <alignment vertical="center" wrapText="1"/>
    </xf>
    <xf numFmtId="0" fontId="5" fillId="0" borderId="0" xfId="1" applyFont="1" applyAlignment="1">
      <alignment wrapText="1"/>
    </xf>
    <xf numFmtId="176" fontId="7" fillId="0" borderId="0" xfId="1" applyNumberFormat="1" applyFont="1" applyAlignment="1">
      <alignment horizontal="right"/>
    </xf>
    <xf numFmtId="4" fontId="54" fillId="0" borderId="0" xfId="1" applyNumberFormat="1" applyFont="1"/>
    <xf numFmtId="0" fontId="1" fillId="0" borderId="0" xfId="1" applyFont="1" applyAlignment="1">
      <alignment horizontal="right"/>
    </xf>
    <xf numFmtId="0" fontId="54" fillId="0" borderId="0" xfId="1" applyFont="1"/>
    <xf numFmtId="176" fontId="7" fillId="0" borderId="0" xfId="1" quotePrefix="1" applyNumberFormat="1" applyFont="1" applyAlignment="1">
      <alignment horizontal="right"/>
    </xf>
    <xf numFmtId="0" fontId="30" fillId="0" borderId="0" xfId="0" applyFont="1"/>
    <xf numFmtId="4" fontId="54" fillId="0" borderId="0" xfId="1" applyNumberFormat="1" applyFont="1" applyAlignment="1">
      <alignment horizontal="right"/>
    </xf>
    <xf numFmtId="0" fontId="7" fillId="0" borderId="0" xfId="1" applyFont="1" applyAlignment="1">
      <alignment horizontal="right"/>
    </xf>
    <xf numFmtId="176" fontId="7" fillId="0" borderId="1" xfId="1" applyNumberFormat="1" applyFont="1" applyBorder="1" applyAlignment="1">
      <alignment horizontal="right"/>
    </xf>
    <xf numFmtId="4" fontId="54" fillId="0" borderId="1" xfId="0" applyNumberFormat="1" applyFont="1" applyBorder="1"/>
    <xf numFmtId="0" fontId="5" fillId="0" borderId="0" xfId="1" applyFont="1"/>
    <xf numFmtId="176" fontId="5" fillId="0" borderId="0" xfId="1" applyNumberFormat="1" applyFont="1" applyAlignment="1">
      <alignment horizontal="right"/>
    </xf>
    <xf numFmtId="4" fontId="53" fillId="0" borderId="0" xfId="1" applyNumberFormat="1" applyFont="1"/>
    <xf numFmtId="4" fontId="3" fillId="0" borderId="0" xfId="1" applyNumberFormat="1" applyFont="1"/>
    <xf numFmtId="176" fontId="6" fillId="0" borderId="0" xfId="1" applyNumberFormat="1" applyFont="1" applyAlignment="1">
      <alignment horizontal="right"/>
    </xf>
    <xf numFmtId="4" fontId="5" fillId="0" borderId="0" xfId="1" applyNumberFormat="1" applyFont="1"/>
    <xf numFmtId="4" fontId="1" fillId="0" borderId="0" xfId="1" applyNumberFormat="1" applyFont="1"/>
    <xf numFmtId="0" fontId="1" fillId="0" borderId="0" xfId="1" applyFont="1" applyAlignment="1">
      <alignment vertical="top" wrapText="1"/>
    </xf>
    <xf numFmtId="0" fontId="1" fillId="0" borderId="0" xfId="1" applyFont="1" applyAlignment="1">
      <alignment vertical="top"/>
    </xf>
    <xf numFmtId="0" fontId="55" fillId="0" borderId="0" xfId="1" applyFont="1"/>
    <xf numFmtId="0" fontId="56" fillId="0" borderId="0" xfId="1" applyFont="1"/>
    <xf numFmtId="0" fontId="55" fillId="0" borderId="0" xfId="1" applyFont="1" applyAlignment="1">
      <alignment horizontal="center"/>
    </xf>
    <xf numFmtId="0" fontId="57" fillId="0" borderId="0" xfId="1" applyFont="1" applyAlignment="1">
      <alignment horizontal="center"/>
    </xf>
    <xf numFmtId="4" fontId="55" fillId="0" borderId="0" xfId="1" applyNumberFormat="1" applyFont="1"/>
    <xf numFmtId="0" fontId="55" fillId="0" borderId="3" xfId="1" applyFont="1" applyBorder="1"/>
    <xf numFmtId="0" fontId="56" fillId="0" borderId="3" xfId="1" applyFont="1" applyBorder="1"/>
    <xf numFmtId="0" fontId="58" fillId="0" borderId="3" xfId="1" applyFont="1" applyBorder="1"/>
    <xf numFmtId="0" fontId="55" fillId="0" borderId="3" xfId="1" applyFont="1" applyBorder="1" applyAlignment="1">
      <alignment horizontal="center"/>
    </xf>
    <xf numFmtId="0" fontId="56" fillId="0" borderId="3" xfId="1" applyFont="1" applyBorder="1" applyAlignment="1">
      <alignment horizontal="center"/>
    </xf>
    <xf numFmtId="0" fontId="57" fillId="0" borderId="3" xfId="1" applyFont="1" applyBorder="1" applyAlignment="1">
      <alignment horizontal="center"/>
    </xf>
    <xf numFmtId="4" fontId="56" fillId="0" borderId="3" xfId="1" applyNumberFormat="1" applyFont="1" applyBorder="1"/>
    <xf numFmtId="0" fontId="3" fillId="2" borderId="0" xfId="1" applyFont="1" applyFill="1"/>
    <xf numFmtId="0" fontId="1" fillId="2" borderId="0" xfId="1" applyFont="1" applyFill="1"/>
    <xf numFmtId="0" fontId="58" fillId="2" borderId="0" xfId="1" applyFont="1" applyFill="1"/>
    <xf numFmtId="0" fontId="1" fillId="2" borderId="0" xfId="1" applyFont="1" applyFill="1" applyAlignment="1">
      <alignment horizontal="center"/>
    </xf>
    <xf numFmtId="4" fontId="1" fillId="2" borderId="0" xfId="1" applyNumberFormat="1" applyFont="1" applyFill="1"/>
    <xf numFmtId="0" fontId="58" fillId="0" borderId="0" xfId="1" applyFont="1"/>
    <xf numFmtId="2" fontId="1" fillId="0" borderId="0" xfId="1" applyNumberFormat="1" applyFont="1"/>
    <xf numFmtId="49" fontId="1" fillId="0" borderId="0" xfId="1" applyNumberFormat="1" applyFont="1" applyAlignment="1">
      <alignment horizontal="center"/>
    </xf>
    <xf numFmtId="49" fontId="59" fillId="0" borderId="0" xfId="1" applyNumberFormat="1" applyFont="1"/>
    <xf numFmtId="0" fontId="59" fillId="0" borderId="0" xfId="1" applyFont="1"/>
    <xf numFmtId="0" fontId="58" fillId="0" borderId="0" xfId="1" applyFont="1" applyAlignment="1">
      <alignment wrapText="1"/>
    </xf>
    <xf numFmtId="0" fontId="13" fillId="0" borderId="0" xfId="6" applyFont="1" applyAlignment="1">
      <alignment horizontal="center"/>
    </xf>
    <xf numFmtId="0" fontId="13" fillId="0" borderId="0" xfId="7" applyFont="1" applyAlignment="1">
      <alignment horizontal="center"/>
    </xf>
    <xf numFmtId="0" fontId="1" fillId="0" borderId="0" xfId="1" applyFont="1" applyAlignment="1">
      <alignment horizontal="center"/>
    </xf>
    <xf numFmtId="0" fontId="59" fillId="0" borderId="2" xfId="1" applyFont="1" applyBorder="1"/>
    <xf numFmtId="0" fontId="1" fillId="0" borderId="2" xfId="1" applyFont="1" applyBorder="1"/>
    <xf numFmtId="0" fontId="58" fillId="0" borderId="2" xfId="1" applyFont="1" applyBorder="1"/>
    <xf numFmtId="0" fontId="1" fillId="0" borderId="2" xfId="1" applyFont="1" applyBorder="1" applyAlignment="1">
      <alignment horizontal="center"/>
    </xf>
    <xf numFmtId="4" fontId="1" fillId="0" borderId="2" xfId="1" applyNumberFormat="1" applyFont="1" applyBorder="1"/>
    <xf numFmtId="0" fontId="1" fillId="0" borderId="0" xfId="1" applyFont="1" applyAlignment="1">
      <alignment horizontal="justify" vertical="top"/>
    </xf>
    <xf numFmtId="0" fontId="59" fillId="0" borderId="0" xfId="1" applyFont="1" applyBorder="1"/>
    <xf numFmtId="0" fontId="1" fillId="0" borderId="0" xfId="1" applyFont="1" applyBorder="1"/>
    <xf numFmtId="0" fontId="58" fillId="0" borderId="0" xfId="1" applyFont="1" applyBorder="1"/>
    <xf numFmtId="0" fontId="1" fillId="0" borderId="0" xfId="1" applyFont="1" applyBorder="1" applyAlignment="1">
      <alignment horizontal="center"/>
    </xf>
    <xf numFmtId="4" fontId="1" fillId="0" borderId="0" xfId="1" applyNumberFormat="1" applyFont="1" applyBorder="1"/>
    <xf numFmtId="49" fontId="59" fillId="0" borderId="2" xfId="1" applyNumberFormat="1" applyFont="1" applyBorder="1"/>
    <xf numFmtId="2" fontId="1" fillId="0" borderId="2" xfId="1" applyNumberFormat="1" applyFont="1" applyBorder="1"/>
    <xf numFmtId="49" fontId="1" fillId="0" borderId="2" xfId="1" applyNumberFormat="1" applyFont="1" applyBorder="1" applyAlignment="1">
      <alignment horizontal="center"/>
    </xf>
    <xf numFmtId="49" fontId="59" fillId="0" borderId="0" xfId="1" applyNumberFormat="1" applyFont="1" applyBorder="1"/>
    <xf numFmtId="2" fontId="1" fillId="0" borderId="0" xfId="1" applyNumberFormat="1" applyFont="1" applyBorder="1"/>
    <xf numFmtId="49" fontId="1" fillId="0" borderId="0" xfId="1" applyNumberFormat="1" applyFont="1" applyBorder="1" applyAlignment="1">
      <alignment horizontal="center"/>
    </xf>
    <xf numFmtId="0" fontId="53" fillId="2" borderId="0" xfId="1" applyFont="1" applyFill="1"/>
    <xf numFmtId="0" fontId="54" fillId="2" borderId="0" xfId="1" applyFont="1" applyFill="1"/>
    <xf numFmtId="0" fontId="54" fillId="2" borderId="0" xfId="1" applyFont="1" applyFill="1" applyAlignment="1">
      <alignment horizontal="center"/>
    </xf>
    <xf numFmtId="4" fontId="53" fillId="2" borderId="0" xfId="1" applyNumberFormat="1" applyFont="1" applyFill="1"/>
    <xf numFmtId="0" fontId="7" fillId="0" borderId="0" xfId="1" applyFont="1" applyAlignment="1">
      <alignment horizontal="center"/>
    </xf>
    <xf numFmtId="4" fontId="7" fillId="0" borderId="0" xfId="1" applyNumberFormat="1" applyFont="1"/>
    <xf numFmtId="2" fontId="1" fillId="0" borderId="0" xfId="1" applyNumberFormat="1" applyFont="1" applyAlignment="1">
      <alignment horizontal="left" vertical="top"/>
    </xf>
    <xf numFmtId="0" fontId="58" fillId="0" borderId="0" xfId="1" applyFont="1" applyAlignment="1">
      <alignment vertical="top" wrapText="1"/>
    </xf>
    <xf numFmtId="0" fontId="58" fillId="0" borderId="0" xfId="1" applyFont="1" applyAlignment="1">
      <alignment vertical="top"/>
    </xf>
    <xf numFmtId="0" fontId="1" fillId="0" borderId="0" xfId="0" applyFont="1"/>
    <xf numFmtId="3" fontId="1" fillId="0" borderId="0" xfId="1" applyNumberFormat="1" applyFont="1"/>
    <xf numFmtId="0" fontId="1" fillId="0" borderId="1" xfId="1" applyFont="1" applyBorder="1" applyAlignment="1">
      <alignment horizontal="left" vertical="top"/>
    </xf>
    <xf numFmtId="0" fontId="1" fillId="0" borderId="1" xfId="1" applyFont="1" applyBorder="1" applyAlignment="1">
      <alignment horizontal="justify" vertical="top" wrapText="1"/>
    </xf>
    <xf numFmtId="0" fontId="58" fillId="0" borderId="1" xfId="1" applyFont="1" applyBorder="1"/>
    <xf numFmtId="2" fontId="1" fillId="0" borderId="1" xfId="1" applyNumberFormat="1" applyFont="1" applyBorder="1"/>
    <xf numFmtId="49" fontId="1" fillId="0" borderId="1" xfId="1" applyNumberFormat="1" applyFont="1" applyBorder="1" applyAlignment="1">
      <alignment horizontal="center"/>
    </xf>
    <xf numFmtId="4" fontId="1" fillId="0" borderId="1" xfId="1" applyNumberFormat="1" applyFont="1" applyBorder="1"/>
    <xf numFmtId="0" fontId="61" fillId="0" borderId="0" xfId="1" applyFont="1" applyAlignment="1">
      <alignment vertical="top" wrapText="1"/>
    </xf>
    <xf numFmtId="0" fontId="30" fillId="0" borderId="0" xfId="0" applyFont="1" applyAlignment="1">
      <alignment vertical="top"/>
    </xf>
    <xf numFmtId="49" fontId="58" fillId="0" borderId="2" xfId="1" applyNumberFormat="1" applyFont="1" applyBorder="1" applyAlignment="1">
      <alignment wrapText="1"/>
    </xf>
    <xf numFmtId="49" fontId="58" fillId="0" borderId="0" xfId="1" applyNumberFormat="1" applyFont="1" applyAlignment="1">
      <alignment wrapText="1"/>
    </xf>
    <xf numFmtId="0" fontId="53" fillId="0" borderId="0" xfId="1" applyFont="1"/>
    <xf numFmtId="0" fontId="54" fillId="0" borderId="0" xfId="1" applyFont="1" applyAlignment="1">
      <alignment horizontal="center"/>
    </xf>
    <xf numFmtId="0" fontId="63" fillId="0" borderId="0" xfId="0" applyFont="1" applyBorder="1" applyAlignment="1">
      <alignment horizontal="left" vertical="top" wrapText="1"/>
    </xf>
    <xf numFmtId="0" fontId="1" fillId="0" borderId="0" xfId="1" applyNumberFormat="1" applyFont="1" applyAlignment="1">
      <alignment horizontal="left" vertical="top"/>
    </xf>
    <xf numFmtId="0" fontId="1" fillId="0" borderId="1" xfId="1" applyFont="1" applyBorder="1"/>
    <xf numFmtId="0" fontId="1" fillId="0" borderId="1" xfId="1" applyFont="1" applyBorder="1" applyAlignment="1">
      <alignment horizontal="center"/>
    </xf>
    <xf numFmtId="49" fontId="1" fillId="0" borderId="0" xfId="1" applyNumberFormat="1" applyFont="1" applyAlignment="1">
      <alignment horizontal="left" vertical="top"/>
    </xf>
    <xf numFmtId="2" fontId="1" fillId="0" borderId="0" xfId="1" applyNumberFormat="1" applyFont="1" applyFill="1"/>
    <xf numFmtId="0" fontId="58" fillId="0" borderId="0" xfId="1" applyFont="1" applyAlignment="1">
      <alignment horizontal="justify" vertical="center" wrapText="1"/>
    </xf>
    <xf numFmtId="0" fontId="1" fillId="0" borderId="0" xfId="1" quotePrefix="1" applyFont="1" applyAlignment="1">
      <alignment horizontal="left" vertical="top"/>
    </xf>
    <xf numFmtId="0" fontId="1" fillId="0" borderId="0" xfId="1" applyNumberFormat="1"/>
    <xf numFmtId="0" fontId="1" fillId="0" borderId="0" xfId="1" applyFill="1"/>
    <xf numFmtId="0" fontId="58" fillId="0" borderId="0" xfId="1" applyFont="1" applyFill="1"/>
    <xf numFmtId="0" fontId="1" fillId="0" borderId="0" xfId="1" applyFill="1" applyAlignment="1">
      <alignment horizontal="center"/>
    </xf>
    <xf numFmtId="4" fontId="1" fillId="0" borderId="0" xfId="1" applyNumberFormat="1"/>
    <xf numFmtId="0" fontId="6" fillId="0" borderId="0" xfId="1" applyFont="1" applyFill="1" applyAlignment="1"/>
    <xf numFmtId="0" fontId="6" fillId="0" borderId="0" xfId="1" applyFont="1" applyAlignment="1"/>
    <xf numFmtId="0" fontId="6" fillId="0" borderId="0" xfId="1" applyFont="1" applyFill="1" applyAlignment="1">
      <alignment wrapText="1"/>
    </xf>
    <xf numFmtId="0" fontId="53" fillId="0" borderId="0" xfId="1" applyFont="1" applyFill="1" applyAlignment="1">
      <alignment vertical="center" wrapText="1"/>
    </xf>
    <xf numFmtId="4" fontId="7" fillId="0" borderId="0" xfId="1" applyNumberFormat="1" applyFont="1" applyFill="1"/>
    <xf numFmtId="0" fontId="7" fillId="0" borderId="0" xfId="1" applyFont="1" applyFill="1"/>
    <xf numFmtId="0" fontId="7" fillId="0" borderId="0" xfId="1" applyFont="1" applyFill="1" applyAlignment="1"/>
    <xf numFmtId="4" fontId="1" fillId="0" borderId="0" xfId="1" applyNumberFormat="1" applyFont="1" applyFill="1" applyAlignment="1">
      <alignment horizontal="right"/>
    </xf>
    <xf numFmtId="4" fontId="1" fillId="0" borderId="0" xfId="1" applyNumberFormat="1" applyFill="1" applyAlignment="1">
      <alignment horizontal="right"/>
    </xf>
    <xf numFmtId="0" fontId="0" fillId="0" borderId="0" xfId="0" applyAlignment="1"/>
    <xf numFmtId="4" fontId="64" fillId="0" borderId="0" xfId="0" applyNumberFormat="1" applyFont="1" applyAlignment="1"/>
    <xf numFmtId="0" fontId="7" fillId="0" borderId="0" xfId="1" applyFont="1" applyFill="1" applyBorder="1"/>
    <xf numFmtId="0" fontId="7" fillId="0" borderId="0" xfId="1" applyFont="1" applyFill="1" applyBorder="1" applyAlignment="1"/>
    <xf numFmtId="0" fontId="7" fillId="0" borderId="0" xfId="1" applyFont="1" applyFill="1" applyBorder="1" applyAlignment="1">
      <alignment horizontal="left"/>
    </xf>
    <xf numFmtId="4" fontId="7" fillId="0" borderId="0" xfId="1" applyNumberFormat="1" applyFont="1" applyFill="1" applyBorder="1" applyAlignment="1">
      <alignment horizontal="right"/>
    </xf>
    <xf numFmtId="4" fontId="1" fillId="0" borderId="0" xfId="1" applyNumberFormat="1" applyFont="1" applyFill="1" applyBorder="1" applyAlignment="1">
      <alignment horizontal="right"/>
    </xf>
    <xf numFmtId="0" fontId="7" fillId="0" borderId="1" xfId="1" applyFont="1" applyFill="1" applyBorder="1"/>
    <xf numFmtId="0" fontId="7" fillId="0" borderId="1" xfId="1" applyFont="1" applyFill="1" applyBorder="1" applyAlignment="1">
      <alignment horizontal="left"/>
    </xf>
    <xf numFmtId="4" fontId="1" fillId="0" borderId="1" xfId="1" applyNumberFormat="1" applyFont="1" applyFill="1" applyBorder="1" applyAlignment="1">
      <alignment horizontal="right"/>
    </xf>
    <xf numFmtId="0" fontId="0" fillId="0" borderId="1" xfId="0" applyBorder="1"/>
    <xf numFmtId="4" fontId="7" fillId="0" borderId="0" xfId="1" applyNumberFormat="1" applyFont="1" applyFill="1" applyAlignment="1"/>
    <xf numFmtId="0" fontId="5" fillId="0" borderId="0" xfId="1" applyFont="1" applyFill="1" applyAlignment="1"/>
    <xf numFmtId="4" fontId="5" fillId="0" borderId="0" xfId="1" applyNumberFormat="1" applyFont="1" applyFill="1" applyAlignment="1">
      <alignment horizontal="right"/>
    </xf>
    <xf numFmtId="0" fontId="6" fillId="0" borderId="1" xfId="1" applyFont="1" applyFill="1" applyBorder="1" applyAlignment="1"/>
    <xf numFmtId="4" fontId="6" fillId="0" borderId="1" xfId="1" applyNumberFormat="1" applyFont="1" applyFill="1" applyBorder="1" applyAlignment="1">
      <alignment horizontal="right"/>
    </xf>
    <xf numFmtId="4" fontId="5" fillId="0" borderId="1" xfId="1" applyNumberFormat="1" applyFont="1" applyFill="1" applyBorder="1" applyAlignment="1">
      <alignment horizontal="right"/>
    </xf>
    <xf numFmtId="0" fontId="1" fillId="0" borderId="1" xfId="1" applyBorder="1"/>
    <xf numFmtId="4" fontId="1" fillId="0" borderId="0" xfId="1" applyNumberFormat="1" applyFill="1"/>
    <xf numFmtId="0" fontId="1" fillId="0" borderId="0" xfId="1" applyFont="1" applyFill="1" applyAlignment="1">
      <alignment vertical="top" wrapText="1"/>
    </xf>
    <xf numFmtId="0" fontId="55" fillId="0" borderId="0" xfId="1" applyNumberFormat="1" applyFont="1" applyBorder="1"/>
    <xf numFmtId="0" fontId="56" fillId="0" borderId="0" xfId="1" applyNumberFormat="1" applyFont="1" applyBorder="1"/>
    <xf numFmtId="0" fontId="55" fillId="0" borderId="0" xfId="1" applyFont="1" applyBorder="1"/>
    <xf numFmtId="0" fontId="55" fillId="0" borderId="0" xfId="1" applyFont="1" applyFill="1" applyBorder="1" applyAlignment="1">
      <alignment horizontal="center"/>
    </xf>
    <xf numFmtId="0" fontId="55" fillId="0" borderId="0" xfId="1" applyFont="1" applyBorder="1" applyAlignment="1">
      <alignment horizontal="center"/>
    </xf>
    <xf numFmtId="0" fontId="57" fillId="0" borderId="0" xfId="1" applyFont="1" applyBorder="1" applyAlignment="1">
      <alignment horizontal="center"/>
    </xf>
    <xf numFmtId="4" fontId="55" fillId="0" borderId="0" xfId="1" applyNumberFormat="1" applyFont="1" applyBorder="1"/>
    <xf numFmtId="0" fontId="55" fillId="0" borderId="3" xfId="1" applyNumberFormat="1" applyFont="1" applyBorder="1"/>
    <xf numFmtId="0" fontId="56" fillId="0" borderId="3" xfId="1" applyNumberFormat="1" applyFont="1" applyBorder="1"/>
    <xf numFmtId="0" fontId="55" fillId="0" borderId="3" xfId="1" applyFont="1" applyFill="1" applyBorder="1" applyAlignment="1">
      <alignment horizontal="center"/>
    </xf>
    <xf numFmtId="0" fontId="3" fillId="2" borderId="0" xfId="1" applyNumberFormat="1" applyFont="1" applyFill="1"/>
    <xf numFmtId="0" fontId="1" fillId="2" borderId="0" xfId="1" applyNumberFormat="1" applyFill="1"/>
    <xf numFmtId="0" fontId="1" fillId="4" borderId="0" xfId="1" applyFill="1"/>
    <xf numFmtId="0" fontId="1" fillId="2" borderId="0" xfId="1" applyFill="1" applyAlignment="1">
      <alignment horizontal="center"/>
    </xf>
    <xf numFmtId="0" fontId="1" fillId="2" borderId="0" xfId="1" applyFill="1"/>
    <xf numFmtId="4" fontId="1" fillId="2" borderId="0" xfId="1" applyNumberFormat="1" applyFill="1"/>
    <xf numFmtId="0" fontId="1" fillId="0" borderId="0" xfId="1" applyNumberFormat="1" applyFont="1" applyBorder="1" applyAlignment="1">
      <alignment horizontal="left" vertical="top"/>
    </xf>
    <xf numFmtId="0" fontId="1" fillId="0" borderId="0" xfId="1" applyNumberFormat="1" applyFont="1" applyBorder="1" applyAlignment="1">
      <alignment horizontal="justify" vertical="top" wrapText="1"/>
    </xf>
    <xf numFmtId="0" fontId="58" fillId="0" borderId="0" xfId="1" applyNumberFormat="1" applyFont="1"/>
    <xf numFmtId="0" fontId="1" fillId="0" borderId="0" xfId="1" applyNumberFormat="1" applyBorder="1"/>
    <xf numFmtId="0" fontId="58" fillId="0" borderId="0" xfId="1" applyNumberFormat="1" applyFont="1" applyBorder="1"/>
    <xf numFmtId="177" fontId="1" fillId="0" borderId="0" xfId="1" applyNumberFormat="1" applyFont="1" applyFill="1" applyBorder="1"/>
    <xf numFmtId="0" fontId="13" fillId="0" borderId="0" xfId="52" applyFill="1" applyBorder="1" applyAlignment="1">
      <alignment horizontal="center"/>
    </xf>
    <xf numFmtId="4" fontId="1" fillId="0" borderId="0" xfId="1" applyNumberFormat="1" applyFont="1" applyFill="1" applyBorder="1"/>
    <xf numFmtId="2" fontId="1" fillId="0" borderId="0" xfId="1" applyNumberFormat="1" applyFont="1" applyFill="1" applyBorder="1"/>
    <xf numFmtId="0" fontId="13" fillId="0" borderId="0" xfId="53" applyFill="1" applyBorder="1" applyAlignment="1">
      <alignment horizontal="center"/>
    </xf>
    <xf numFmtId="0" fontId="13" fillId="0" borderId="0" xfId="53" applyFill="1" applyBorder="1" applyAlignment="1">
      <alignment horizontal="right"/>
    </xf>
    <xf numFmtId="2" fontId="1" fillId="0" borderId="0" xfId="1" applyNumberFormat="1" applyFont="1" applyFill="1" applyBorder="1" applyAlignment="1">
      <alignment horizontal="right"/>
    </xf>
    <xf numFmtId="0" fontId="1" fillId="0" borderId="0" xfId="1" applyFill="1" applyBorder="1"/>
    <xf numFmtId="0" fontId="1" fillId="0" borderId="0" xfId="1" applyBorder="1" applyAlignment="1">
      <alignment horizontal="center"/>
    </xf>
    <xf numFmtId="4" fontId="1" fillId="0" borderId="0" xfId="1" applyNumberFormat="1" applyBorder="1"/>
    <xf numFmtId="0" fontId="59" fillId="0" borderId="2" xfId="1" applyNumberFormat="1" applyFont="1" applyBorder="1"/>
    <xf numFmtId="0" fontId="1" fillId="0" borderId="2" xfId="1" applyNumberFormat="1" applyBorder="1"/>
    <xf numFmtId="0" fontId="1" fillId="0" borderId="2" xfId="1" applyFill="1" applyBorder="1"/>
    <xf numFmtId="0" fontId="1" fillId="0" borderId="2" xfId="1" applyBorder="1" applyAlignment="1">
      <alignment horizontal="center"/>
    </xf>
    <xf numFmtId="4" fontId="1" fillId="0" borderId="2" xfId="1" applyNumberFormat="1" applyBorder="1"/>
    <xf numFmtId="0" fontId="1" fillId="0" borderId="0" xfId="1" applyNumberFormat="1" applyFont="1" applyBorder="1" applyAlignment="1" applyProtection="1">
      <alignment horizontal="left" vertical="top"/>
      <protection locked="0"/>
    </xf>
    <xf numFmtId="0" fontId="1" fillId="0" borderId="0" xfId="1" applyNumberFormat="1" applyFont="1" applyBorder="1" applyAlignment="1" applyProtection="1">
      <alignment horizontal="justify" vertical="top" wrapText="1"/>
      <protection locked="0"/>
    </xf>
    <xf numFmtId="0" fontId="58" fillId="0" borderId="0" xfId="1" applyNumberFormat="1" applyFont="1" applyBorder="1" applyProtection="1">
      <protection locked="0"/>
    </xf>
    <xf numFmtId="2" fontId="1" fillId="0" borderId="0" xfId="1" applyNumberFormat="1" applyFont="1" applyFill="1" applyBorder="1" applyProtection="1">
      <protection locked="0"/>
    </xf>
    <xf numFmtId="49" fontId="1" fillId="0" borderId="0" xfId="1" applyNumberFormat="1" applyFont="1" applyBorder="1" applyAlignment="1" applyProtection="1">
      <alignment horizontal="center"/>
      <protection locked="0"/>
    </xf>
    <xf numFmtId="4" fontId="1" fillId="0" borderId="0" xfId="1" applyNumberFormat="1" applyFont="1" applyProtection="1">
      <protection locked="0"/>
    </xf>
    <xf numFmtId="0" fontId="1" fillId="0" borderId="0" xfId="1" applyProtection="1">
      <protection locked="0"/>
    </xf>
    <xf numFmtId="0" fontId="58" fillId="0" borderId="2" xfId="1" applyNumberFormat="1" applyFont="1" applyBorder="1"/>
    <xf numFmtId="0" fontId="58" fillId="0" borderId="0" xfId="1" applyNumberFormat="1" applyFont="1" applyBorder="1" applyAlignment="1">
      <alignment wrapText="1"/>
    </xf>
    <xf numFmtId="0" fontId="1" fillId="0" borderId="2" xfId="1" applyBorder="1"/>
    <xf numFmtId="49" fontId="59" fillId="0" borderId="2" xfId="39" applyNumberFormat="1" applyFont="1" applyBorder="1"/>
    <xf numFmtId="0" fontId="1" fillId="0" borderId="2" xfId="39" applyNumberFormat="1" applyBorder="1"/>
    <xf numFmtId="0" fontId="59" fillId="0" borderId="2" xfId="39" applyFont="1" applyBorder="1"/>
    <xf numFmtId="0" fontId="58" fillId="0" borderId="2" xfId="39" applyFont="1" applyBorder="1"/>
    <xf numFmtId="0" fontId="1" fillId="0" borderId="2" xfId="39" applyBorder="1"/>
    <xf numFmtId="0" fontId="1" fillId="0" borderId="2" xfId="39" applyBorder="1" applyAlignment="1">
      <alignment horizontal="center"/>
    </xf>
    <xf numFmtId="4" fontId="1" fillId="0" borderId="2" xfId="39" applyNumberFormat="1" applyBorder="1"/>
    <xf numFmtId="49" fontId="1" fillId="0" borderId="0" xfId="1" applyNumberFormat="1" applyFont="1" applyBorder="1" applyAlignment="1">
      <alignment horizontal="left" vertical="top"/>
    </xf>
    <xf numFmtId="0" fontId="58" fillId="0" borderId="0" xfId="40" applyNumberFormat="1" applyFont="1" applyBorder="1" applyAlignment="1">
      <alignment wrapText="1"/>
    </xf>
    <xf numFmtId="49" fontId="59" fillId="0" borderId="0" xfId="39" applyNumberFormat="1" applyFont="1" applyBorder="1"/>
    <xf numFmtId="0" fontId="1" fillId="0" borderId="0" xfId="39" applyNumberFormat="1" applyBorder="1"/>
    <xf numFmtId="0" fontId="59" fillId="0" borderId="0" xfId="39" applyFont="1" applyBorder="1"/>
    <xf numFmtId="0" fontId="58" fillId="0" borderId="0" xfId="39" applyFont="1" applyBorder="1"/>
    <xf numFmtId="0" fontId="1" fillId="0" borderId="0" xfId="39" applyBorder="1"/>
    <xf numFmtId="0" fontId="1" fillId="0" borderId="0" xfId="39" applyBorder="1" applyAlignment="1">
      <alignment horizontal="center"/>
    </xf>
    <xf numFmtId="4" fontId="1" fillId="0" borderId="0" xfId="39" applyNumberFormat="1" applyBorder="1"/>
    <xf numFmtId="0" fontId="58" fillId="0" borderId="0" xfId="43" applyFont="1" applyBorder="1" applyAlignment="1">
      <alignment wrapText="1"/>
    </xf>
    <xf numFmtId="0" fontId="1" fillId="0" borderId="1" xfId="1" applyNumberFormat="1" applyFont="1" applyBorder="1" applyAlignment="1">
      <alignment horizontal="left" vertical="top"/>
    </xf>
    <xf numFmtId="0" fontId="1" fillId="0" borderId="1" xfId="1" applyNumberFormat="1" applyFont="1" applyBorder="1" applyAlignment="1">
      <alignment horizontal="justify" vertical="top" wrapText="1"/>
    </xf>
    <xf numFmtId="0" fontId="58" fillId="0" borderId="1" xfId="1" applyNumberFormat="1" applyFont="1" applyBorder="1"/>
    <xf numFmtId="2" fontId="1" fillId="0" borderId="1" xfId="1" applyNumberFormat="1" applyFont="1" applyFill="1" applyBorder="1"/>
    <xf numFmtId="0" fontId="53" fillId="2" borderId="0" xfId="1" applyNumberFormat="1" applyFont="1" applyFill="1" applyBorder="1"/>
    <xf numFmtId="0" fontId="54" fillId="2" borderId="0" xfId="1" applyNumberFormat="1" applyFont="1" applyFill="1" applyBorder="1"/>
    <xf numFmtId="0" fontId="53" fillId="2" borderId="0" xfId="1" applyFont="1" applyFill="1" applyBorder="1"/>
    <xf numFmtId="0" fontId="58" fillId="2" borderId="0" xfId="1" applyFont="1" applyFill="1" applyBorder="1"/>
    <xf numFmtId="0" fontId="54" fillId="4" borderId="0" xfId="1" applyFont="1" applyFill="1" applyBorder="1"/>
    <xf numFmtId="0" fontId="54" fillId="2" borderId="0" xfId="1" applyFont="1" applyFill="1" applyBorder="1" applyAlignment="1">
      <alignment horizontal="center"/>
    </xf>
    <xf numFmtId="4" fontId="53" fillId="2" borderId="0" xfId="1" applyNumberFormat="1" applyFont="1" applyFill="1" applyBorder="1"/>
    <xf numFmtId="0" fontId="7" fillId="0" borderId="0" xfId="1" applyNumberFormat="1" applyFont="1"/>
    <xf numFmtId="0" fontId="58" fillId="0" borderId="0" xfId="1" applyFont="1" applyAlignment="1"/>
    <xf numFmtId="0" fontId="1" fillId="0" borderId="0" xfId="1" applyAlignment="1">
      <alignment horizontal="center"/>
    </xf>
    <xf numFmtId="2" fontId="1" fillId="0" borderId="0" xfId="1" applyNumberFormat="1" applyFont="1" applyBorder="1" applyAlignment="1">
      <alignment horizontal="left" vertical="top"/>
    </xf>
    <xf numFmtId="0" fontId="1" fillId="0" borderId="0" xfId="1" applyNumberFormat="1" applyFont="1" applyBorder="1" applyAlignment="1">
      <alignment horizontal="justify" vertical="top"/>
    </xf>
    <xf numFmtId="4" fontId="1" fillId="0" borderId="0" xfId="1" applyNumberFormat="1" applyFill="1" applyBorder="1"/>
    <xf numFmtId="0" fontId="58" fillId="0" borderId="0" xfId="1" applyNumberFormat="1" applyFont="1" applyFill="1" applyAlignment="1">
      <alignment wrapText="1"/>
    </xf>
    <xf numFmtId="4" fontId="1" fillId="0" borderId="2" xfId="1" applyNumberFormat="1" applyFill="1" applyBorder="1"/>
    <xf numFmtId="4" fontId="1" fillId="0" borderId="0" xfId="1" applyNumberFormat="1" applyFont="1" applyFill="1"/>
    <xf numFmtId="0" fontId="58" fillId="0" borderId="0" xfId="1" applyNumberFormat="1" applyFont="1" applyAlignment="1">
      <alignment wrapText="1"/>
    </xf>
    <xf numFmtId="0" fontId="1" fillId="0" borderId="0" xfId="1" applyNumberFormat="1" applyFont="1" applyFill="1" applyBorder="1" applyAlignment="1">
      <alignment horizontal="left" vertical="top"/>
    </xf>
    <xf numFmtId="0" fontId="1" fillId="0" borderId="0" xfId="1" applyNumberFormat="1" applyFont="1" applyFill="1" applyBorder="1" applyAlignment="1">
      <alignment horizontal="justify" vertical="top" wrapText="1"/>
    </xf>
    <xf numFmtId="49" fontId="1" fillId="0" borderId="0" xfId="1" applyNumberFormat="1" applyFont="1" applyFill="1" applyBorder="1" applyAlignment="1">
      <alignment horizontal="center"/>
    </xf>
    <xf numFmtId="49" fontId="59" fillId="0" borderId="2" xfId="1" applyNumberFormat="1" applyFont="1" applyFill="1" applyBorder="1"/>
    <xf numFmtId="0" fontId="1" fillId="0" borderId="2" xfId="1" applyNumberFormat="1" applyFill="1" applyBorder="1"/>
    <xf numFmtId="0" fontId="59" fillId="0" borderId="2" xfId="1" applyFont="1" applyFill="1" applyBorder="1"/>
    <xf numFmtId="0" fontId="58" fillId="0" borderId="2" xfId="1" applyFont="1" applyFill="1" applyBorder="1"/>
    <xf numFmtId="0" fontId="1" fillId="0" borderId="2" xfId="1" applyFill="1" applyBorder="1" applyAlignment="1">
      <alignment horizontal="center"/>
    </xf>
    <xf numFmtId="3" fontId="1" fillId="0" borderId="0" xfId="1" applyNumberFormat="1" applyFont="1" applyFill="1"/>
    <xf numFmtId="4" fontId="1" fillId="0" borderId="1" xfId="1" applyNumberFormat="1" applyFont="1" applyFill="1" applyBorder="1"/>
    <xf numFmtId="0" fontId="67" fillId="3" borderId="0" xfId="1" applyFont="1" applyFill="1"/>
    <xf numFmtId="0" fontId="65" fillId="0" borderId="0" xfId="1" applyFont="1" applyAlignment="1">
      <alignment vertical="top" wrapText="1"/>
    </xf>
    <xf numFmtId="0" fontId="0" fillId="0" borderId="0" xfId="0" applyAlignment="1">
      <alignment vertical="top"/>
    </xf>
    <xf numFmtId="4" fontId="1" fillId="0" borderId="2" xfId="1" applyNumberFormat="1" applyFont="1" applyFill="1" applyBorder="1"/>
    <xf numFmtId="0" fontId="1" fillId="0" borderId="1" xfId="1" applyNumberFormat="1" applyFont="1" applyBorder="1" applyAlignment="1">
      <alignment horizontal="justify" vertical="top"/>
    </xf>
    <xf numFmtId="0" fontId="58" fillId="0" borderId="1" xfId="1" applyNumberFormat="1" applyFont="1" applyBorder="1" applyAlignment="1">
      <alignment wrapText="1"/>
    </xf>
    <xf numFmtId="0" fontId="53" fillId="0" borderId="0" xfId="1" applyNumberFormat="1" applyFont="1" applyFill="1"/>
    <xf numFmtId="0" fontId="54" fillId="0" borderId="0" xfId="1" applyNumberFormat="1" applyFont="1" applyFill="1"/>
    <xf numFmtId="0" fontId="53" fillId="0" borderId="0" xfId="1" applyFont="1" applyFill="1"/>
    <xf numFmtId="0" fontId="54" fillId="0" borderId="0" xfId="1" applyFont="1" applyFill="1"/>
    <xf numFmtId="0" fontId="54" fillId="0" borderId="0" xfId="1" applyFont="1" applyFill="1" applyAlignment="1">
      <alignment horizontal="center"/>
    </xf>
    <xf numFmtId="4" fontId="53" fillId="0" borderId="0" xfId="1" applyNumberFormat="1" applyFont="1" applyFill="1"/>
    <xf numFmtId="0" fontId="3" fillId="0" borderId="0" xfId="1" applyNumberFormat="1" applyFont="1" applyFill="1"/>
    <xf numFmtId="0" fontId="1" fillId="0" borderId="0" xfId="1" applyNumberFormat="1" applyFill="1"/>
    <xf numFmtId="0" fontId="3" fillId="0" borderId="0" xfId="1" applyFont="1" applyFill="1"/>
    <xf numFmtId="0" fontId="1" fillId="0" borderId="1" xfId="1" applyNumberFormat="1" applyBorder="1"/>
    <xf numFmtId="0" fontId="1" fillId="0" borderId="1" xfId="1" applyFill="1" applyBorder="1"/>
    <xf numFmtId="0" fontId="1" fillId="0" borderId="1" xfId="1" applyBorder="1" applyAlignment="1">
      <alignment horizontal="center"/>
    </xf>
    <xf numFmtId="4" fontId="1" fillId="0" borderId="1" xfId="1" applyNumberFormat="1" applyBorder="1"/>
    <xf numFmtId="0" fontId="1" fillId="0" borderId="0" xfId="1" quotePrefix="1" applyNumberFormat="1" applyFont="1" applyFill="1" applyBorder="1" applyAlignment="1">
      <alignment horizontal="left" vertical="top"/>
    </xf>
    <xf numFmtId="0" fontId="1" fillId="0" borderId="0" xfId="1" applyNumberFormat="1" applyFont="1" applyFill="1" applyBorder="1" applyAlignment="1">
      <alignment horizontal="justify" vertical="top"/>
    </xf>
    <xf numFmtId="0" fontId="58" fillId="0" borderId="0" xfId="1" applyNumberFormat="1" applyFont="1" applyFill="1"/>
    <xf numFmtId="0" fontId="68" fillId="0" borderId="0" xfId="1" applyFont="1" applyFill="1"/>
    <xf numFmtId="49" fontId="59" fillId="0" borderId="0" xfId="1" applyNumberFormat="1" applyFont="1" applyFill="1" applyBorder="1"/>
    <xf numFmtId="0" fontId="1" fillId="0" borderId="0" xfId="1" applyNumberFormat="1" applyFont="1" applyFill="1" applyBorder="1"/>
    <xf numFmtId="0" fontId="59" fillId="0" borderId="0" xfId="1" applyFont="1" applyFill="1" applyBorder="1"/>
    <xf numFmtId="0" fontId="58" fillId="0" borderId="0" xfId="1" applyFont="1" applyFill="1" applyBorder="1"/>
    <xf numFmtId="0" fontId="1" fillId="0" borderId="0" xfId="1" applyFont="1" applyFill="1" applyBorder="1"/>
    <xf numFmtId="0" fontId="1" fillId="0" borderId="0" xfId="1" applyFont="1" applyFill="1" applyBorder="1" applyAlignment="1">
      <alignment horizontal="center"/>
    </xf>
    <xf numFmtId="0" fontId="1" fillId="0" borderId="0" xfId="1" quotePrefix="1" applyNumberFormat="1" applyFont="1" applyBorder="1" applyAlignment="1">
      <alignment horizontal="left" vertical="top"/>
    </xf>
    <xf numFmtId="0" fontId="58" fillId="0" borderId="0" xfId="44" applyNumberFormat="1" applyFont="1"/>
    <xf numFmtId="0" fontId="58" fillId="0" borderId="0" xfId="45" applyNumberFormat="1" applyFont="1" applyAlignment="1">
      <alignment wrapText="1"/>
    </xf>
    <xf numFmtId="49" fontId="59" fillId="0" borderId="1" xfId="1" applyNumberFormat="1" applyFont="1" applyBorder="1"/>
    <xf numFmtId="0" fontId="59" fillId="0" borderId="1" xfId="1" applyFont="1" applyBorder="1"/>
    <xf numFmtId="0" fontId="1" fillId="0" borderId="0" xfId="1" applyNumberFormat="1" applyAlignment="1">
      <alignment horizontal="left" vertical="top"/>
    </xf>
    <xf numFmtId="49" fontId="1" fillId="0" borderId="0" xfId="1" applyNumberFormat="1" applyAlignment="1">
      <alignment horizontal="left" vertical="top"/>
    </xf>
    <xf numFmtId="2" fontId="1" fillId="0" borderId="0" xfId="1" applyNumberFormat="1" applyFill="1"/>
    <xf numFmtId="49" fontId="1" fillId="0" borderId="0" xfId="1" applyNumberFormat="1" applyFont="1" applyFill="1" applyBorder="1" applyAlignment="1">
      <alignment horizontal="left" vertical="top"/>
    </xf>
    <xf numFmtId="0" fontId="1" fillId="0" borderId="0" xfId="1" applyFont="1" applyFill="1" applyAlignment="1">
      <alignment vertical="top"/>
    </xf>
    <xf numFmtId="0" fontId="1" fillId="0" borderId="0" xfId="1" applyFont="1" applyFill="1" applyBorder="1" applyAlignment="1">
      <alignment vertical="top"/>
    </xf>
    <xf numFmtId="0" fontId="58" fillId="0" borderId="0" xfId="1" applyFont="1" applyFill="1" applyBorder="1" applyAlignment="1">
      <alignment vertical="center" wrapText="1"/>
    </xf>
    <xf numFmtId="0" fontId="1" fillId="0" borderId="0" xfId="1" applyFont="1" applyFill="1" applyBorder="1" applyAlignment="1">
      <alignment vertical="top" wrapText="1"/>
    </xf>
    <xf numFmtId="0" fontId="58" fillId="0" borderId="0" xfId="1" applyFont="1" applyFill="1" applyBorder="1" applyAlignment="1">
      <alignment vertical="center"/>
    </xf>
    <xf numFmtId="0" fontId="58" fillId="0" borderId="0" xfId="1" applyFont="1" applyFill="1" applyBorder="1" applyAlignment="1">
      <alignment horizontal="justify" vertical="center" wrapText="1"/>
    </xf>
    <xf numFmtId="0" fontId="1" fillId="3" borderId="0" xfId="1" applyFill="1"/>
    <xf numFmtId="0" fontId="66" fillId="0" borderId="0" xfId="0" applyFont="1" applyAlignment="1">
      <alignment wrapText="1"/>
    </xf>
    <xf numFmtId="0" fontId="8" fillId="0" borderId="0" xfId="128" applyFont="1"/>
    <xf numFmtId="49" fontId="9" fillId="0" borderId="0" xfId="128" applyNumberFormat="1" applyFont="1" applyAlignment="1">
      <alignment horizontal="left" vertical="top"/>
    </xf>
    <xf numFmtId="0" fontId="8" fillId="0" borderId="0" xfId="128" applyFont="1" applyAlignment="1">
      <alignment horizontal="center"/>
    </xf>
    <xf numFmtId="4" fontId="8" fillId="0" borderId="0" xfId="128" applyNumberFormat="1" applyFont="1"/>
    <xf numFmtId="2" fontId="8" fillId="0" borderId="0" xfId="128" applyNumberFormat="1" applyFont="1" applyAlignment="1">
      <alignment horizontal="center"/>
    </xf>
    <xf numFmtId="4" fontId="8" fillId="0" borderId="0" xfId="128" applyNumberFormat="1" applyFont="1" applyAlignment="1">
      <alignment horizontal="center"/>
    </xf>
    <xf numFmtId="164" fontId="8" fillId="0" borderId="0" xfId="128" applyNumberFormat="1" applyFont="1" applyAlignment="1">
      <alignment horizontal="right"/>
    </xf>
    <xf numFmtId="0" fontId="13" fillId="0" borderId="0" xfId="128"/>
    <xf numFmtId="49" fontId="13" fillId="0" borderId="0" xfId="128" applyNumberFormat="1"/>
    <xf numFmtId="0" fontId="11" fillId="0" borderId="0" xfId="128" applyFont="1"/>
    <xf numFmtId="0" fontId="10" fillId="0" borderId="0" xfId="128" quotePrefix="1" applyFont="1"/>
    <xf numFmtId="0" fontId="12" fillId="0" borderId="0" xfId="128" applyFont="1"/>
    <xf numFmtId="49" fontId="12" fillId="0" borderId="0" xfId="128" applyNumberFormat="1" applyFont="1" applyBorder="1"/>
    <xf numFmtId="0" fontId="12" fillId="0" borderId="0" xfId="128" applyFont="1" applyBorder="1"/>
    <xf numFmtId="178" fontId="12" fillId="0" borderId="0" xfId="3" applyNumberFormat="1" applyFont="1"/>
    <xf numFmtId="49" fontId="12" fillId="0" borderId="2" xfId="128" applyNumberFormat="1" applyFont="1" applyBorder="1"/>
    <xf numFmtId="0" fontId="12" fillId="0" borderId="2" xfId="128" applyFont="1" applyBorder="1"/>
    <xf numFmtId="178" fontId="12" fillId="0" borderId="2" xfId="3" applyNumberFormat="1" applyFont="1" applyBorder="1"/>
    <xf numFmtId="49" fontId="13" fillId="0" borderId="0" xfId="128" applyNumberFormat="1" applyBorder="1"/>
    <xf numFmtId="166" fontId="13" fillId="0" borderId="0" xfId="3" applyNumberFormat="1"/>
    <xf numFmtId="0" fontId="13" fillId="0" borderId="3" xfId="128" applyBorder="1"/>
    <xf numFmtId="49" fontId="13" fillId="0" borderId="3" xfId="128" applyNumberFormat="1" applyBorder="1"/>
    <xf numFmtId="0" fontId="14" fillId="0" borderId="3" xfId="128" applyFont="1" applyBorder="1" applyAlignment="1">
      <alignment horizontal="right"/>
    </xf>
    <xf numFmtId="0" fontId="15" fillId="0" borderId="3" xfId="128" applyFont="1" applyBorder="1"/>
    <xf numFmtId="178" fontId="15" fillId="0" borderId="3" xfId="128" applyNumberFormat="1" applyFont="1" applyBorder="1"/>
    <xf numFmtId="0" fontId="15" fillId="0" borderId="0" xfId="128" applyFont="1" applyBorder="1"/>
    <xf numFmtId="166" fontId="13" fillId="0" borderId="0" xfId="128" applyNumberFormat="1"/>
    <xf numFmtId="178" fontId="13" fillId="0" borderId="0" xfId="3" applyNumberFormat="1"/>
    <xf numFmtId="0" fontId="10" fillId="0" borderId="11" xfId="128" applyFont="1" applyBorder="1" applyAlignment="1">
      <alignment horizontal="left" vertical="top"/>
    </xf>
    <xf numFmtId="0" fontId="10" fillId="0" borderId="11" xfId="128" applyFont="1" applyBorder="1" applyAlignment="1">
      <alignment horizontal="center"/>
    </xf>
    <xf numFmtId="2" fontId="10" fillId="0" borderId="11" xfId="128" applyNumberFormat="1" applyFont="1" applyBorder="1" applyAlignment="1">
      <alignment horizontal="center"/>
    </xf>
    <xf numFmtId="4" fontId="14" fillId="0" borderId="11" xfId="128" applyNumberFormat="1" applyFont="1" applyBorder="1" applyAlignment="1">
      <alignment horizontal="center" wrapText="1"/>
    </xf>
    <xf numFmtId="164" fontId="10" fillId="0" borderId="11" xfId="128" applyNumberFormat="1" applyFont="1" applyBorder="1" applyAlignment="1">
      <alignment horizontal="right"/>
    </xf>
    <xf numFmtId="4" fontId="8" fillId="0" borderId="11" xfId="128" applyNumberFormat="1" applyFont="1" applyBorder="1"/>
    <xf numFmtId="0" fontId="10" fillId="0" borderId="0" xfId="128" applyFont="1" applyAlignment="1">
      <alignment horizontal="left" vertical="top"/>
    </xf>
    <xf numFmtId="0" fontId="8" fillId="0" borderId="0" xfId="128" applyFont="1" applyBorder="1" applyAlignment="1">
      <alignment horizontal="center"/>
    </xf>
    <xf numFmtId="0" fontId="13" fillId="0" borderId="0" xfId="128" applyBorder="1" applyAlignment="1">
      <alignment horizontal="center"/>
    </xf>
    <xf numFmtId="2" fontId="13" fillId="0" borderId="0" xfId="128" applyNumberFormat="1" applyBorder="1" applyAlignment="1">
      <alignment horizontal="center"/>
    </xf>
    <xf numFmtId="49" fontId="9" fillId="2" borderId="5" xfId="128" applyNumberFormat="1" applyFont="1" applyFill="1" applyBorder="1" applyAlignment="1">
      <alignment horizontal="left" vertical="top"/>
    </xf>
    <xf numFmtId="0" fontId="9" fillId="2" borderId="6" xfId="128" applyFont="1" applyFill="1" applyBorder="1"/>
    <xf numFmtId="0" fontId="8" fillId="2" borderId="6" xfId="128" applyFont="1" applyFill="1" applyBorder="1" applyAlignment="1">
      <alignment horizontal="center"/>
    </xf>
    <xf numFmtId="4" fontId="8" fillId="2" borderId="6" xfId="128" applyNumberFormat="1" applyFont="1" applyFill="1" applyBorder="1"/>
    <xf numFmtId="2" fontId="8" fillId="2" borderId="6" xfId="128" applyNumberFormat="1" applyFont="1" applyFill="1" applyBorder="1" applyAlignment="1">
      <alignment horizontal="center"/>
    </xf>
    <xf numFmtId="4" fontId="8" fillId="2" borderId="6" xfId="128" applyNumberFormat="1" applyFont="1" applyFill="1" applyBorder="1" applyAlignment="1">
      <alignment horizontal="center"/>
    </xf>
    <xf numFmtId="0" fontId="13" fillId="4" borderId="7" xfId="128" applyFill="1" applyBorder="1" applyAlignment="1">
      <alignment horizontal="right"/>
    </xf>
    <xf numFmtId="49" fontId="8" fillId="0" borderId="0" xfId="128" applyNumberFormat="1" applyFont="1" applyBorder="1" applyAlignment="1">
      <alignment horizontal="left" vertical="top"/>
    </xf>
    <xf numFmtId="4" fontId="8" fillId="0" borderId="0" xfId="128" applyNumberFormat="1" applyFont="1" applyBorder="1"/>
    <xf numFmtId="2" fontId="8" fillId="0" borderId="0" xfId="128" applyNumberFormat="1" applyFont="1" applyBorder="1" applyAlignment="1">
      <alignment horizontal="center"/>
    </xf>
    <xf numFmtId="4" fontId="8" fillId="0" borderId="0" xfId="128" applyNumberFormat="1" applyFont="1" applyBorder="1" applyAlignment="1">
      <alignment horizontal="center"/>
    </xf>
    <xf numFmtId="166" fontId="8" fillId="0" borderId="0" xfId="128" applyNumberFormat="1" applyFont="1" applyBorder="1" applyAlignment="1">
      <alignment horizontal="right"/>
    </xf>
    <xf numFmtId="0" fontId="16" fillId="0" borderId="0" xfId="128" applyFont="1"/>
    <xf numFmtId="49" fontId="16" fillId="0" borderId="5" xfId="128" applyNumberFormat="1" applyFont="1" applyBorder="1" applyAlignment="1">
      <alignment horizontal="left" vertical="top"/>
    </xf>
    <xf numFmtId="0" fontId="16" fillId="0" borderId="6" xfId="128" applyFont="1" applyBorder="1"/>
    <xf numFmtId="0" fontId="16" fillId="0" borderId="6" xfId="128" applyFont="1" applyBorder="1" applyAlignment="1">
      <alignment horizontal="center"/>
    </xf>
    <xf numFmtId="4" fontId="16" fillId="0" borderId="6" xfId="128" applyNumberFormat="1" applyFont="1" applyBorder="1"/>
    <xf numFmtId="2" fontId="16" fillId="0" borderId="6" xfId="128" applyNumberFormat="1" applyFont="1" applyBorder="1" applyAlignment="1">
      <alignment horizontal="center"/>
    </xf>
    <xf numFmtId="4" fontId="16" fillId="0" borderId="6" xfId="128" applyNumberFormat="1" applyFont="1" applyBorder="1" applyAlignment="1">
      <alignment horizontal="center"/>
    </xf>
    <xf numFmtId="166" fontId="16" fillId="0" borderId="7" xfId="128" applyNumberFormat="1" applyFont="1" applyBorder="1" applyAlignment="1">
      <alignment horizontal="right"/>
    </xf>
    <xf numFmtId="4" fontId="16" fillId="0" borderId="7" xfId="128" applyNumberFormat="1" applyFont="1" applyBorder="1"/>
    <xf numFmtId="4" fontId="16" fillId="0" borderId="0" xfId="128" applyNumberFormat="1" applyFont="1" applyBorder="1"/>
    <xf numFmtId="49" fontId="8" fillId="0" borderId="2" xfId="128" applyNumberFormat="1" applyFont="1" applyBorder="1" applyAlignment="1">
      <alignment horizontal="left" vertical="top"/>
    </xf>
    <xf numFmtId="0" fontId="8" fillId="0" borderId="2" xfId="128" applyFont="1" applyBorder="1"/>
    <xf numFmtId="2" fontId="13" fillId="0" borderId="2" xfId="128" applyNumberFormat="1" applyBorder="1" applyAlignment="1">
      <alignment horizontal="center"/>
    </xf>
    <xf numFmtId="178" fontId="8" fillId="0" borderId="2" xfId="128" applyNumberFormat="1" applyFont="1" applyBorder="1"/>
    <xf numFmtId="178" fontId="8" fillId="0" borderId="2" xfId="128" applyNumberFormat="1" applyFont="1" applyBorder="1" applyAlignment="1">
      <alignment horizontal="right"/>
    </xf>
    <xf numFmtId="0" fontId="13" fillId="0" borderId="2" xfId="128" applyBorder="1" applyAlignment="1">
      <alignment horizontal="center"/>
    </xf>
    <xf numFmtId="0" fontId="13" fillId="0" borderId="0" xfId="128" applyAlignment="1">
      <alignment horizontal="center"/>
    </xf>
    <xf numFmtId="166" fontId="8" fillId="0" borderId="0" xfId="128" applyNumberFormat="1" applyFont="1"/>
    <xf numFmtId="166" fontId="8" fillId="0" borderId="0" xfId="128" applyNumberFormat="1" applyFont="1" applyAlignment="1">
      <alignment horizontal="right"/>
    </xf>
    <xf numFmtId="49" fontId="8" fillId="0" borderId="0" xfId="128" applyNumberFormat="1" applyFont="1" applyAlignment="1">
      <alignment horizontal="left" vertical="top"/>
    </xf>
    <xf numFmtId="0" fontId="13" fillId="0" borderId="2" xfId="128" applyBorder="1"/>
    <xf numFmtId="2" fontId="8" fillId="0" borderId="2" xfId="128" applyNumberFormat="1" applyFont="1" applyBorder="1" applyAlignment="1">
      <alignment horizontal="center"/>
    </xf>
    <xf numFmtId="178" fontId="8" fillId="0" borderId="0" xfId="128" applyNumberFormat="1" applyFont="1" applyBorder="1"/>
    <xf numFmtId="178" fontId="8" fillId="0" borderId="0" xfId="128" applyNumberFormat="1" applyFont="1" applyBorder="1" applyAlignment="1">
      <alignment horizontal="right"/>
    </xf>
    <xf numFmtId="4" fontId="8" fillId="0" borderId="2" xfId="128" applyNumberFormat="1" applyFont="1" applyBorder="1"/>
    <xf numFmtId="49" fontId="16" fillId="2" borderId="5" xfId="128" applyNumberFormat="1" applyFont="1" applyFill="1" applyBorder="1" applyAlignment="1">
      <alignment horizontal="left" vertical="top"/>
    </xf>
    <xf numFmtId="0" fontId="16" fillId="2" borderId="6" xfId="128" applyFont="1" applyFill="1" applyBorder="1"/>
    <xf numFmtId="0" fontId="16" fillId="2" borderId="6" xfId="128" applyFont="1" applyFill="1" applyBorder="1" applyAlignment="1">
      <alignment horizontal="center"/>
    </xf>
    <xf numFmtId="4" fontId="12" fillId="2" borderId="6" xfId="128" applyNumberFormat="1" applyFont="1" applyFill="1" applyBorder="1"/>
    <xf numFmtId="2" fontId="12" fillId="2" borderId="6" xfId="128" applyNumberFormat="1" applyFont="1" applyFill="1" applyBorder="1" applyAlignment="1">
      <alignment horizontal="center"/>
    </xf>
    <xf numFmtId="178" fontId="16" fillId="2" borderId="7" xfId="128" applyNumberFormat="1" applyFont="1" applyFill="1" applyBorder="1" applyAlignment="1">
      <alignment horizontal="right"/>
    </xf>
    <xf numFmtId="166" fontId="8" fillId="0" borderId="7" xfId="128" applyNumberFormat="1" applyFont="1" applyBorder="1"/>
    <xf numFmtId="166" fontId="15" fillId="0" borderId="0" xfId="128" applyNumberFormat="1" applyFont="1" applyBorder="1" applyAlignment="1">
      <alignment horizontal="right"/>
    </xf>
    <xf numFmtId="166" fontId="8" fillId="2" borderId="7" xfId="128" applyNumberFormat="1" applyFont="1" applyFill="1" applyBorder="1" applyAlignment="1">
      <alignment horizontal="right"/>
    </xf>
    <xf numFmtId="4" fontId="8" fillId="2" borderId="7" xfId="128" applyNumberFormat="1" applyFont="1" applyFill="1" applyBorder="1"/>
    <xf numFmtId="49" fontId="8" fillId="0" borderId="4" xfId="128" applyNumberFormat="1" applyFont="1" applyBorder="1" applyAlignment="1">
      <alignment horizontal="left" vertical="top"/>
    </xf>
    <xf numFmtId="166" fontId="8" fillId="0" borderId="4" xfId="128" applyNumberFormat="1" applyFont="1" applyBorder="1"/>
    <xf numFmtId="2" fontId="8" fillId="0" borderId="4" xfId="128" applyNumberFormat="1" applyFont="1" applyBorder="1" applyAlignment="1">
      <alignment horizontal="center"/>
    </xf>
    <xf numFmtId="166" fontId="8" fillId="0" borderId="4" xfId="128" applyNumberFormat="1" applyFont="1" applyBorder="1" applyAlignment="1">
      <alignment horizontal="right"/>
    </xf>
    <xf numFmtId="0" fontId="8" fillId="0" borderId="0" xfId="128" quotePrefix="1" applyFont="1" applyFill="1" applyBorder="1"/>
    <xf numFmtId="0" fontId="13" fillId="0" borderId="0" xfId="128" applyBorder="1" applyAlignment="1">
      <alignment wrapText="1"/>
    </xf>
    <xf numFmtId="0" fontId="16" fillId="0" borderId="0" xfId="128" applyFont="1" applyBorder="1"/>
    <xf numFmtId="166" fontId="16" fillId="0" borderId="0" xfId="128" applyNumberFormat="1" applyFont="1" applyBorder="1"/>
    <xf numFmtId="166" fontId="16" fillId="0" borderId="0" xfId="128" applyNumberFormat="1" applyFont="1"/>
    <xf numFmtId="0" fontId="1" fillId="0" borderId="2" xfId="128" applyFont="1" applyBorder="1" applyAlignment="1">
      <alignment horizontal="left" vertical="top" wrapText="1"/>
    </xf>
    <xf numFmtId="0" fontId="10" fillId="0" borderId="0" xfId="128" applyFont="1" applyBorder="1" applyAlignment="1">
      <alignment horizontal="left" vertical="top"/>
    </xf>
    <xf numFmtId="0" fontId="10" fillId="0" borderId="0" xfId="128" applyFont="1" applyBorder="1" applyAlignment="1">
      <alignment horizontal="center"/>
    </xf>
    <xf numFmtId="2" fontId="10" fillId="0" borderId="0" xfId="128" applyNumberFormat="1" applyFont="1" applyBorder="1" applyAlignment="1">
      <alignment horizontal="center"/>
    </xf>
    <xf numFmtId="164" fontId="10" fillId="0" borderId="12" xfId="128" applyNumberFormat="1" applyFont="1" applyBorder="1" applyAlignment="1">
      <alignment horizontal="right"/>
    </xf>
    <xf numFmtId="49" fontId="13" fillId="0" borderId="0" xfId="128" applyNumberFormat="1" applyAlignment="1">
      <alignment horizontal="left" vertical="top"/>
    </xf>
    <xf numFmtId="0" fontId="73" fillId="0" borderId="0" xfId="128" applyFont="1"/>
    <xf numFmtId="0" fontId="73" fillId="0" borderId="0" xfId="128" applyFont="1" applyAlignment="1">
      <alignment horizontal="center"/>
    </xf>
    <xf numFmtId="165" fontId="73" fillId="0" borderId="0" xfId="3" applyFont="1" applyFill="1"/>
    <xf numFmtId="2" fontId="73" fillId="0" borderId="0" xfId="3" applyNumberFormat="1" applyFont="1" applyFill="1" applyAlignment="1">
      <alignment horizontal="center"/>
    </xf>
    <xf numFmtId="178" fontId="8" fillId="0" borderId="0" xfId="128" applyNumberFormat="1" applyFont="1" applyAlignment="1">
      <alignment horizontal="right"/>
    </xf>
    <xf numFmtId="0" fontId="1" fillId="0" borderId="2" xfId="128" applyFont="1" applyBorder="1" applyAlignment="1">
      <alignment horizontal="left" vertical="center" wrapText="1"/>
    </xf>
    <xf numFmtId="2" fontId="73" fillId="0" borderId="2" xfId="128" applyNumberFormat="1" applyFont="1" applyFill="1" applyBorder="1" applyAlignment="1">
      <alignment horizontal="center"/>
    </xf>
    <xf numFmtId="0" fontId="1" fillId="0" borderId="0" xfId="128" applyFont="1" applyBorder="1" applyAlignment="1">
      <alignment horizontal="left" vertical="center" wrapText="1"/>
    </xf>
    <xf numFmtId="2" fontId="73" fillId="0" borderId="0" xfId="128" applyNumberFormat="1" applyFont="1" applyFill="1" applyBorder="1" applyAlignment="1">
      <alignment horizontal="center"/>
    </xf>
    <xf numFmtId="0" fontId="13" fillId="0" borderId="0" xfId="128" applyFont="1"/>
    <xf numFmtId="166" fontId="13" fillId="0" borderId="13" xfId="128" applyNumberFormat="1" applyFont="1" applyBorder="1"/>
    <xf numFmtId="166" fontId="16" fillId="0" borderId="6" xfId="128" applyNumberFormat="1" applyFont="1" applyBorder="1"/>
    <xf numFmtId="0" fontId="72" fillId="0" borderId="0" xfId="128" applyFont="1"/>
    <xf numFmtId="0" fontId="1" fillId="0" borderId="0" xfId="128" applyFont="1" applyBorder="1" applyAlignment="1">
      <alignment horizontal="left" vertical="top" wrapText="1"/>
    </xf>
    <xf numFmtId="178" fontId="15" fillId="2" borderId="7" xfId="128" applyNumberFormat="1" applyFont="1" applyFill="1" applyBorder="1" applyAlignment="1">
      <alignment horizontal="right"/>
    </xf>
    <xf numFmtId="49" fontId="16" fillId="0" borderId="0" xfId="128" applyNumberFormat="1" applyFont="1" applyFill="1" applyBorder="1" applyAlignment="1">
      <alignment horizontal="left" vertical="top"/>
    </xf>
    <xf numFmtId="0" fontId="16" fillId="0" borderId="0" xfId="128" applyFont="1" applyFill="1" applyBorder="1"/>
    <xf numFmtId="0" fontId="16" fillId="0" borderId="0" xfId="128" applyFont="1" applyFill="1" applyBorder="1" applyAlignment="1">
      <alignment horizontal="center"/>
    </xf>
    <xf numFmtId="4" fontId="12" fillId="0" borderId="0" xfId="128" applyNumberFormat="1" applyFont="1" applyFill="1" applyBorder="1"/>
    <xf numFmtId="2" fontId="12" fillId="0" borderId="0" xfId="128" applyNumberFormat="1" applyFont="1" applyFill="1" applyBorder="1" applyAlignment="1">
      <alignment horizontal="center"/>
    </xf>
    <xf numFmtId="166" fontId="16" fillId="0" borderId="0" xfId="128" applyNumberFormat="1" applyFont="1" applyFill="1" applyBorder="1" applyAlignment="1">
      <alignment horizontal="right"/>
    </xf>
    <xf numFmtId="49" fontId="9" fillId="0" borderId="0" xfId="128" applyNumberFormat="1" applyFont="1" applyFill="1" applyBorder="1" applyAlignment="1">
      <alignment horizontal="left" vertical="top"/>
    </xf>
    <xf numFmtId="0" fontId="9" fillId="0" borderId="0" xfId="128" applyFont="1" applyFill="1" applyBorder="1"/>
    <xf numFmtId="0" fontId="8" fillId="0" borderId="0" xfId="128" applyFont="1" applyFill="1" applyBorder="1" applyAlignment="1">
      <alignment horizontal="center"/>
    </xf>
    <xf numFmtId="4" fontId="8" fillId="0" borderId="0" xfId="128" applyNumberFormat="1" applyFont="1" applyFill="1" applyBorder="1"/>
    <xf numFmtId="2" fontId="8" fillId="0" borderId="0" xfId="128" applyNumberFormat="1" applyFont="1" applyFill="1" applyBorder="1" applyAlignment="1">
      <alignment horizontal="center"/>
    </xf>
    <xf numFmtId="166" fontId="8" fillId="0" borderId="0" xfId="128" applyNumberFormat="1" applyFont="1" applyFill="1" applyBorder="1" applyAlignment="1">
      <alignment horizontal="right"/>
    </xf>
    <xf numFmtId="0" fontId="13" fillId="0" borderId="0" xfId="128" applyFont="1" applyBorder="1"/>
    <xf numFmtId="0" fontId="16" fillId="0" borderId="0" xfId="128" applyFont="1" applyBorder="1" applyAlignment="1">
      <alignment horizontal="center"/>
    </xf>
    <xf numFmtId="2" fontId="16" fillId="0" borderId="0" xfId="128" applyNumberFormat="1" applyFont="1" applyBorder="1" applyAlignment="1">
      <alignment horizontal="center"/>
    </xf>
    <xf numFmtId="166" fontId="16" fillId="0" borderId="0" xfId="128" applyNumberFormat="1" applyFont="1" applyBorder="1" applyAlignment="1">
      <alignment horizontal="right"/>
    </xf>
    <xf numFmtId="49" fontId="16" fillId="0" borderId="0" xfId="128" applyNumberFormat="1" applyFont="1" applyBorder="1" applyAlignment="1">
      <alignment horizontal="left" vertical="top"/>
    </xf>
    <xf numFmtId="49" fontId="8" fillId="0" borderId="0" xfId="128" applyNumberFormat="1" applyFont="1" applyBorder="1" applyAlignment="1">
      <alignment vertical="center"/>
    </xf>
    <xf numFmtId="166" fontId="16" fillId="0" borderId="0" xfId="128" applyNumberFormat="1" applyFont="1" applyBorder="1" applyAlignment="1"/>
    <xf numFmtId="0" fontId="16" fillId="0" borderId="0" xfId="128" applyFont="1" applyAlignment="1">
      <alignment horizontal="center"/>
    </xf>
    <xf numFmtId="2" fontId="16" fillId="0" borderId="0" xfId="128" applyNumberFormat="1" applyFont="1" applyAlignment="1">
      <alignment horizontal="center"/>
    </xf>
    <xf numFmtId="166" fontId="16" fillId="0" borderId="0" xfId="128" applyNumberFormat="1" applyFont="1" applyAlignment="1">
      <alignment horizontal="right"/>
    </xf>
    <xf numFmtId="49" fontId="16" fillId="0" borderId="0" xfId="128" applyNumberFormat="1" applyFont="1" applyAlignment="1">
      <alignment horizontal="left" vertical="top"/>
    </xf>
    <xf numFmtId="49" fontId="8" fillId="0" borderId="0" xfId="128" applyNumberFormat="1" applyFont="1" applyAlignment="1">
      <alignment vertical="center"/>
    </xf>
    <xf numFmtId="0" fontId="13" fillId="0" borderId="0" xfId="128" applyAlignment="1">
      <alignment horizontal="left" vertical="top"/>
    </xf>
    <xf numFmtId="0" fontId="8" fillId="0" borderId="0" xfId="128" quotePrefix="1" applyFont="1"/>
    <xf numFmtId="0" fontId="13" fillId="0" borderId="2" xfId="128" applyBorder="1" applyAlignment="1">
      <alignment horizontal="left" vertical="top"/>
    </xf>
    <xf numFmtId="2" fontId="73" fillId="0" borderId="2" xfId="128" applyNumberFormat="1" applyFont="1" applyBorder="1" applyAlignment="1">
      <alignment horizontal="center"/>
    </xf>
    <xf numFmtId="0" fontId="1" fillId="0" borderId="4" xfId="128" applyFont="1" applyBorder="1" applyAlignment="1">
      <alignment horizontal="left" vertical="top" wrapText="1"/>
    </xf>
    <xf numFmtId="2" fontId="73" fillId="0" borderId="4" xfId="128" applyNumberFormat="1" applyFont="1" applyBorder="1" applyAlignment="1">
      <alignment horizontal="center"/>
    </xf>
    <xf numFmtId="178" fontId="8" fillId="0" borderId="4" xfId="128" applyNumberFormat="1" applyFont="1" applyBorder="1" applyAlignment="1">
      <alignment horizontal="right"/>
    </xf>
    <xf numFmtId="164" fontId="10" fillId="0" borderId="0" xfId="128" applyNumberFormat="1" applyFont="1" applyBorder="1" applyAlignment="1">
      <alignment horizontal="right"/>
    </xf>
    <xf numFmtId="4" fontId="12" fillId="0" borderId="0" xfId="128" applyNumberFormat="1" applyFont="1"/>
    <xf numFmtId="2" fontId="12" fillId="0" borderId="0" xfId="128" applyNumberFormat="1" applyFont="1" applyAlignment="1">
      <alignment horizontal="center"/>
    </xf>
    <xf numFmtId="178" fontId="16" fillId="0" borderId="0" xfId="128" applyNumberFormat="1" applyFont="1" applyAlignment="1">
      <alignment horizontal="right"/>
    </xf>
    <xf numFmtId="49" fontId="16" fillId="0" borderId="8" xfId="128" applyNumberFormat="1" applyFont="1" applyFill="1" applyBorder="1" applyAlignment="1">
      <alignment horizontal="left" vertical="top"/>
    </xf>
    <xf numFmtId="0" fontId="16" fillId="0" borderId="2" xfId="128" applyFont="1" applyFill="1" applyBorder="1"/>
    <xf numFmtId="0" fontId="16" fillId="0" borderId="2" xfId="128" applyFont="1" applyFill="1" applyBorder="1" applyAlignment="1">
      <alignment horizontal="center"/>
    </xf>
    <xf numFmtId="4" fontId="12" fillId="0" borderId="2" xfId="128" applyNumberFormat="1" applyFont="1" applyFill="1" applyBorder="1"/>
    <xf numFmtId="2" fontId="12" fillId="0" borderId="2" xfId="128" applyNumberFormat="1" applyFont="1" applyFill="1" applyBorder="1" applyAlignment="1">
      <alignment horizontal="center"/>
    </xf>
    <xf numFmtId="178" fontId="16" fillId="0" borderId="13" xfId="128" applyNumberFormat="1" applyFont="1" applyFill="1" applyBorder="1" applyAlignment="1">
      <alignment horizontal="right"/>
    </xf>
    <xf numFmtId="2" fontId="13" fillId="0" borderId="0" xfId="128" applyNumberFormat="1" applyAlignment="1">
      <alignment horizontal="center"/>
    </xf>
    <xf numFmtId="164" fontId="13" fillId="0" borderId="0" xfId="128" applyNumberFormat="1" applyAlignment="1">
      <alignment horizontal="right"/>
    </xf>
    <xf numFmtId="166" fontId="8" fillId="0" borderId="13" xfId="128" applyNumberFormat="1" applyFont="1" applyBorder="1"/>
    <xf numFmtId="0" fontId="13" fillId="0" borderId="0" xfId="128" applyAlignment="1">
      <alignment horizontal="right"/>
    </xf>
    <xf numFmtId="3" fontId="30" fillId="0" borderId="2" xfId="0" applyNumberFormat="1" applyFont="1" applyFill="1" applyBorder="1"/>
    <xf numFmtId="49" fontId="74" fillId="0" borderId="0" xfId="40" applyNumberFormat="1" applyFont="1" applyFill="1" applyAlignment="1" applyProtection="1">
      <alignment vertical="top"/>
      <protection locked="0"/>
    </xf>
    <xf numFmtId="0" fontId="74" fillId="0" borderId="0" xfId="40" applyFont="1" applyFill="1" applyAlignment="1" applyProtection="1">
      <alignment vertical="top"/>
      <protection locked="0"/>
    </xf>
    <xf numFmtId="0" fontId="74" fillId="0" borderId="0" xfId="40" applyFont="1" applyFill="1" applyAlignment="1" applyProtection="1">
      <alignment vertical="top" wrapText="1"/>
      <protection locked="0"/>
    </xf>
    <xf numFmtId="0" fontId="74" fillId="0" borderId="0" xfId="40" applyFont="1" applyFill="1" applyAlignment="1" applyProtection="1">
      <alignment horizontal="left"/>
      <protection locked="0"/>
    </xf>
    <xf numFmtId="40" fontId="75" fillId="0" borderId="0" xfId="40" applyNumberFormat="1" applyFont="1" applyFill="1" applyProtection="1">
      <protection locked="0"/>
    </xf>
    <xf numFmtId="179" fontId="75" fillId="0" borderId="0" xfId="40" applyNumberFormat="1" applyFont="1" applyFill="1" applyProtection="1">
      <protection locked="0"/>
    </xf>
    <xf numFmtId="0" fontId="74" fillId="0" borderId="0" xfId="40" applyFont="1" applyFill="1"/>
    <xf numFmtId="0" fontId="1" fillId="0" borderId="0" xfId="40" applyFont="1" applyFill="1"/>
    <xf numFmtId="49" fontId="1" fillId="0" borderId="0" xfId="40" applyNumberFormat="1" applyFont="1" applyFill="1" applyAlignment="1" applyProtection="1">
      <alignment vertical="top"/>
      <protection locked="0"/>
    </xf>
    <xf numFmtId="0" fontId="1" fillId="0" borderId="0" xfId="40" applyFont="1" applyFill="1" applyAlignment="1">
      <alignment vertical="top"/>
    </xf>
    <xf numFmtId="0" fontId="1" fillId="0" borderId="0" xfId="40" applyFont="1" applyFill="1" applyAlignment="1" applyProtection="1">
      <alignment vertical="top" wrapText="1"/>
      <protection locked="0"/>
    </xf>
    <xf numFmtId="0" fontId="1" fillId="0" borderId="0" xfId="40" applyFont="1" applyFill="1" applyAlignment="1" applyProtection="1">
      <alignment horizontal="left"/>
      <protection locked="0"/>
    </xf>
    <xf numFmtId="49" fontId="61" fillId="0" borderId="0" xfId="40" applyNumberFormat="1" applyFont="1" applyFill="1" applyAlignment="1" applyProtection="1">
      <alignment vertical="top"/>
      <protection locked="0"/>
    </xf>
    <xf numFmtId="0" fontId="61" fillId="0" borderId="0" xfId="40" applyFont="1" applyFill="1" applyAlignment="1">
      <alignment vertical="top"/>
    </xf>
    <xf numFmtId="0" fontId="76" fillId="0" borderId="0" xfId="40" applyFont="1" applyFill="1"/>
    <xf numFmtId="49" fontId="3" fillId="0" borderId="0" xfId="40" applyNumberFormat="1" applyFont="1" applyFill="1" applyAlignment="1" applyProtection="1">
      <alignment vertical="top"/>
      <protection locked="0"/>
    </xf>
    <xf numFmtId="0" fontId="3" fillId="0" borderId="0" xfId="40" applyFont="1" applyFill="1" applyAlignment="1" applyProtection="1">
      <alignment vertical="top" wrapText="1"/>
      <protection locked="0"/>
    </xf>
    <xf numFmtId="49" fontId="3" fillId="0" borderId="0" xfId="40" applyNumberFormat="1" applyFont="1" applyFill="1" applyAlignment="1" applyProtection="1">
      <alignment vertical="top" wrapText="1"/>
      <protection locked="0"/>
    </xf>
    <xf numFmtId="0" fontId="1" fillId="0" borderId="0" xfId="40" applyFill="1" applyAlignment="1" applyProtection="1">
      <alignment horizontal="left" vertical="top" wrapText="1"/>
      <protection locked="0"/>
    </xf>
    <xf numFmtId="0" fontId="1" fillId="0" borderId="0" xfId="40" applyFont="1" applyFill="1" applyAlignment="1" applyProtection="1">
      <alignment horizontal="left" vertical="top" wrapText="1"/>
      <protection locked="0"/>
    </xf>
    <xf numFmtId="49" fontId="1" fillId="0" borderId="0" xfId="40" applyNumberFormat="1" applyFont="1" applyFill="1" applyAlignment="1" applyProtection="1">
      <alignment horizontal="left" vertical="top" wrapText="1"/>
      <protection locked="0"/>
    </xf>
    <xf numFmtId="49" fontId="77" fillId="0" borderId="0" xfId="40" applyNumberFormat="1" applyFont="1" applyFill="1" applyAlignment="1" applyProtection="1">
      <alignment vertical="top"/>
      <protection locked="0"/>
    </xf>
    <xf numFmtId="49" fontId="53" fillId="0" borderId="0" xfId="40" applyNumberFormat="1" applyFont="1" applyFill="1" applyAlignment="1" applyProtection="1">
      <alignment vertical="top"/>
      <protection locked="0"/>
    </xf>
    <xf numFmtId="179" fontId="78" fillId="0" borderId="0" xfId="40" applyNumberFormat="1" applyFont="1" applyFill="1" applyAlignment="1">
      <alignment horizontal="right"/>
    </xf>
    <xf numFmtId="179" fontId="78" fillId="0" borderId="0" xfId="40" applyNumberFormat="1" applyFont="1" applyFill="1" applyProtection="1">
      <protection locked="0"/>
    </xf>
    <xf numFmtId="179" fontId="75" fillId="0" borderId="14" xfId="40" applyNumberFormat="1" applyFont="1" applyFill="1" applyBorder="1" applyProtection="1">
      <protection locked="0"/>
    </xf>
    <xf numFmtId="49" fontId="1" fillId="0" borderId="14" xfId="40" applyNumberFormat="1" applyFont="1" applyFill="1" applyBorder="1" applyAlignment="1" applyProtection="1">
      <alignment vertical="top"/>
      <protection locked="0"/>
    </xf>
    <xf numFmtId="0" fontId="1" fillId="0" borderId="14" xfId="40" applyFont="1" applyFill="1" applyBorder="1" applyAlignment="1">
      <alignment vertical="top"/>
    </xf>
    <xf numFmtId="0" fontId="1" fillId="0" borderId="14" xfId="40" applyFont="1" applyFill="1" applyBorder="1" applyAlignment="1" applyProtection="1">
      <alignment vertical="top" wrapText="1"/>
      <protection locked="0"/>
    </xf>
    <xf numFmtId="0" fontId="1" fillId="0" borderId="14" xfId="40" applyFont="1" applyFill="1" applyBorder="1" applyAlignment="1" applyProtection="1">
      <alignment horizontal="left"/>
      <protection locked="0"/>
    </xf>
    <xf numFmtId="40" fontId="75" fillId="0" borderId="14" xfId="40" applyNumberFormat="1" applyFont="1" applyFill="1" applyBorder="1" applyProtection="1">
      <protection locked="0"/>
    </xf>
    <xf numFmtId="179" fontId="75" fillId="0" borderId="0" xfId="40" applyNumberFormat="1" applyFont="1" applyFill="1" applyAlignment="1" applyProtection="1">
      <alignment horizontal="right"/>
      <protection locked="0"/>
    </xf>
    <xf numFmtId="0" fontId="74" fillId="0" borderId="0" xfId="40" applyFont="1" applyFill="1" applyBorder="1"/>
    <xf numFmtId="0" fontId="54" fillId="0" borderId="14" xfId="40" applyFont="1" applyFill="1" applyBorder="1" applyAlignment="1" applyProtection="1">
      <alignment vertical="top" wrapText="1"/>
      <protection locked="0"/>
    </xf>
    <xf numFmtId="0" fontId="77" fillId="0" borderId="0" xfId="40" applyFont="1" applyFill="1" applyAlignment="1">
      <alignment vertical="top"/>
    </xf>
    <xf numFmtId="0" fontId="77" fillId="0" borderId="0" xfId="40" applyFont="1" applyFill="1" applyAlignment="1" applyProtection="1">
      <alignment vertical="top" wrapText="1"/>
      <protection locked="0"/>
    </xf>
    <xf numFmtId="0" fontId="77" fillId="0" borderId="0" xfId="40" applyFont="1" applyFill="1" applyAlignment="1" applyProtection="1">
      <alignment horizontal="left"/>
      <protection locked="0"/>
    </xf>
    <xf numFmtId="40" fontId="79" fillId="0" borderId="0" xfId="40" applyNumberFormat="1" applyFont="1" applyFill="1" applyProtection="1">
      <protection locked="0"/>
    </xf>
    <xf numFmtId="179" fontId="79" fillId="0" borderId="0" xfId="40" applyNumberFormat="1" applyFont="1" applyFill="1" applyProtection="1">
      <protection locked="0"/>
    </xf>
    <xf numFmtId="0" fontId="3" fillId="0" borderId="0" xfId="40" applyFont="1" applyFill="1" applyAlignment="1">
      <alignment vertical="top"/>
    </xf>
    <xf numFmtId="0" fontId="3" fillId="0" borderId="0" xfId="40" applyFont="1" applyFill="1" applyAlignment="1" applyProtection="1">
      <alignment horizontal="left"/>
      <protection locked="0"/>
    </xf>
    <xf numFmtId="40" fontId="78" fillId="0" borderId="0" xfId="40" applyNumberFormat="1" applyFont="1" applyFill="1" applyProtection="1">
      <protection locked="0"/>
    </xf>
    <xf numFmtId="179" fontId="75" fillId="0" borderId="0" xfId="40" applyNumberFormat="1" applyFont="1" applyFill="1"/>
    <xf numFmtId="0" fontId="80" fillId="0" borderId="0" xfId="40" applyFont="1" applyFill="1"/>
    <xf numFmtId="179" fontId="75" fillId="0" borderId="14" xfId="40" applyNumberFormat="1" applyFont="1" applyFill="1" applyBorder="1"/>
    <xf numFmtId="0" fontId="81" fillId="0" borderId="0" xfId="40" applyFont="1" applyFill="1"/>
    <xf numFmtId="179" fontId="78" fillId="0" borderId="0" xfId="40" applyNumberFormat="1" applyFont="1" applyFill="1" applyAlignment="1" applyProtection="1">
      <alignment horizontal="center"/>
      <protection locked="0"/>
    </xf>
    <xf numFmtId="179" fontId="75" fillId="0" borderId="15" xfId="40" applyNumberFormat="1" applyFont="1" applyFill="1" applyBorder="1" applyProtection="1">
      <protection locked="0"/>
    </xf>
    <xf numFmtId="180" fontId="81" fillId="0" borderId="0" xfId="40" applyNumberFormat="1" applyFont="1" applyFill="1"/>
    <xf numFmtId="180" fontId="74" fillId="0" borderId="0" xfId="40" applyNumberFormat="1" applyFont="1" applyFill="1"/>
    <xf numFmtId="49" fontId="1" fillId="0" borderId="0" xfId="40" applyNumberFormat="1" applyFont="1" applyFill="1" applyAlignment="1" applyProtection="1">
      <alignment horizontal="left"/>
    </xf>
    <xf numFmtId="0" fontId="3" fillId="0" borderId="0" xfId="40" applyFont="1" applyFill="1" applyAlignment="1" applyProtection="1">
      <alignment vertical="top"/>
      <protection locked="0"/>
    </xf>
    <xf numFmtId="0" fontId="75" fillId="0" borderId="0" xfId="40" applyFont="1" applyFill="1"/>
    <xf numFmtId="0" fontId="85" fillId="0" borderId="0" xfId="40" applyFont="1" applyFill="1"/>
    <xf numFmtId="179" fontId="78" fillId="0" borderId="15" xfId="40" applyNumberFormat="1" applyFont="1" applyFill="1" applyBorder="1" applyAlignment="1" applyProtection="1">
      <alignment horizontal="center"/>
      <protection locked="0"/>
    </xf>
    <xf numFmtId="183" fontId="1" fillId="0" borderId="0" xfId="1973" applyFill="1" applyBorder="1" applyAlignment="1" applyProtection="1">
      <alignment horizontal="left"/>
    </xf>
    <xf numFmtId="183" fontId="1" fillId="0" borderId="0" xfId="1973" applyFill="1" applyBorder="1" applyAlignment="1" applyProtection="1"/>
    <xf numFmtId="183" fontId="53" fillId="0" borderId="0" xfId="1973" applyFont="1" applyFill="1" applyBorder="1" applyAlignment="1" applyProtection="1">
      <alignment horizontal="left" wrapText="1"/>
    </xf>
    <xf numFmtId="183" fontId="1" fillId="0" borderId="15" xfId="1973" applyFill="1" applyBorder="1" applyAlignment="1" applyProtection="1"/>
    <xf numFmtId="182" fontId="75" fillId="0" borderId="0" xfId="40" applyNumberFormat="1" applyFont="1" applyFill="1" applyProtection="1">
      <protection locked="0"/>
    </xf>
    <xf numFmtId="179" fontId="78" fillId="0" borderId="0" xfId="40" applyNumberFormat="1" applyFont="1" applyFill="1" applyBorder="1" applyProtection="1">
      <protection locked="0"/>
    </xf>
    <xf numFmtId="0" fontId="74" fillId="0" borderId="0" xfId="40" applyFont="1" applyFill="1" applyAlignment="1">
      <alignment vertical="top"/>
    </xf>
    <xf numFmtId="0" fontId="86" fillId="0" borderId="0" xfId="40" applyFont="1" applyFill="1" applyAlignment="1" applyProtection="1">
      <alignment vertical="top" wrapText="1"/>
      <protection locked="0"/>
    </xf>
    <xf numFmtId="0" fontId="8" fillId="0" borderId="0" xfId="2" applyFont="1" applyFill="1"/>
    <xf numFmtId="0" fontId="8" fillId="0" borderId="0" xfId="2" applyFont="1" applyFill="1" applyBorder="1"/>
    <xf numFmtId="0" fontId="87" fillId="0" borderId="0" xfId="2" applyFont="1" applyFill="1" applyBorder="1"/>
    <xf numFmtId="4" fontId="20" fillId="0" borderId="0" xfId="2" applyNumberFormat="1" applyFont="1" applyFill="1" applyBorder="1"/>
    <xf numFmtId="49" fontId="8" fillId="0" borderId="2" xfId="2" applyNumberFormat="1" applyFont="1" applyFill="1" applyBorder="1" applyAlignment="1">
      <alignment horizontal="left"/>
    </xf>
    <xf numFmtId="0" fontId="8" fillId="0" borderId="0" xfId="0" applyFont="1" applyFill="1" applyBorder="1" applyAlignment="1">
      <alignment horizontal="center"/>
    </xf>
    <xf numFmtId="0" fontId="7" fillId="0" borderId="1" xfId="1" applyFont="1" applyBorder="1" applyAlignment="1">
      <alignment horizontal="left"/>
    </xf>
    <xf numFmtId="0" fontId="7" fillId="0" borderId="0" xfId="1" applyFont="1" applyAlignment="1">
      <alignment horizontal="left"/>
    </xf>
    <xf numFmtId="0" fontId="1" fillId="0" borderId="0" xfId="1" applyFont="1" applyAlignment="1">
      <alignment horizontal="justify" vertical="top" wrapText="1"/>
    </xf>
    <xf numFmtId="0" fontId="61" fillId="0" borderId="0" xfId="1" applyFont="1" applyAlignment="1">
      <alignment wrapText="1"/>
    </xf>
    <xf numFmtId="0" fontId="62" fillId="0" borderId="0" xfId="0" applyFont="1" applyAlignment="1">
      <alignment wrapText="1"/>
    </xf>
    <xf numFmtId="0" fontId="1" fillId="0" borderId="0" xfId="1" applyFont="1" applyAlignment="1">
      <alignment horizontal="left" vertical="top"/>
    </xf>
    <xf numFmtId="0" fontId="1" fillId="0" borderId="0" xfId="1" applyFont="1" applyFill="1"/>
    <xf numFmtId="0" fontId="56" fillId="0" borderId="0" xfId="1" applyFont="1" applyFill="1"/>
    <xf numFmtId="0" fontId="67" fillId="0" borderId="0" xfId="1" applyFont="1"/>
    <xf numFmtId="0" fontId="67" fillId="0" borderId="0" xfId="1" applyFont="1" applyFill="1"/>
    <xf numFmtId="0" fontId="67" fillId="0" borderId="0" xfId="1" applyFont="1" applyAlignment="1">
      <alignment horizontal="left" vertical="top"/>
    </xf>
    <xf numFmtId="0" fontId="67" fillId="0" borderId="0" xfId="1" applyFont="1" applyAlignment="1">
      <alignment horizontal="justify" vertical="top" wrapText="1"/>
    </xf>
    <xf numFmtId="0" fontId="88" fillId="0" borderId="0" xfId="1" applyFont="1" applyAlignment="1">
      <alignment wrapText="1"/>
    </xf>
    <xf numFmtId="2" fontId="67" fillId="0" borderId="0" xfId="1" applyNumberFormat="1" applyFont="1"/>
    <xf numFmtId="49" fontId="67" fillId="0" borderId="0" xfId="1" applyNumberFormat="1" applyFont="1" applyAlignment="1">
      <alignment horizontal="center"/>
    </xf>
    <xf numFmtId="4" fontId="67" fillId="0" borderId="0" xfId="1" applyNumberFormat="1" applyFont="1"/>
    <xf numFmtId="0" fontId="62" fillId="0" borderId="0" xfId="0" applyFont="1" applyFill="1" applyAlignment="1">
      <alignment wrapText="1"/>
    </xf>
    <xf numFmtId="0" fontId="30" fillId="0" borderId="0" xfId="0" applyFont="1" applyFill="1" applyAlignment="1">
      <alignment vertical="top"/>
    </xf>
    <xf numFmtId="0" fontId="1" fillId="0" borderId="0" xfId="1" applyFont="1" applyFill="1" applyAlignment="1">
      <alignment horizontal="left" vertical="top"/>
    </xf>
    <xf numFmtId="0" fontId="1" fillId="0" borderId="0" xfId="1" applyFont="1" applyFill="1" applyAlignment="1">
      <alignment horizontal="justify" vertical="top"/>
    </xf>
    <xf numFmtId="0" fontId="58" fillId="0" borderId="0" xfId="1" applyFont="1" applyFill="1" applyAlignment="1">
      <alignment wrapText="1"/>
    </xf>
    <xf numFmtId="49" fontId="1" fillId="0" borderId="0" xfId="1" applyNumberFormat="1" applyFont="1" applyFill="1" applyAlignment="1">
      <alignment horizontal="center"/>
    </xf>
    <xf numFmtId="49" fontId="59" fillId="0" borderId="0" xfId="1" applyNumberFormat="1" applyFont="1" applyFill="1"/>
    <xf numFmtId="0" fontId="59" fillId="0" borderId="0" xfId="1" applyFont="1" applyFill="1"/>
    <xf numFmtId="0" fontId="1" fillId="0" borderId="0" xfId="1" applyFont="1" applyFill="1" applyAlignment="1">
      <alignment horizontal="center"/>
    </xf>
    <xf numFmtId="0" fontId="3" fillId="0" borderId="0" xfId="0" applyNumberFormat="1" applyFont="1"/>
    <xf numFmtId="0" fontId="3" fillId="0" borderId="0" xfId="0" applyFont="1"/>
    <xf numFmtId="165" fontId="90" fillId="0" borderId="0" xfId="1974" applyFont="1"/>
    <xf numFmtId="0" fontId="3" fillId="0" borderId="0" xfId="0" applyFont="1" applyAlignment="1">
      <alignment vertical="top"/>
    </xf>
    <xf numFmtId="4" fontId="4" fillId="0" borderId="0" xfId="0" applyNumberFormat="1" applyFont="1" applyFill="1" applyBorder="1" applyAlignment="1">
      <alignment vertical="top" wrapText="1"/>
    </xf>
    <xf numFmtId="4" fontId="3" fillId="0" borderId="0" xfId="0" applyNumberFormat="1" applyFont="1" applyBorder="1"/>
    <xf numFmtId="184" fontId="72" fillId="0" borderId="0" xfId="1975" applyNumberFormat="1" applyFont="1" applyBorder="1"/>
    <xf numFmtId="0" fontId="5" fillId="0" borderId="0" xfId="0" applyFont="1"/>
    <xf numFmtId="0" fontId="3" fillId="0" borderId="0" xfId="0" applyFont="1" applyAlignment="1">
      <alignment horizontal="center" vertical="top"/>
    </xf>
    <xf numFmtId="4" fontId="3" fillId="0" borderId="0" xfId="0" applyNumberFormat="1" applyFont="1" applyAlignment="1">
      <alignment vertical="top" wrapText="1"/>
    </xf>
    <xf numFmtId="1" fontId="3" fillId="0" borderId="0" xfId="0" applyNumberFormat="1" applyFont="1"/>
    <xf numFmtId="4" fontId="3" fillId="0" borderId="0" xfId="0" applyNumberFormat="1" applyFont="1"/>
    <xf numFmtId="4" fontId="3" fillId="0" borderId="0" xfId="0" applyNumberFormat="1" applyFont="1" applyAlignment="1">
      <alignment horizontal="center" vertical="top" wrapText="1"/>
    </xf>
    <xf numFmtId="1" fontId="3" fillId="0" borderId="0" xfId="0" applyNumberFormat="1" applyFont="1" applyAlignment="1">
      <alignment horizontal="center" vertical="top" wrapText="1"/>
    </xf>
    <xf numFmtId="0" fontId="3" fillId="0" borderId="0" xfId="0" applyNumberFormat="1" applyFont="1" applyAlignment="1">
      <alignment horizontal="center" vertical="top" wrapText="1"/>
    </xf>
    <xf numFmtId="0" fontId="5" fillId="0" borderId="0" xfId="0" applyFont="1" applyAlignment="1">
      <alignment vertical="top"/>
    </xf>
    <xf numFmtId="4" fontId="5" fillId="0" borderId="0" xfId="0" applyNumberFormat="1" applyFont="1" applyAlignment="1">
      <alignment vertical="top" wrapText="1"/>
    </xf>
    <xf numFmtId="1" fontId="5" fillId="0" borderId="0" xfId="0" applyNumberFormat="1" applyFont="1" applyAlignment="1">
      <alignment horizontal="center"/>
    </xf>
    <xf numFmtId="1" fontId="5" fillId="0" borderId="0" xfId="0" applyNumberFormat="1" applyFont="1"/>
    <xf numFmtId="4" fontId="5" fillId="0" borderId="0" xfId="0" applyNumberFormat="1" applyFont="1"/>
    <xf numFmtId="0" fontId="5" fillId="0" borderId="0" xfId="0" applyNumberFormat="1" applyFont="1"/>
    <xf numFmtId="0" fontId="5" fillId="0" borderId="0" xfId="0" applyNumberFormat="1" applyFont="1" applyAlignment="1">
      <alignment horizontal="right"/>
    </xf>
    <xf numFmtId="4" fontId="3" fillId="0" borderId="11" xfId="0" applyNumberFormat="1" applyFont="1" applyBorder="1" applyAlignment="1">
      <alignment vertical="top" wrapText="1"/>
    </xf>
    <xf numFmtId="4" fontId="3" fillId="0" borderId="0" xfId="0" applyNumberFormat="1" applyFont="1" applyBorder="1" applyAlignment="1">
      <alignment vertical="top" wrapText="1"/>
    </xf>
    <xf numFmtId="4" fontId="4" fillId="0" borderId="0" xfId="0" applyNumberFormat="1" applyFont="1" applyFill="1" applyAlignment="1">
      <alignment vertical="top" wrapText="1"/>
    </xf>
    <xf numFmtId="4" fontId="4" fillId="0" borderId="12" xfId="0" applyNumberFormat="1" applyFont="1" applyFill="1" applyBorder="1" applyAlignment="1">
      <alignment vertical="top" wrapText="1"/>
    </xf>
    <xf numFmtId="4" fontId="3" fillId="0" borderId="12" xfId="0" applyNumberFormat="1" applyFont="1" applyBorder="1"/>
    <xf numFmtId="9" fontId="72" fillId="0" borderId="0" xfId="1975" applyNumberFormat="1" applyFont="1" applyBorder="1"/>
    <xf numFmtId="0" fontId="3" fillId="0" borderId="0" xfId="0" applyFont="1" applyBorder="1"/>
    <xf numFmtId="0" fontId="3" fillId="0" borderId="0" xfId="0" applyFont="1" applyBorder="1" applyAlignment="1">
      <alignment vertical="top"/>
    </xf>
    <xf numFmtId="0" fontId="2" fillId="0" borderId="0" xfId="0" applyFont="1"/>
    <xf numFmtId="0" fontId="2" fillId="0" borderId="0" xfId="0" applyFont="1" applyAlignment="1">
      <alignment vertical="top"/>
    </xf>
    <xf numFmtId="4" fontId="2" fillId="0" borderId="0" xfId="0" applyNumberFormat="1" applyFont="1" applyAlignment="1">
      <alignment vertical="top" wrapText="1"/>
    </xf>
    <xf numFmtId="4" fontId="2" fillId="0" borderId="0" xfId="0" applyNumberFormat="1" applyFont="1"/>
    <xf numFmtId="0" fontId="2" fillId="0" borderId="0" xfId="0" applyNumberFormat="1" applyFont="1"/>
    <xf numFmtId="0" fontId="3" fillId="0" borderId="0" xfId="0" applyNumberFormat="1" applyFont="1" applyBorder="1"/>
    <xf numFmtId="1" fontId="3" fillId="0" borderId="0" xfId="0" applyNumberFormat="1" applyFont="1" applyAlignment="1">
      <alignment horizontal="center"/>
    </xf>
    <xf numFmtId="2" fontId="3" fillId="0" borderId="0" xfId="0" applyNumberFormat="1" applyFont="1"/>
    <xf numFmtId="0" fontId="3" fillId="0" borderId="0" xfId="0" applyNumberFormat="1" applyFont="1" applyAlignment="1">
      <alignment horizontal="right"/>
    </xf>
    <xf numFmtId="0" fontId="3" fillId="0" borderId="10" xfId="0" applyFont="1" applyBorder="1" applyAlignment="1">
      <alignment vertical="top"/>
    </xf>
    <xf numFmtId="1" fontId="3" fillId="0" borderId="11" xfId="0" applyNumberFormat="1" applyFont="1" applyBorder="1"/>
    <xf numFmtId="4" fontId="3" fillId="0" borderId="11" xfId="0" applyNumberFormat="1" applyFont="1" applyBorder="1"/>
    <xf numFmtId="0" fontId="3" fillId="0" borderId="13" xfId="0" applyNumberFormat="1" applyFont="1" applyBorder="1"/>
    <xf numFmtId="1" fontId="3" fillId="0" borderId="0" xfId="0" applyNumberFormat="1" applyFont="1" applyBorder="1"/>
    <xf numFmtId="4" fontId="3" fillId="0" borderId="0" xfId="0" applyNumberFormat="1" applyFont="1" applyAlignment="1">
      <alignment vertical="top"/>
    </xf>
    <xf numFmtId="4" fontId="3" fillId="0" borderId="0" xfId="0" applyNumberFormat="1" applyFont="1" applyFill="1" applyAlignment="1">
      <alignment vertical="top" wrapText="1"/>
    </xf>
    <xf numFmtId="4" fontId="3" fillId="0" borderId="12" xfId="0" applyNumberFormat="1" applyFont="1" applyFill="1" applyBorder="1" applyAlignment="1">
      <alignment vertical="top" wrapText="1"/>
    </xf>
    <xf numFmtId="0" fontId="3" fillId="0" borderId="12" xfId="0" applyNumberFormat="1" applyFont="1" applyBorder="1"/>
    <xf numFmtId="4" fontId="3" fillId="0" borderId="0" xfId="0" applyNumberFormat="1" applyFont="1" applyFill="1" applyBorder="1" applyAlignment="1">
      <alignment vertical="top" wrapText="1"/>
    </xf>
    <xf numFmtId="4" fontId="1" fillId="0" borderId="12" xfId="0" applyNumberFormat="1" applyFont="1" applyFill="1" applyBorder="1" applyAlignment="1">
      <alignment vertical="top" wrapText="1"/>
    </xf>
    <xf numFmtId="0" fontId="1" fillId="0" borderId="0" xfId="0" applyFont="1" applyAlignment="1">
      <alignment vertical="top"/>
    </xf>
    <xf numFmtId="4" fontId="1" fillId="0" borderId="0" xfId="0" applyNumberFormat="1" applyFont="1" applyAlignment="1">
      <alignment vertical="top" wrapText="1"/>
    </xf>
    <xf numFmtId="1" fontId="1" fillId="0" borderId="0" xfId="0" applyNumberFormat="1" applyFont="1" applyAlignment="1">
      <alignment horizontal="center"/>
    </xf>
    <xf numFmtId="1" fontId="1" fillId="0" borderId="0" xfId="0" applyNumberFormat="1" applyFont="1"/>
    <xf numFmtId="4" fontId="1" fillId="0" borderId="0" xfId="0" applyNumberFormat="1" applyFont="1"/>
    <xf numFmtId="0" fontId="1" fillId="0" borderId="0" xfId="0" applyNumberFormat="1" applyFont="1"/>
    <xf numFmtId="2" fontId="1" fillId="0" borderId="0" xfId="0" applyNumberFormat="1" applyFont="1"/>
    <xf numFmtId="0" fontId="1" fillId="0" borderId="0" xfId="0" applyNumberFormat="1" applyFont="1" applyAlignment="1">
      <alignment horizontal="right"/>
    </xf>
    <xf numFmtId="0" fontId="8" fillId="0" borderId="0" xfId="0" applyFont="1" applyAlignment="1">
      <alignment vertical="top"/>
    </xf>
    <xf numFmtId="4" fontId="8" fillId="0" borderId="0" xfId="0" applyNumberFormat="1" applyFont="1" applyAlignment="1">
      <alignment vertical="top" wrapText="1"/>
    </xf>
    <xf numFmtId="1" fontId="8" fillId="0" borderId="0" xfId="0" applyNumberFormat="1" applyFont="1" applyAlignment="1">
      <alignment horizontal="center"/>
    </xf>
    <xf numFmtId="1" fontId="8" fillId="0" borderId="0" xfId="0" applyNumberFormat="1" applyFont="1"/>
    <xf numFmtId="0" fontId="8" fillId="0" borderId="0" xfId="0" applyFont="1" applyBorder="1" applyAlignment="1">
      <alignment vertical="top"/>
    </xf>
    <xf numFmtId="4" fontId="8" fillId="0" borderId="0" xfId="0" applyNumberFormat="1" applyFont="1" applyBorder="1" applyAlignment="1">
      <alignment vertical="top" wrapText="1"/>
    </xf>
    <xf numFmtId="1" fontId="8" fillId="0" borderId="0" xfId="0" applyNumberFormat="1" applyFont="1" applyBorder="1" applyAlignment="1">
      <alignment horizontal="center"/>
    </xf>
    <xf numFmtId="1" fontId="8" fillId="0" borderId="0" xfId="0" applyNumberFormat="1" applyFont="1" applyBorder="1"/>
    <xf numFmtId="185" fontId="18" fillId="0" borderId="0" xfId="4" applyNumberFormat="1" applyFont="1"/>
    <xf numFmtId="168" fontId="18" fillId="0" borderId="0" xfId="4" applyFont="1"/>
    <xf numFmtId="169" fontId="18" fillId="0" borderId="0" xfId="5" applyFont="1"/>
    <xf numFmtId="186" fontId="18" fillId="0" borderId="0" xfId="5" applyNumberFormat="1" applyFont="1"/>
    <xf numFmtId="185" fontId="8" fillId="0" borderId="0" xfId="4" applyNumberFormat="1" applyFont="1"/>
    <xf numFmtId="168" fontId="8" fillId="0" borderId="0" xfId="4" applyFont="1"/>
    <xf numFmtId="169" fontId="8" fillId="0" borderId="0" xfId="5" applyFont="1"/>
    <xf numFmtId="186" fontId="8" fillId="0" borderId="0" xfId="5" applyNumberFormat="1" applyFont="1"/>
    <xf numFmtId="164" fontId="8" fillId="0" borderId="0" xfId="5" applyNumberFormat="1" applyFont="1"/>
    <xf numFmtId="168" fontId="8" fillId="0" borderId="17" xfId="4" applyFont="1" applyBorder="1"/>
    <xf numFmtId="185" fontId="8" fillId="0" borderId="17" xfId="4" applyNumberFormat="1" applyFont="1" applyBorder="1"/>
    <xf numFmtId="169" fontId="8" fillId="0" borderId="17" xfId="5" applyFont="1" applyBorder="1"/>
    <xf numFmtId="164" fontId="8" fillId="0" borderId="17" xfId="5" applyNumberFormat="1" applyFont="1" applyBorder="1"/>
    <xf numFmtId="164" fontId="18" fillId="0" borderId="0" xfId="5" applyNumberFormat="1" applyFont="1"/>
    <xf numFmtId="168" fontId="15" fillId="0" borderId="0" xfId="4" applyFont="1"/>
    <xf numFmtId="185" fontId="8" fillId="0" borderId="0" xfId="4" applyNumberFormat="1" applyFont="1" applyAlignment="1">
      <alignment vertical="top"/>
    </xf>
    <xf numFmtId="164" fontId="8" fillId="0" borderId="0" xfId="5" applyNumberFormat="1" applyFont="1" applyAlignment="1">
      <alignment horizontal="right"/>
    </xf>
    <xf numFmtId="168" fontId="27" fillId="0" borderId="0" xfId="4" applyAlignment="1">
      <alignment wrapText="1"/>
    </xf>
    <xf numFmtId="168" fontId="8" fillId="0" borderId="0" xfId="4" applyFont="1" applyAlignment="1">
      <alignment vertical="top" wrapText="1"/>
    </xf>
    <xf numFmtId="168" fontId="27" fillId="0" borderId="0" xfId="4" applyAlignment="1">
      <alignment vertical="top" wrapText="1"/>
    </xf>
    <xf numFmtId="186" fontId="8" fillId="0" borderId="17" xfId="5" applyNumberFormat="1" applyFont="1" applyBorder="1"/>
    <xf numFmtId="185" fontId="8" fillId="0" borderId="0" xfId="4" applyNumberFormat="1" applyFont="1" applyBorder="1"/>
    <xf numFmtId="168" fontId="8" fillId="0" borderId="0" xfId="4" applyFont="1" applyBorder="1"/>
    <xf numFmtId="168" fontId="8" fillId="0" borderId="3" xfId="4" applyFont="1" applyBorder="1"/>
    <xf numFmtId="185" fontId="8" fillId="0" borderId="3" xfId="4" applyNumberFormat="1" applyFont="1" applyBorder="1"/>
    <xf numFmtId="169" fontId="8" fillId="0" borderId="3" xfId="5" applyFont="1" applyBorder="1"/>
    <xf numFmtId="186" fontId="8" fillId="0" borderId="3" xfId="5" applyNumberFormat="1" applyFont="1" applyBorder="1"/>
    <xf numFmtId="168" fontId="72" fillId="0" borderId="0" xfId="4" applyFont="1"/>
    <xf numFmtId="168" fontId="72" fillId="0" borderId="0" xfId="4" applyFont="1" applyBorder="1" applyAlignment="1">
      <alignment vertical="top"/>
    </xf>
    <xf numFmtId="4" fontId="90" fillId="0" borderId="0" xfId="4" applyNumberFormat="1" applyFont="1" applyBorder="1" applyAlignment="1">
      <alignment vertical="top" wrapText="1"/>
    </xf>
    <xf numFmtId="1" fontId="72" fillId="0" borderId="0" xfId="4" applyNumberFormat="1" applyFont="1" applyBorder="1"/>
    <xf numFmtId="4" fontId="72" fillId="0" borderId="0" xfId="4" applyNumberFormat="1" applyFont="1" applyBorder="1"/>
    <xf numFmtId="166" fontId="72" fillId="0" borderId="0" xfId="4" applyNumberFormat="1" applyFont="1" applyBorder="1"/>
    <xf numFmtId="166" fontId="72" fillId="0" borderId="0" xfId="4" applyNumberFormat="1" applyFont="1" applyAlignment="1">
      <alignment horizontal="right"/>
    </xf>
    <xf numFmtId="168" fontId="72" fillId="0" borderId="0" xfId="4" applyFont="1" applyAlignment="1">
      <alignment vertical="top"/>
    </xf>
    <xf numFmtId="4" fontId="72" fillId="0" borderId="0" xfId="4" applyNumberFormat="1" applyFont="1" applyAlignment="1">
      <alignment vertical="top" wrapText="1"/>
    </xf>
    <xf numFmtId="1" fontId="72" fillId="0" borderId="0" xfId="4" applyNumberFormat="1" applyFont="1" applyAlignment="1">
      <alignment horizontal="center"/>
    </xf>
    <xf numFmtId="1" fontId="72" fillId="0" borderId="0" xfId="4" applyNumberFormat="1" applyFont="1"/>
    <xf numFmtId="4" fontId="72" fillId="0" borderId="0" xfId="4" applyNumberFormat="1" applyFont="1"/>
    <xf numFmtId="166" fontId="72" fillId="0" borderId="0" xfId="4" applyNumberFormat="1" applyFont="1"/>
    <xf numFmtId="169" fontId="9" fillId="0" borderId="0" xfId="5" applyFont="1"/>
    <xf numFmtId="186" fontId="9" fillId="0" borderId="0" xfId="5" applyNumberFormat="1" applyFont="1"/>
    <xf numFmtId="186" fontId="18" fillId="0" borderId="0" xfId="4" applyNumberFormat="1" applyFont="1"/>
    <xf numFmtId="186" fontId="8" fillId="0" borderId="0" xfId="4" applyNumberFormat="1" applyFont="1"/>
    <xf numFmtId="186" fontId="8" fillId="0" borderId="0" xfId="4" applyNumberFormat="1" applyFont="1" applyBorder="1"/>
    <xf numFmtId="185" fontId="90" fillId="0" borderId="0" xfId="40" applyNumberFormat="1" applyFont="1"/>
    <xf numFmtId="0" fontId="90" fillId="0" borderId="0" xfId="40" applyFont="1"/>
    <xf numFmtId="165" fontId="90" fillId="0" borderId="0" xfId="507" applyFont="1"/>
    <xf numFmtId="0" fontId="90" fillId="0" borderId="0" xfId="40" applyFont="1" applyAlignment="1">
      <alignment vertical="top"/>
    </xf>
    <xf numFmtId="4" fontId="94" fillId="0" borderId="0" xfId="40" applyNumberFormat="1" applyFont="1" applyFill="1" applyBorder="1" applyAlignment="1">
      <alignment vertical="top" wrapText="1"/>
    </xf>
    <xf numFmtId="4" fontId="90" fillId="0" borderId="0" xfId="40" applyNumberFormat="1" applyFont="1" applyBorder="1"/>
    <xf numFmtId="184" fontId="72" fillId="0" borderId="0" xfId="21" applyNumberFormat="1" applyFont="1" applyBorder="1"/>
    <xf numFmtId="166" fontId="95" fillId="0" borderId="0" xfId="40" applyNumberFormat="1" applyFont="1" applyBorder="1"/>
    <xf numFmtId="0" fontId="72" fillId="0" borderId="0" xfId="40" applyFont="1"/>
    <xf numFmtId="0" fontId="90" fillId="0" borderId="0" xfId="40" applyFont="1" applyAlignment="1">
      <alignment horizontal="center" vertical="top"/>
    </xf>
    <xf numFmtId="4" fontId="90" fillId="0" borderId="0" xfId="40" applyNumberFormat="1" applyFont="1" applyAlignment="1">
      <alignment vertical="top" wrapText="1"/>
    </xf>
    <xf numFmtId="1" fontId="90" fillId="0" borderId="0" xfId="40" applyNumberFormat="1" applyFont="1"/>
    <xf numFmtId="4" fontId="90" fillId="0" borderId="0" xfId="40" applyNumberFormat="1" applyFont="1"/>
    <xf numFmtId="166" fontId="90" fillId="0" borderId="0" xfId="40" applyNumberFormat="1" applyFont="1"/>
    <xf numFmtId="4" fontId="90" fillId="0" borderId="0" xfId="40" applyNumberFormat="1" applyFont="1" applyAlignment="1">
      <alignment horizontal="center" vertical="top" wrapText="1"/>
    </xf>
    <xf numFmtId="1" fontId="90" fillId="0" borderId="0" xfId="40" applyNumberFormat="1" applyFont="1" applyAlignment="1">
      <alignment horizontal="center" vertical="top" wrapText="1"/>
    </xf>
    <xf numFmtId="166" fontId="90" fillId="0" borderId="0" xfId="40" applyNumberFormat="1" applyFont="1" applyAlignment="1">
      <alignment horizontal="center" vertical="top" wrapText="1"/>
    </xf>
    <xf numFmtId="0" fontId="72" fillId="0" borderId="0" xfId="40" applyFont="1" applyAlignment="1">
      <alignment vertical="top"/>
    </xf>
    <xf numFmtId="4" fontId="72" fillId="0" borderId="0" xfId="40" applyNumberFormat="1" applyFont="1" applyAlignment="1">
      <alignment vertical="top" wrapText="1"/>
    </xf>
    <xf numFmtId="1" fontId="72" fillId="0" borderId="0" xfId="40" applyNumberFormat="1" applyFont="1" applyAlignment="1">
      <alignment horizontal="center"/>
    </xf>
    <xf numFmtId="1" fontId="72" fillId="0" borderId="0" xfId="40" applyNumberFormat="1" applyFont="1"/>
    <xf numFmtId="4" fontId="72" fillId="0" borderId="0" xfId="40" applyNumberFormat="1" applyFont="1"/>
    <xf numFmtId="164" fontId="72" fillId="0" borderId="0" xfId="40" applyNumberFormat="1" applyFont="1" applyAlignment="1">
      <alignment horizontal="right"/>
    </xf>
    <xf numFmtId="164" fontId="72" fillId="0" borderId="0" xfId="40" applyNumberFormat="1" applyFont="1"/>
    <xf numFmtId="0" fontId="1" fillId="0" borderId="0" xfId="40" applyFont="1" applyBorder="1" applyAlignment="1">
      <alignment vertical="top"/>
    </xf>
    <xf numFmtId="4" fontId="1" fillId="0" borderId="0" xfId="40" applyNumberFormat="1" applyFont="1" applyBorder="1" applyAlignment="1">
      <alignment vertical="top" wrapText="1"/>
    </xf>
    <xf numFmtId="1" fontId="1" fillId="0" borderId="0" xfId="40" applyNumberFormat="1" applyFont="1" applyBorder="1" applyAlignment="1">
      <alignment horizontal="center"/>
    </xf>
    <xf numFmtId="1" fontId="1" fillId="0" borderId="0" xfId="40" applyNumberFormat="1" applyFont="1" applyBorder="1"/>
    <xf numFmtId="4" fontId="1" fillId="0" borderId="0" xfId="40" applyNumberFormat="1" applyFont="1" applyBorder="1"/>
    <xf numFmtId="0" fontId="1" fillId="0" borderId="0" xfId="40" applyFont="1"/>
    <xf numFmtId="166" fontId="72" fillId="0" borderId="0" xfId="40" applyNumberFormat="1" applyFont="1" applyAlignment="1">
      <alignment horizontal="right"/>
    </xf>
    <xf numFmtId="0" fontId="72" fillId="0" borderId="18" xfId="40" applyFont="1" applyBorder="1" applyAlignment="1">
      <alignment vertical="top"/>
    </xf>
    <xf numFmtId="4" fontId="90" fillId="0" borderId="19" xfId="40" applyNumberFormat="1" applyFont="1" applyBorder="1" applyAlignment="1">
      <alignment vertical="top" wrapText="1"/>
    </xf>
    <xf numFmtId="1" fontId="72" fillId="0" borderId="19" xfId="40" applyNumberFormat="1" applyFont="1" applyBorder="1"/>
    <xf numFmtId="4" fontId="72" fillId="0" borderId="19" xfId="40" applyNumberFormat="1" applyFont="1" applyBorder="1"/>
    <xf numFmtId="164" fontId="72" fillId="0" borderId="20" xfId="40" applyNumberFormat="1" applyFont="1" applyBorder="1"/>
    <xf numFmtId="0" fontId="72" fillId="0" borderId="0" xfId="40" applyFont="1" applyBorder="1" applyAlignment="1">
      <alignment vertical="top"/>
    </xf>
    <xf numFmtId="4" fontId="90" fillId="0" borderId="0" xfId="40" applyNumberFormat="1" applyFont="1" applyBorder="1" applyAlignment="1">
      <alignment vertical="top" wrapText="1"/>
    </xf>
    <xf numFmtId="1" fontId="72" fillId="0" borderId="0" xfId="40" applyNumberFormat="1" applyFont="1" applyBorder="1"/>
    <xf numFmtId="4" fontId="72" fillId="0" borderId="0" xfId="40" applyNumberFormat="1" applyFont="1" applyBorder="1"/>
    <xf numFmtId="164" fontId="72" fillId="0" borderId="0" xfId="40" applyNumberFormat="1" applyFont="1" applyBorder="1"/>
    <xf numFmtId="2" fontId="72" fillId="0" borderId="0" xfId="40" applyNumberFormat="1" applyFont="1"/>
    <xf numFmtId="0" fontId="73" fillId="0" borderId="0" xfId="40" applyFont="1" applyFill="1" applyAlignment="1">
      <alignment horizontal="justify" vertical="center" wrapText="1"/>
    </xf>
    <xf numFmtId="187" fontId="72" fillId="0" borderId="0" xfId="40" applyNumberFormat="1" applyFont="1"/>
    <xf numFmtId="166" fontId="72" fillId="0" borderId="0" xfId="40" applyNumberFormat="1" applyFont="1" applyBorder="1"/>
    <xf numFmtId="166" fontId="72" fillId="0" borderId="0" xfId="40" applyNumberFormat="1" applyFont="1"/>
    <xf numFmtId="4" fontId="72" fillId="0" borderId="0" xfId="40" applyNumberFormat="1" applyFont="1" applyAlignment="1">
      <alignment vertical="top"/>
    </xf>
    <xf numFmtId="186" fontId="95" fillId="0" borderId="0" xfId="40" applyNumberFormat="1" applyFont="1"/>
    <xf numFmtId="4" fontId="95" fillId="0" borderId="0" xfId="40" applyNumberFormat="1" applyFont="1" applyFill="1" applyAlignment="1">
      <alignment vertical="top" wrapText="1"/>
    </xf>
    <xf numFmtId="0" fontId="1" fillId="0" borderId="0" xfId="40" applyAlignment="1">
      <alignment vertical="top" wrapText="1"/>
    </xf>
    <xf numFmtId="4" fontId="94" fillId="0" borderId="0" xfId="40" applyNumberFormat="1" applyFont="1" applyFill="1" applyAlignment="1">
      <alignment vertical="top" wrapText="1"/>
    </xf>
    <xf numFmtId="4" fontId="95" fillId="0" borderId="21" xfId="40" applyNumberFormat="1" applyFont="1" applyFill="1" applyBorder="1" applyAlignment="1">
      <alignment vertical="top" wrapText="1"/>
    </xf>
    <xf numFmtId="4" fontId="94" fillId="0" borderId="21" xfId="40" applyNumberFormat="1" applyFont="1" applyFill="1" applyBorder="1" applyAlignment="1">
      <alignment vertical="top" wrapText="1"/>
    </xf>
    <xf numFmtId="4" fontId="90" fillId="0" borderId="21" xfId="40" applyNumberFormat="1" applyFont="1" applyBorder="1"/>
    <xf numFmtId="186" fontId="95" fillId="0" borderId="21" xfId="40" applyNumberFormat="1" applyFont="1" applyBorder="1"/>
    <xf numFmtId="4" fontId="95" fillId="0" borderId="0" xfId="40" applyNumberFormat="1" applyFont="1" applyFill="1" applyBorder="1" applyAlignment="1">
      <alignment vertical="top" wrapText="1"/>
    </xf>
    <xf numFmtId="186" fontId="95" fillId="0" borderId="0" xfId="40" applyNumberFormat="1" applyFont="1" applyBorder="1"/>
    <xf numFmtId="9" fontId="72" fillId="0" borderId="0" xfId="21" applyNumberFormat="1" applyFont="1" applyBorder="1"/>
    <xf numFmtId="0" fontId="90" fillId="0" borderId="0" xfId="40" applyFont="1" applyBorder="1"/>
    <xf numFmtId="0" fontId="90" fillId="0" borderId="0" xfId="40" applyFont="1" applyBorder="1" applyAlignment="1">
      <alignment vertical="top"/>
    </xf>
    <xf numFmtId="4" fontId="96" fillId="0" borderId="21" xfId="40" applyNumberFormat="1" applyFont="1" applyFill="1" applyBorder="1" applyAlignment="1">
      <alignment vertical="top" wrapText="1"/>
    </xf>
    <xf numFmtId="0" fontId="97" fillId="0" borderId="0" xfId="40" applyFont="1"/>
    <xf numFmtId="0" fontId="97" fillId="0" borderId="0" xfId="40" applyFont="1" applyAlignment="1">
      <alignment vertical="top"/>
    </xf>
    <xf numFmtId="4" fontId="97" fillId="0" borderId="0" xfId="40" applyNumberFormat="1" applyFont="1" applyAlignment="1">
      <alignment vertical="top" wrapText="1"/>
    </xf>
    <xf numFmtId="4" fontId="97" fillId="0" borderId="0" xfId="40" applyNumberFormat="1" applyFont="1"/>
    <xf numFmtId="166" fontId="97" fillId="0" borderId="0" xfId="40" applyNumberFormat="1" applyFont="1"/>
    <xf numFmtId="0" fontId="7" fillId="0" borderId="1" xfId="1" applyFont="1" applyBorder="1" applyAlignment="1">
      <alignment horizontal="left"/>
    </xf>
    <xf numFmtId="0" fontId="7" fillId="0" borderId="0" xfId="1" applyFont="1" applyAlignment="1">
      <alignment horizontal="left"/>
    </xf>
    <xf numFmtId="49" fontId="13" fillId="0" borderId="0" xfId="0" applyNumberFormat="1" applyFont="1" applyFill="1" applyBorder="1" applyAlignment="1">
      <alignment horizontal="left" vertical="top" wrapText="1"/>
    </xf>
    <xf numFmtId="49" fontId="8" fillId="0" borderId="0" xfId="2" applyNumberFormat="1" applyFont="1" applyFill="1" applyBorder="1" applyAlignment="1">
      <alignment horizontal="left" vertical="top" wrapText="1"/>
    </xf>
    <xf numFmtId="4" fontId="90" fillId="0" borderId="0" xfId="40" applyNumberFormat="1" applyFont="1" applyAlignment="1">
      <alignment vertical="top" wrapText="1"/>
    </xf>
    <xf numFmtId="0" fontId="1" fillId="0" borderId="0" xfId="40" applyAlignment="1"/>
    <xf numFmtId="4" fontId="72" fillId="0" borderId="0" xfId="40" applyNumberFormat="1" applyFont="1" applyAlignment="1">
      <alignment vertical="top" wrapText="1"/>
    </xf>
    <xf numFmtId="4" fontId="72" fillId="0" borderId="0" xfId="4" applyNumberFormat="1" applyFont="1" applyAlignment="1">
      <alignment vertical="top" wrapText="1"/>
    </xf>
    <xf numFmtId="0" fontId="65" fillId="0" borderId="0" xfId="1" applyFont="1" applyAlignment="1">
      <alignment wrapText="1"/>
    </xf>
    <xf numFmtId="0" fontId="66" fillId="0" borderId="0" xfId="0" applyFont="1" applyAlignment="1">
      <alignment wrapText="1"/>
    </xf>
    <xf numFmtId="0" fontId="1" fillId="0" borderId="0" xfId="1" applyAlignment="1">
      <alignment horizontal="left" vertical="top"/>
    </xf>
    <xf numFmtId="0" fontId="25" fillId="0" borderId="0" xfId="0" applyFont="1" applyFill="1"/>
    <xf numFmtId="0" fontId="25" fillId="0" borderId="0" xfId="0" applyFont="1" applyFill="1" applyAlignment="1">
      <alignment horizontal="left"/>
    </xf>
    <xf numFmtId="0" fontId="25" fillId="0" borderId="0" xfId="0" applyFont="1" applyFill="1" applyAlignment="1">
      <alignment horizontal="center"/>
    </xf>
    <xf numFmtId="0" fontId="25" fillId="0" borderId="0" xfId="0" applyFont="1"/>
    <xf numFmtId="49" fontId="98" fillId="7" borderId="0" xfId="1976" applyNumberFormat="1" applyFont="1" applyFill="1" applyAlignment="1" applyProtection="1">
      <alignment horizontal="left" vertical="top"/>
    </xf>
    <xf numFmtId="49" fontId="99" fillId="7" borderId="0" xfId="1977" applyNumberFormat="1" applyFont="1" applyFill="1" applyAlignment="1" applyProtection="1">
      <alignment vertical="top"/>
    </xf>
    <xf numFmtId="0" fontId="100" fillId="7" borderId="0" xfId="1976" applyFont="1" applyFill="1" applyAlignment="1" applyProtection="1">
      <alignment horizontal="left"/>
    </xf>
    <xf numFmtId="4" fontId="100" fillId="7" borderId="0" xfId="1976" applyNumberFormat="1" applyFont="1" applyFill="1" applyBorder="1" applyAlignment="1" applyProtection="1">
      <alignment horizontal="center"/>
      <protection locked="0"/>
    </xf>
    <xf numFmtId="4" fontId="17" fillId="0" borderId="0" xfId="0" applyNumberFormat="1" applyFont="1" applyFill="1" applyBorder="1" applyAlignment="1" applyProtection="1">
      <alignment horizontal="center"/>
    </xf>
    <xf numFmtId="0" fontId="17" fillId="0" borderId="0" xfId="0" applyFont="1" applyFill="1"/>
    <xf numFmtId="0" fontId="17" fillId="0" borderId="0" xfId="0" applyFont="1"/>
    <xf numFmtId="49" fontId="101" fillId="0" borderId="0" xfId="1976" applyNumberFormat="1" applyFont="1" applyBorder="1" applyAlignment="1" applyProtection="1">
      <alignment horizontal="center" vertical="center"/>
    </xf>
    <xf numFmtId="49" fontId="101" fillId="0" borderId="0" xfId="1977" applyNumberFormat="1" applyFont="1" applyBorder="1" applyAlignment="1" applyProtection="1">
      <alignment horizontal="center" vertical="center" wrapText="1"/>
    </xf>
    <xf numFmtId="0" fontId="101" fillId="0" borderId="0" xfId="1976" applyFont="1" applyBorder="1" applyAlignment="1" applyProtection="1">
      <alignment horizontal="center" vertical="center"/>
    </xf>
    <xf numFmtId="4" fontId="101" fillId="0" borderId="0" xfId="1976" applyNumberFormat="1" applyFont="1" applyBorder="1" applyAlignment="1" applyProtection="1">
      <alignment horizontal="center" vertical="center" wrapText="1"/>
      <protection locked="0"/>
    </xf>
    <xf numFmtId="0" fontId="102" fillId="0" borderId="0" xfId="1976" applyFont="1" applyBorder="1" applyAlignment="1" applyProtection="1">
      <alignment horizontal="center" vertical="center"/>
    </xf>
    <xf numFmtId="0" fontId="19" fillId="0" borderId="0" xfId="0" applyFont="1" applyAlignment="1">
      <alignment horizontal="center" vertical="center"/>
    </xf>
    <xf numFmtId="0" fontId="17" fillId="0" borderId="0" xfId="0" applyFont="1" applyAlignment="1">
      <alignment horizontal="center" vertical="center"/>
    </xf>
    <xf numFmtId="49" fontId="17" fillId="0" borderId="0" xfId="0" applyNumberFormat="1" applyFont="1" applyBorder="1" applyAlignment="1" applyProtection="1">
      <alignment vertical="top"/>
    </xf>
    <xf numFmtId="49" fontId="103" fillId="0" borderId="0" xfId="1977" applyNumberFormat="1" applyFont="1" applyBorder="1" applyAlignment="1" applyProtection="1">
      <alignment horizontal="left" vertical="top" wrapText="1"/>
    </xf>
    <xf numFmtId="4" fontId="17" fillId="0" borderId="0" xfId="0" applyNumberFormat="1" applyFont="1" applyBorder="1" applyAlignment="1" applyProtection="1">
      <alignment horizontal="left"/>
    </xf>
    <xf numFmtId="4" fontId="17" fillId="0" borderId="0" xfId="0" applyNumberFormat="1" applyFont="1" applyBorder="1" applyAlignment="1" applyProtection="1">
      <alignment horizontal="center"/>
      <protection locked="0"/>
    </xf>
    <xf numFmtId="4" fontId="17" fillId="0" borderId="0" xfId="0" applyNumberFormat="1" applyFont="1" applyBorder="1" applyAlignment="1" applyProtection="1">
      <alignment horizontal="center"/>
    </xf>
    <xf numFmtId="49" fontId="20" fillId="0" borderId="0" xfId="0" applyNumberFormat="1" applyFont="1" applyBorder="1" applyAlignment="1" applyProtection="1">
      <alignment vertical="top"/>
    </xf>
    <xf numFmtId="0" fontId="17" fillId="0" borderId="0" xfId="0" applyFont="1" applyBorder="1" applyAlignment="1" applyProtection="1">
      <alignment horizontal="left"/>
    </xf>
    <xf numFmtId="49" fontId="17" fillId="0" borderId="0" xfId="0" applyNumberFormat="1" applyFont="1" applyBorder="1" applyAlignment="1" applyProtection="1">
      <alignment horizontal="left" vertical="top"/>
    </xf>
    <xf numFmtId="44" fontId="104" fillId="0" borderId="0" xfId="1977" applyNumberFormat="1" applyFont="1" applyBorder="1" applyAlignment="1" applyProtection="1">
      <alignment horizontal="left" vertical="top" wrapText="1"/>
    </xf>
    <xf numFmtId="49" fontId="104" fillId="0" borderId="0" xfId="1977" applyNumberFormat="1" applyFont="1" applyBorder="1" applyAlignment="1" applyProtection="1">
      <alignment horizontal="left" vertical="top" wrapText="1"/>
    </xf>
    <xf numFmtId="0" fontId="17" fillId="0" borderId="0" xfId="0" applyNumberFormat="1" applyFont="1" applyAlignment="1">
      <alignment wrapText="1"/>
    </xf>
    <xf numFmtId="49" fontId="104" fillId="0" borderId="0" xfId="1977" quotePrefix="1" applyNumberFormat="1" applyFont="1" applyBorder="1" applyAlignment="1" applyProtection="1">
      <alignment horizontal="left" vertical="top" wrapText="1"/>
    </xf>
    <xf numFmtId="49" fontId="104" fillId="0" borderId="0" xfId="1977" quotePrefix="1" applyNumberFormat="1" applyFont="1" applyBorder="1" applyAlignment="1" applyProtection="1">
      <alignment vertical="top"/>
    </xf>
    <xf numFmtId="49" fontId="17" fillId="0" borderId="0" xfId="0" applyNumberFormat="1" applyFont="1" applyFill="1" applyBorder="1" applyAlignment="1" applyProtection="1">
      <alignment horizontal="left" vertical="top"/>
    </xf>
    <xf numFmtId="0" fontId="17" fillId="0" borderId="0" xfId="0" applyFont="1" applyFill="1" applyBorder="1" applyAlignment="1" applyProtection="1">
      <alignment horizontal="left"/>
    </xf>
    <xf numFmtId="4" fontId="17" fillId="0" borderId="0" xfId="0" applyNumberFormat="1" applyFont="1" applyFill="1" applyBorder="1" applyAlignment="1" applyProtection="1">
      <alignment horizontal="left"/>
    </xf>
    <xf numFmtId="4" fontId="17" fillId="0" borderId="0" xfId="0" applyNumberFormat="1" applyFont="1" applyFill="1" applyBorder="1" applyAlignment="1" applyProtection="1">
      <alignment horizontal="center"/>
      <protection locked="0"/>
    </xf>
    <xf numFmtId="49" fontId="104" fillId="0" borderId="0" xfId="1977" applyNumberFormat="1" applyFont="1" applyFill="1" applyBorder="1" applyAlignment="1" applyProtection="1">
      <alignment horizontal="left" vertical="top" wrapText="1"/>
    </xf>
    <xf numFmtId="4" fontId="17" fillId="0" borderId="0" xfId="0" applyNumberFormat="1" applyFont="1"/>
    <xf numFmtId="4" fontId="17" fillId="0" borderId="0" xfId="0" applyNumberFormat="1" applyFont="1" applyFill="1"/>
    <xf numFmtId="49" fontId="104" fillId="0" borderId="0" xfId="1977" applyNumberFormat="1" applyFont="1" applyBorder="1" applyAlignment="1" applyProtection="1">
      <alignment horizontal="left" vertical="top" wrapText="1"/>
      <protection locked="0"/>
    </xf>
    <xf numFmtId="49" fontId="20" fillId="0" borderId="0" xfId="0" applyNumberFormat="1" applyFont="1" applyBorder="1" applyAlignment="1" applyProtection="1">
      <alignment horizontal="left" vertical="top"/>
    </xf>
    <xf numFmtId="0" fontId="17" fillId="0" borderId="0" xfId="0" applyNumberFormat="1" applyFont="1" applyBorder="1" applyAlignment="1" applyProtection="1">
      <alignment horizontal="left"/>
    </xf>
    <xf numFmtId="0" fontId="17" fillId="0" borderId="0" xfId="0" applyNumberFormat="1" applyFont="1" applyFill="1" applyBorder="1" applyAlignment="1" applyProtection="1">
      <alignment horizontal="left"/>
    </xf>
    <xf numFmtId="3" fontId="20" fillId="0" borderId="0" xfId="0" applyNumberFormat="1" applyFont="1" applyFill="1" applyBorder="1" applyAlignment="1" applyProtection="1">
      <alignment horizontal="left"/>
    </xf>
    <xf numFmtId="4" fontId="20" fillId="0" borderId="0" xfId="0" applyNumberFormat="1" applyFont="1" applyBorder="1" applyAlignment="1" applyProtection="1">
      <alignment horizontal="left"/>
    </xf>
    <xf numFmtId="4" fontId="20" fillId="0" borderId="0" xfId="0" applyNumberFormat="1" applyFont="1" applyBorder="1" applyAlignment="1" applyProtection="1">
      <alignment horizontal="center"/>
      <protection locked="0"/>
    </xf>
    <xf numFmtId="4" fontId="20" fillId="0" borderId="0" xfId="0" applyNumberFormat="1" applyFont="1" applyBorder="1" applyAlignment="1" applyProtection="1">
      <alignment horizontal="center"/>
    </xf>
    <xf numFmtId="4" fontId="20" fillId="0" borderId="0" xfId="0" applyNumberFormat="1" applyFont="1"/>
    <xf numFmtId="3" fontId="17" fillId="0" borderId="0" xfId="0" applyNumberFormat="1" applyFont="1" applyFill="1" applyBorder="1" applyAlignment="1" applyProtection="1">
      <alignment horizontal="left"/>
    </xf>
    <xf numFmtId="2" fontId="104" fillId="0" borderId="0" xfId="1977" applyNumberFormat="1" applyFont="1" applyBorder="1" applyAlignment="1" applyProtection="1">
      <alignment horizontal="left" vertical="top" wrapText="1"/>
    </xf>
    <xf numFmtId="3" fontId="17" fillId="0" borderId="0" xfId="0" applyNumberFormat="1" applyFont="1" applyBorder="1" applyAlignment="1" applyProtection="1">
      <alignment horizontal="left"/>
    </xf>
    <xf numFmtId="0" fontId="17" fillId="0" borderId="0" xfId="0" applyFont="1" applyAlignment="1">
      <alignment horizontal="left"/>
    </xf>
    <xf numFmtId="0" fontId="17" fillId="0" borderId="0" xfId="0" applyFont="1" applyAlignment="1">
      <alignment horizontal="center"/>
    </xf>
    <xf numFmtId="0" fontId="17" fillId="0" borderId="0" xfId="0" applyFont="1" applyAlignment="1">
      <alignment vertical="top"/>
    </xf>
    <xf numFmtId="4" fontId="20" fillId="0" borderId="0" xfId="0" applyNumberFormat="1" applyFont="1" applyBorder="1" applyAlignment="1" applyProtection="1">
      <alignment horizontal="left"/>
      <protection locked="0"/>
    </xf>
    <xf numFmtId="0" fontId="105" fillId="7" borderId="0" xfId="1976" applyFont="1" applyFill="1" applyAlignment="1" applyProtection="1"/>
    <xf numFmtId="0" fontId="17" fillId="0" borderId="0" xfId="0" applyFont="1" applyFill="1" applyAlignment="1">
      <alignment horizontal="left"/>
    </xf>
    <xf numFmtId="0" fontId="17" fillId="0" borderId="0" xfId="0" applyFont="1" applyFill="1" applyAlignment="1">
      <alignment horizontal="center"/>
    </xf>
    <xf numFmtId="4" fontId="17" fillId="0" borderId="0" xfId="0" applyNumberFormat="1" applyFont="1" applyFill="1" applyAlignment="1">
      <alignment horizontal="center"/>
    </xf>
    <xf numFmtId="49" fontId="106" fillId="8" borderId="0" xfId="1976" applyNumberFormat="1" applyFont="1" applyFill="1" applyAlignment="1" applyProtection="1">
      <alignment horizontal="left" vertical="top"/>
    </xf>
    <xf numFmtId="0" fontId="106" fillId="8" borderId="0" xfId="1976" applyFont="1" applyFill="1" applyAlignment="1" applyProtection="1"/>
    <xf numFmtId="0" fontId="107" fillId="8" borderId="0" xfId="1976" applyFont="1" applyFill="1" applyAlignment="1" applyProtection="1">
      <alignment horizontal="centerContinuous"/>
    </xf>
    <xf numFmtId="0" fontId="107" fillId="8" borderId="0" xfId="1976" applyFont="1" applyFill="1" applyAlignment="1" applyProtection="1">
      <alignment horizontal="center"/>
    </xf>
    <xf numFmtId="4" fontId="107" fillId="8" borderId="22" xfId="1976" applyNumberFormat="1" applyFont="1" applyFill="1" applyBorder="1" applyAlignment="1" applyProtection="1">
      <alignment horizontal="centerContinuous"/>
      <protection locked="0"/>
    </xf>
    <xf numFmtId="4" fontId="107" fillId="8" borderId="0" xfId="1976" applyNumberFormat="1" applyFont="1" applyFill="1" applyBorder="1" applyAlignment="1" applyProtection="1">
      <alignment horizontal="centerContinuous"/>
    </xf>
    <xf numFmtId="4" fontId="107" fillId="8" borderId="23" xfId="1976" applyNumberFormat="1" applyFont="1" applyFill="1" applyBorder="1" applyAlignment="1" applyProtection="1">
      <alignment horizontal="centerContinuous"/>
    </xf>
    <xf numFmtId="4" fontId="107" fillId="8" borderId="0" xfId="1976" applyNumberFormat="1" applyFont="1" applyFill="1" applyAlignment="1" applyProtection="1">
      <alignment horizontal="centerContinuous"/>
      <protection locked="0"/>
    </xf>
    <xf numFmtId="49" fontId="102" fillId="0" borderId="0" xfId="1976" applyNumberFormat="1" applyFont="1" applyBorder="1" applyAlignment="1" applyProtection="1">
      <alignment horizontal="left"/>
    </xf>
    <xf numFmtId="0" fontId="102" fillId="0" borderId="0" xfId="1976" applyFont="1" applyBorder="1" applyAlignment="1" applyProtection="1">
      <alignment horizontal="center" wrapText="1"/>
    </xf>
    <xf numFmtId="0" fontId="102" fillId="0" borderId="0" xfId="1976" applyFont="1" applyBorder="1" applyAlignment="1" applyProtection="1">
      <alignment horizontal="center"/>
    </xf>
    <xf numFmtId="4" fontId="106" fillId="0" borderId="0" xfId="1976" applyNumberFormat="1" applyFont="1" applyBorder="1" applyAlignment="1" applyProtection="1">
      <alignment horizontal="center" wrapText="1"/>
      <protection locked="0"/>
    </xf>
    <xf numFmtId="4" fontId="106" fillId="0" borderId="0" xfId="1976" applyNumberFormat="1" applyFont="1" applyBorder="1" applyAlignment="1" applyProtection="1">
      <alignment horizontal="center" wrapText="1"/>
    </xf>
    <xf numFmtId="4" fontId="102" fillId="0" borderId="0" xfId="1976" applyNumberFormat="1" applyFont="1" applyBorder="1" applyAlignment="1" applyProtection="1">
      <alignment horizontal="center" wrapText="1"/>
      <protection locked="0"/>
    </xf>
    <xf numFmtId="4" fontId="102" fillId="0" borderId="0" xfId="1976" applyNumberFormat="1" applyFont="1" applyBorder="1" applyAlignment="1" applyProtection="1">
      <alignment horizontal="center" wrapText="1"/>
    </xf>
    <xf numFmtId="4" fontId="106" fillId="0" borderId="22" xfId="1976" applyNumberFormat="1" applyFont="1" applyBorder="1" applyAlignment="1" applyProtection="1">
      <alignment horizontal="center" wrapText="1"/>
      <protection locked="0"/>
    </xf>
    <xf numFmtId="4" fontId="106" fillId="0" borderId="23" xfId="1976" applyNumberFormat="1" applyFont="1" applyBorder="1" applyAlignment="1" applyProtection="1">
      <alignment horizontal="center" wrapText="1"/>
    </xf>
    <xf numFmtId="0" fontId="74" fillId="0" borderId="0" xfId="1976" applyFont="1" applyAlignment="1" applyProtection="1">
      <alignment horizontal="left" vertical="top"/>
    </xf>
    <xf numFmtId="0" fontId="109" fillId="0" borderId="0" xfId="1978" applyFont="1" applyAlignment="1" applyProtection="1">
      <alignment vertical="top" wrapText="1"/>
    </xf>
    <xf numFmtId="0" fontId="74" fillId="0" borderId="0" xfId="1976" applyFont="1" applyAlignment="1" applyProtection="1">
      <alignment horizontal="right"/>
    </xf>
    <xf numFmtId="0" fontId="74" fillId="0" borderId="0" xfId="1976" applyFont="1" applyAlignment="1" applyProtection="1">
      <alignment horizontal="center"/>
    </xf>
    <xf numFmtId="4" fontId="74" fillId="0" borderId="22" xfId="1976" applyNumberFormat="1" applyFont="1" applyBorder="1" applyAlignment="1" applyProtection="1">
      <protection locked="0"/>
    </xf>
    <xf numFmtId="4" fontId="74" fillId="0" borderId="0" xfId="1976" applyNumberFormat="1" applyFont="1" applyBorder="1" applyAlignment="1" applyProtection="1"/>
    <xf numFmtId="4" fontId="74" fillId="0" borderId="23" xfId="1976" applyNumberFormat="1" applyFont="1" applyBorder="1" applyAlignment="1" applyProtection="1"/>
    <xf numFmtId="4" fontId="74" fillId="0" borderId="0" xfId="1976" applyNumberFormat="1" applyFont="1" applyAlignment="1" applyProtection="1">
      <protection locked="0"/>
    </xf>
    <xf numFmtId="0" fontId="74" fillId="0" borderId="0" xfId="1976" applyFont="1" applyAlignment="1" applyProtection="1">
      <alignment horizontal="left"/>
    </xf>
    <xf numFmtId="0" fontId="110" fillId="0" borderId="0" xfId="1976" applyFont="1" applyAlignment="1" applyProtection="1"/>
    <xf numFmtId="4" fontId="74" fillId="0" borderId="0" xfId="1976" applyNumberFormat="1" applyFont="1" applyBorder="1" applyAlignment="1" applyProtection="1">
      <alignment horizontal="right"/>
    </xf>
    <xf numFmtId="4" fontId="74" fillId="0" borderId="23" xfId="1976" applyNumberFormat="1" applyFont="1" applyBorder="1" applyAlignment="1" applyProtection="1">
      <alignment horizontal="right"/>
    </xf>
    <xf numFmtId="49" fontId="110" fillId="0" borderId="0" xfId="1976" applyNumberFormat="1" applyFont="1" applyAlignment="1" applyProtection="1"/>
    <xf numFmtId="4" fontId="74" fillId="0" borderId="22" xfId="1979" applyNumberFormat="1" applyFont="1" applyBorder="1" applyAlignment="1" applyProtection="1">
      <alignment horizontal="right"/>
      <protection locked="0"/>
    </xf>
    <xf numFmtId="4" fontId="74" fillId="0" borderId="0" xfId="1979" applyNumberFormat="1" applyFont="1" applyAlignment="1" applyProtection="1">
      <alignment horizontal="right"/>
      <protection locked="0"/>
    </xf>
    <xf numFmtId="0" fontId="74" fillId="0" borderId="0" xfId="1976" applyFont="1" applyAlignment="1" applyProtection="1">
      <alignment horizontal="left" vertical="top" wrapText="1"/>
    </xf>
    <xf numFmtId="0" fontId="109" fillId="0" borderId="0" xfId="1976" applyFont="1" applyAlignment="1" applyProtection="1">
      <alignment vertical="top" wrapText="1"/>
    </xf>
    <xf numFmtId="0" fontId="111" fillId="0" borderId="0" xfId="1976" applyFont="1" applyAlignment="1" applyProtection="1">
      <alignment horizontal="left" vertical="top" wrapText="1"/>
    </xf>
    <xf numFmtId="0" fontId="111" fillId="0" borderId="0" xfId="1976" applyFont="1" applyAlignment="1" applyProtection="1"/>
    <xf numFmtId="0" fontId="111" fillId="0" borderId="0" xfId="1976" applyFont="1" applyAlignment="1" applyProtection="1">
      <alignment horizontal="right"/>
    </xf>
    <xf numFmtId="0" fontId="111" fillId="0" borderId="0" xfId="1976" applyFont="1" applyAlignment="1" applyProtection="1">
      <alignment horizontal="center"/>
    </xf>
    <xf numFmtId="4" fontId="111" fillId="0" borderId="22" xfId="1976" applyNumberFormat="1" applyFont="1" applyBorder="1" applyAlignment="1" applyProtection="1">
      <alignment horizontal="right"/>
      <protection locked="0"/>
    </xf>
    <xf numFmtId="4" fontId="111" fillId="0" borderId="0" xfId="1976" applyNumberFormat="1" applyFont="1" applyBorder="1" applyAlignment="1" applyProtection="1">
      <alignment horizontal="right"/>
    </xf>
    <xf numFmtId="4" fontId="111" fillId="0" borderId="23" xfId="1976" applyNumberFormat="1" applyFont="1" applyBorder="1" applyAlignment="1" applyProtection="1">
      <alignment horizontal="right"/>
    </xf>
    <xf numFmtId="4" fontId="111" fillId="0" borderId="0" xfId="1976" applyNumberFormat="1" applyFont="1" applyAlignment="1" applyProtection="1">
      <alignment horizontal="right"/>
      <protection locked="0"/>
    </xf>
    <xf numFmtId="49" fontId="109" fillId="0" borderId="0" xfId="1976" applyNumberFormat="1" applyFont="1" applyBorder="1" applyAlignment="1" applyProtection="1">
      <alignment wrapText="1"/>
    </xf>
    <xf numFmtId="0" fontId="74" fillId="0" borderId="0" xfId="1976" applyFont="1" applyBorder="1" applyAlignment="1" applyProtection="1"/>
    <xf numFmtId="4" fontId="74" fillId="0" borderId="0" xfId="1976" applyNumberFormat="1" applyFont="1" applyBorder="1" applyAlignment="1" applyProtection="1">
      <alignment horizontal="center"/>
    </xf>
    <xf numFmtId="4" fontId="74" fillId="0" borderId="0" xfId="1976" applyNumberFormat="1" applyFont="1" applyBorder="1" applyAlignment="1" applyProtection="1">
      <protection locked="0"/>
    </xf>
    <xf numFmtId="49" fontId="74" fillId="0" borderId="0" xfId="1976" applyNumberFormat="1" applyFont="1" applyBorder="1" applyAlignment="1" applyProtection="1">
      <alignment wrapText="1"/>
    </xf>
    <xf numFmtId="16" fontId="74" fillId="0" borderId="0" xfId="1976" applyNumberFormat="1" applyFont="1" applyAlignment="1" applyProtection="1">
      <alignment horizontal="left" vertical="top" wrapText="1"/>
    </xf>
    <xf numFmtId="49" fontId="74" fillId="0" borderId="0" xfId="1976" applyNumberFormat="1" applyFont="1" applyBorder="1" applyAlignment="1" applyProtection="1">
      <alignment vertical="top" wrapText="1"/>
    </xf>
    <xf numFmtId="0" fontId="74" fillId="0" borderId="0" xfId="1976" applyFont="1" applyBorder="1" applyAlignment="1" applyProtection="1">
      <alignment vertical="top"/>
    </xf>
    <xf numFmtId="4" fontId="74" fillId="0" borderId="0" xfId="1976" applyNumberFormat="1" applyFont="1" applyBorder="1" applyAlignment="1" applyProtection="1">
      <alignment vertical="top"/>
    </xf>
    <xf numFmtId="4" fontId="74" fillId="0" borderId="0" xfId="1976" applyNumberFormat="1" applyFont="1" applyBorder="1" applyAlignment="1" applyProtection="1">
      <alignment vertical="top"/>
      <protection locked="0"/>
    </xf>
    <xf numFmtId="0" fontId="74" fillId="0" borderId="0" xfId="1976" applyFont="1" applyAlignment="1" applyProtection="1">
      <alignment horizontal="right" vertical="top"/>
    </xf>
    <xf numFmtId="4" fontId="74" fillId="0" borderId="0" xfId="1976" applyNumberFormat="1" applyFont="1" applyBorder="1" applyAlignment="1" applyProtection="1">
      <alignment horizontal="center" vertical="top"/>
    </xf>
    <xf numFmtId="0" fontId="74" fillId="0" borderId="0" xfId="1976" applyFont="1" applyBorder="1" applyAlignment="1" applyProtection="1">
      <alignment horizontal="center"/>
    </xf>
    <xf numFmtId="0" fontId="109" fillId="0" borderId="0" xfId="1976" applyFont="1" applyAlignment="1" applyProtection="1"/>
    <xf numFmtId="0" fontId="74" fillId="0" borderId="0" xfId="1976" applyFont="1" applyAlignment="1" applyProtection="1"/>
    <xf numFmtId="49" fontId="74" fillId="0" borderId="0" xfId="1976" applyNumberFormat="1" applyFont="1" applyAlignment="1" applyProtection="1">
      <alignment wrapText="1"/>
    </xf>
    <xf numFmtId="49" fontId="112" fillId="0" borderId="0" xfId="1976" applyNumberFormat="1" applyFont="1" applyAlignment="1" applyProtection="1">
      <alignment wrapText="1"/>
    </xf>
    <xf numFmtId="0" fontId="111" fillId="0" borderId="0" xfId="1976" applyFont="1" applyAlignment="1" applyProtection="1">
      <alignment horizontal="left"/>
    </xf>
    <xf numFmtId="4" fontId="111" fillId="0" borderId="22" xfId="1976" applyNumberFormat="1" applyFont="1" applyBorder="1" applyAlignment="1" applyProtection="1">
      <protection locked="0"/>
    </xf>
    <xf numFmtId="4" fontId="111" fillId="0" borderId="0" xfId="1976" applyNumberFormat="1" applyFont="1" applyBorder="1" applyAlignment="1" applyProtection="1"/>
    <xf numFmtId="4" fontId="111" fillId="0" borderId="23" xfId="1976" applyNumberFormat="1" applyFont="1" applyBorder="1" applyAlignment="1" applyProtection="1"/>
    <xf numFmtId="4" fontId="111" fillId="0" borderId="0" xfId="1976" applyNumberFormat="1" applyFont="1" applyAlignment="1" applyProtection="1">
      <protection locked="0"/>
    </xf>
    <xf numFmtId="0" fontId="111" fillId="8" borderId="0" xfId="1976" applyFont="1" applyFill="1" applyAlignment="1" applyProtection="1">
      <alignment horizontal="left"/>
    </xf>
    <xf numFmtId="0" fontId="105" fillId="8" borderId="0" xfId="1976" applyFont="1" applyFill="1" applyAlignment="1" applyProtection="1"/>
    <xf numFmtId="0" fontId="74" fillId="8" borderId="0" xfId="1976" applyFont="1" applyFill="1" applyAlignment="1" applyProtection="1"/>
    <xf numFmtId="0" fontId="74" fillId="8" borderId="0" xfId="1976" applyFont="1" applyFill="1" applyAlignment="1" applyProtection="1">
      <alignment horizontal="center"/>
    </xf>
    <xf numFmtId="4" fontId="74" fillId="8" borderId="22" xfId="1976" applyNumberFormat="1" applyFont="1" applyFill="1" applyBorder="1" applyAlignment="1" applyProtection="1">
      <protection locked="0"/>
    </xf>
    <xf numFmtId="4" fontId="74" fillId="8" borderId="0" xfId="1976" applyNumberFormat="1" applyFont="1" applyFill="1" applyBorder="1" applyAlignment="1" applyProtection="1"/>
    <xf numFmtId="4" fontId="74" fillId="8" borderId="23" xfId="1976" applyNumberFormat="1" applyFont="1" applyFill="1" applyBorder="1" applyAlignment="1" applyProtection="1"/>
    <xf numFmtId="4" fontId="74" fillId="8" borderId="0" xfId="1976" applyNumberFormat="1" applyFont="1" applyFill="1" applyAlignment="1" applyProtection="1">
      <protection locked="0"/>
    </xf>
    <xf numFmtId="4" fontId="106" fillId="8" borderId="0" xfId="1976" applyNumberFormat="1" applyFont="1" applyFill="1" applyAlignment="1" applyProtection="1">
      <alignment horizontal="center"/>
    </xf>
    <xf numFmtId="49" fontId="106" fillId="9" borderId="0" xfId="1976" applyNumberFormat="1" applyFont="1" applyFill="1" applyAlignment="1" applyProtection="1">
      <alignment horizontal="left" vertical="top"/>
    </xf>
    <xf numFmtId="0" fontId="106" fillId="9" borderId="0" xfId="1976" applyFont="1" applyFill="1" applyAlignment="1" applyProtection="1"/>
    <xf numFmtId="0" fontId="107" fillId="9" borderId="0" xfId="1976" applyFont="1" applyFill="1" applyAlignment="1" applyProtection="1">
      <alignment horizontal="centerContinuous"/>
    </xf>
    <xf numFmtId="0" fontId="107" fillId="9" borderId="0" xfId="1976" applyFont="1" applyFill="1" applyAlignment="1" applyProtection="1">
      <alignment horizontal="center"/>
    </xf>
    <xf numFmtId="4" fontId="107" fillId="9" borderId="22" xfId="1976" applyNumberFormat="1" applyFont="1" applyFill="1" applyBorder="1" applyAlignment="1" applyProtection="1">
      <alignment horizontal="centerContinuous"/>
      <protection locked="0"/>
    </xf>
    <xf numFmtId="4" fontId="107" fillId="9" borderId="0" xfId="1976" applyNumberFormat="1" applyFont="1" applyFill="1" applyBorder="1" applyAlignment="1" applyProtection="1">
      <alignment horizontal="centerContinuous"/>
    </xf>
    <xf numFmtId="4" fontId="107" fillId="9" borderId="23" xfId="1976" applyNumberFormat="1" applyFont="1" applyFill="1" applyBorder="1" applyAlignment="1" applyProtection="1">
      <alignment horizontal="centerContinuous"/>
    </xf>
    <xf numFmtId="4" fontId="107" fillId="9" borderId="0" xfId="1976" applyNumberFormat="1" applyFont="1" applyFill="1" applyAlignment="1" applyProtection="1">
      <alignment horizontal="centerContinuous"/>
      <protection locked="0"/>
    </xf>
    <xf numFmtId="0" fontId="114" fillId="0" borderId="0" xfId="1978" applyFont="1" applyAlignment="1" applyProtection="1">
      <alignment vertical="top" wrapText="1"/>
    </xf>
    <xf numFmtId="0" fontId="111" fillId="9" borderId="0" xfId="1976" applyFont="1" applyFill="1" applyAlignment="1" applyProtection="1">
      <alignment horizontal="left"/>
    </xf>
    <xf numFmtId="0" fontId="105" fillId="9" borderId="0" xfId="1976" applyFont="1" applyFill="1" applyAlignment="1" applyProtection="1"/>
    <xf numFmtId="0" fontId="74" fillId="9" borderId="0" xfId="1976" applyFont="1" applyFill="1" applyAlignment="1" applyProtection="1"/>
    <xf numFmtId="0" fontId="74" fillId="9" borderId="0" xfId="1976" applyFont="1" applyFill="1" applyAlignment="1" applyProtection="1">
      <alignment horizontal="center"/>
    </xf>
    <xf numFmtId="4" fontId="74" fillId="9" borderId="22" xfId="1976" applyNumberFormat="1" applyFont="1" applyFill="1" applyBorder="1" applyAlignment="1" applyProtection="1">
      <protection locked="0"/>
    </xf>
    <xf numFmtId="4" fontId="74" fillId="9" borderId="0" xfId="1976" applyNumberFormat="1" applyFont="1" applyFill="1" applyBorder="1" applyAlignment="1" applyProtection="1"/>
    <xf numFmtId="4" fontId="74" fillId="9" borderId="23" xfId="1976" applyNumberFormat="1" applyFont="1" applyFill="1" applyBorder="1" applyAlignment="1" applyProtection="1"/>
    <xf numFmtId="4" fontId="74" fillId="9" borderId="0" xfId="1976" applyNumberFormat="1" applyFont="1" applyFill="1" applyAlignment="1" applyProtection="1">
      <protection locked="0"/>
    </xf>
    <xf numFmtId="4" fontId="106" fillId="9" borderId="0" xfId="1976" applyNumberFormat="1" applyFont="1" applyFill="1" applyAlignment="1" applyProtection="1">
      <alignment horizontal="center"/>
    </xf>
    <xf numFmtId="0" fontId="115" fillId="3" borderId="0" xfId="0" applyFont="1" applyFill="1" applyAlignment="1">
      <alignment horizontal="center" vertical="center"/>
    </xf>
    <xf numFmtId="4" fontId="115" fillId="3" borderId="0" xfId="0" applyNumberFormat="1" applyFont="1" applyFill="1" applyAlignment="1">
      <alignment horizontal="center" vertical="center"/>
    </xf>
    <xf numFmtId="4" fontId="0" fillId="0" borderId="0" xfId="0" applyNumberFormat="1"/>
    <xf numFmtId="0" fontId="0" fillId="0" borderId="24" xfId="0" applyBorder="1" applyAlignment="1">
      <alignment horizontal="center"/>
    </xf>
    <xf numFmtId="0" fontId="0" fillId="0" borderId="24" xfId="0" applyBorder="1"/>
    <xf numFmtId="4" fontId="118" fillId="0" borderId="24" xfId="0" applyNumberFormat="1" applyFont="1" applyBorder="1"/>
    <xf numFmtId="0" fontId="54" fillId="4" borderId="0" xfId="1" applyFont="1" applyFill="1"/>
    <xf numFmtId="2" fontId="1" fillId="0" borderId="1" xfId="1" applyNumberFormat="1" applyBorder="1"/>
    <xf numFmtId="49" fontId="1" fillId="0" borderId="1" xfId="1" applyNumberFormat="1" applyBorder="1" applyAlignment="1">
      <alignment horizontal="center"/>
    </xf>
    <xf numFmtId="0" fontId="1" fillId="0" borderId="1" xfId="1" applyBorder="1" applyAlignment="1">
      <alignment vertical="top"/>
    </xf>
    <xf numFmtId="0" fontId="1" fillId="0" borderId="1" xfId="1" applyBorder="1" applyAlignment="1">
      <alignment horizontal="left" vertical="top"/>
    </xf>
    <xf numFmtId="2" fontId="1" fillId="0" borderId="0" xfId="1" applyNumberFormat="1"/>
    <xf numFmtId="49" fontId="1" fillId="0" borderId="0" xfId="1" applyNumberFormat="1" applyAlignment="1">
      <alignment horizontal="center"/>
    </xf>
    <xf numFmtId="0" fontId="1" fillId="0" borderId="0" xfId="1" applyAlignment="1">
      <alignment vertical="top"/>
    </xf>
    <xf numFmtId="0" fontId="1" fillId="0" borderId="0" xfId="1" applyAlignment="1">
      <alignment wrapText="1"/>
    </xf>
    <xf numFmtId="0" fontId="68" fillId="0" borderId="0" xfId="1" applyFont="1"/>
    <xf numFmtId="0" fontId="1" fillId="0" borderId="0" xfId="1" applyAlignment="1">
      <alignment horizontal="justify" vertical="top"/>
    </xf>
    <xf numFmtId="0" fontId="1" fillId="0" borderId="0" xfId="1" quotePrefix="1" applyAlignment="1">
      <alignment horizontal="left" vertical="top"/>
    </xf>
    <xf numFmtId="0" fontId="58" fillId="0" borderId="0" xfId="45" applyFont="1" applyAlignment="1">
      <alignment wrapText="1"/>
    </xf>
    <xf numFmtId="0" fontId="58" fillId="0" borderId="0" xfId="44" applyFont="1"/>
    <xf numFmtId="0" fontId="67" fillId="0" borderId="0" xfId="1" applyFont="1" applyAlignment="1">
      <alignment vertical="top"/>
    </xf>
    <xf numFmtId="0" fontId="88" fillId="0" borderId="0" xfId="1" applyFont="1" applyAlignment="1">
      <alignment vertical="top"/>
    </xf>
    <xf numFmtId="0" fontId="67" fillId="0" borderId="0" xfId="1" applyFont="1" applyAlignment="1">
      <alignment horizontal="justify" vertical="top"/>
    </xf>
    <xf numFmtId="0" fontId="1" fillId="0" borderId="0" xfId="1" applyAlignment="1">
      <alignment horizontal="center" vertical="top"/>
    </xf>
    <xf numFmtId="0" fontId="1" fillId="0" borderId="0" xfId="1" applyAlignment="1">
      <alignment vertical="top" wrapText="1"/>
    </xf>
    <xf numFmtId="0" fontId="3" fillId="0" borderId="0" xfId="1" applyFont="1"/>
    <xf numFmtId="0" fontId="58" fillId="0" borderId="1" xfId="1" applyFont="1" applyBorder="1" applyAlignment="1">
      <alignment wrapText="1"/>
    </xf>
    <xf numFmtId="0" fontId="1" fillId="0" borderId="1" xfId="1" applyBorder="1" applyAlignment="1">
      <alignment horizontal="justify" vertical="top"/>
    </xf>
    <xf numFmtId="2" fontId="1" fillId="0" borderId="2" xfId="1" applyNumberFormat="1" applyBorder="1"/>
    <xf numFmtId="49" fontId="1" fillId="0" borderId="2" xfId="1" applyNumberFormat="1" applyBorder="1" applyAlignment="1">
      <alignment horizontal="center"/>
    </xf>
    <xf numFmtId="0" fontId="1" fillId="0" borderId="0" xfId="1" applyAlignment="1">
      <alignment horizontal="justify" vertical="top" wrapText="1"/>
    </xf>
    <xf numFmtId="0" fontId="1" fillId="0" borderId="1" xfId="1" applyBorder="1" applyAlignment="1">
      <alignment horizontal="justify" vertical="top" wrapText="1"/>
    </xf>
    <xf numFmtId="3" fontId="1" fillId="0" borderId="0" xfId="1" applyNumberFormat="1"/>
    <xf numFmtId="0" fontId="58" fillId="0" borderId="0" xfId="43" applyFont="1" applyAlignment="1">
      <alignment wrapText="1"/>
    </xf>
    <xf numFmtId="2" fontId="1" fillId="0" borderId="0" xfId="1" applyNumberFormat="1" applyAlignment="1">
      <alignment horizontal="left" vertical="top"/>
    </xf>
    <xf numFmtId="0" fontId="58" fillId="0" borderId="0" xfId="40" applyFont="1" applyAlignment="1">
      <alignment wrapText="1"/>
    </xf>
    <xf numFmtId="4" fontId="1" fillId="0" borderId="0" xfId="1" applyNumberFormat="1" applyProtection="1">
      <protection locked="0"/>
    </xf>
    <xf numFmtId="2" fontId="1" fillId="0" borderId="0" xfId="1" applyNumberFormat="1" applyProtection="1">
      <protection locked="0"/>
    </xf>
    <xf numFmtId="49" fontId="1" fillId="0" borderId="0" xfId="1" applyNumberFormat="1" applyAlignment="1" applyProtection="1">
      <alignment horizontal="center"/>
      <protection locked="0"/>
    </xf>
    <xf numFmtId="0" fontId="58" fillId="0" borderId="0" xfId="1" applyFont="1" applyProtection="1">
      <protection locked="0"/>
    </xf>
    <xf numFmtId="0" fontId="1" fillId="0" borderId="0" xfId="1" applyAlignment="1" applyProtection="1">
      <alignment horizontal="justify" vertical="top" wrapText="1"/>
      <protection locked="0"/>
    </xf>
    <xf numFmtId="0" fontId="1" fillId="0" borderId="0" xfId="1" applyAlignment="1" applyProtection="1">
      <alignment horizontal="left" vertical="top"/>
      <protection locked="0"/>
    </xf>
    <xf numFmtId="0" fontId="13" fillId="0" borderId="0" xfId="53" applyAlignment="1">
      <alignment horizontal="center"/>
    </xf>
    <xf numFmtId="0" fontId="13" fillId="0" borderId="0" xfId="52" applyAlignment="1">
      <alignment horizontal="center"/>
    </xf>
    <xf numFmtId="177" fontId="1" fillId="0" borderId="0" xfId="1" applyNumberFormat="1"/>
    <xf numFmtId="4" fontId="5" fillId="0" borderId="1" xfId="1" applyNumberFormat="1" applyFont="1" applyBorder="1" applyAlignment="1">
      <alignment horizontal="right"/>
    </xf>
    <xf numFmtId="4" fontId="6" fillId="0" borderId="1" xfId="1" applyNumberFormat="1" applyFont="1" applyBorder="1" applyAlignment="1">
      <alignment horizontal="right"/>
    </xf>
    <xf numFmtId="0" fontId="6" fillId="0" borderId="1" xfId="1" applyFont="1" applyBorder="1"/>
    <xf numFmtId="4" fontId="7" fillId="0" borderId="0" xfId="1" applyNumberFormat="1" applyFont="1" applyAlignment="1">
      <alignment horizontal="right"/>
    </xf>
    <xf numFmtId="4" fontId="1" fillId="0" borderId="0" xfId="1" applyNumberFormat="1" applyAlignment="1">
      <alignment horizontal="right"/>
    </xf>
    <xf numFmtId="4" fontId="1" fillId="0" borderId="1" xfId="1" applyNumberFormat="1" applyBorder="1" applyAlignment="1">
      <alignment horizontal="right"/>
    </xf>
    <xf numFmtId="4" fontId="7" fillId="0" borderId="1" xfId="1" applyNumberFormat="1" applyFont="1" applyBorder="1" applyAlignment="1">
      <alignment horizontal="right"/>
    </xf>
    <xf numFmtId="4" fontId="64" fillId="0" borderId="0" xfId="0" applyNumberFormat="1" applyFont="1"/>
    <xf numFmtId="4" fontId="7" fillId="0" borderId="0" xfId="1" quotePrefix="1" applyNumberFormat="1" applyFont="1" applyAlignment="1">
      <alignment horizontal="right"/>
    </xf>
    <xf numFmtId="0" fontId="104" fillId="0" borderId="0" xfId="40" applyFont="1"/>
    <xf numFmtId="0" fontId="104" fillId="0" borderId="0" xfId="40" applyFont="1" applyAlignment="1">
      <alignment horizontal="center"/>
    </xf>
    <xf numFmtId="0" fontId="104" fillId="0" borderId="0" xfId="40" applyFont="1" applyAlignment="1">
      <alignment horizontal="left"/>
    </xf>
    <xf numFmtId="4" fontId="119" fillId="0" borderId="0" xfId="40" applyNumberFormat="1" applyFont="1" applyAlignment="1">
      <alignment horizontal="center"/>
    </xf>
    <xf numFmtId="0" fontId="111" fillId="0" borderId="0" xfId="1976" applyFont="1" applyAlignment="1">
      <alignment horizontal="center"/>
    </xf>
    <xf numFmtId="0" fontId="111" fillId="0" borderId="0" xfId="1976" applyFont="1"/>
    <xf numFmtId="0" fontId="111" fillId="0" borderId="0" xfId="1976" applyFont="1" applyAlignment="1">
      <alignment horizontal="left"/>
    </xf>
    <xf numFmtId="4" fontId="120" fillId="10" borderId="0" xfId="1976" applyNumberFormat="1" applyFont="1" applyFill="1" applyAlignment="1">
      <alignment horizontal="center"/>
    </xf>
    <xf numFmtId="0" fontId="120" fillId="10" borderId="0" xfId="1976" applyFont="1" applyFill="1"/>
    <xf numFmtId="0" fontId="121" fillId="10" borderId="0" xfId="1976" applyFont="1" applyFill="1"/>
    <xf numFmtId="0" fontId="122" fillId="10" borderId="0" xfId="1976" applyFont="1" applyFill="1" applyAlignment="1">
      <alignment horizontal="left"/>
    </xf>
    <xf numFmtId="0" fontId="74" fillId="0" borderId="0" xfId="1976" applyFont="1" applyAlignment="1">
      <alignment horizontal="center"/>
    </xf>
    <xf numFmtId="0" fontId="74" fillId="0" borderId="0" xfId="1976" applyFont="1"/>
    <xf numFmtId="49" fontId="74" fillId="0" borderId="0" xfId="1976" applyNumberFormat="1" applyFont="1" applyAlignment="1">
      <alignment wrapText="1"/>
    </xf>
    <xf numFmtId="0" fontId="74" fillId="0" borderId="0" xfId="1976" applyFont="1" applyAlignment="1">
      <alignment horizontal="left"/>
    </xf>
    <xf numFmtId="0" fontId="109" fillId="0" borderId="0" xfId="1976" applyFont="1"/>
    <xf numFmtId="0" fontId="74" fillId="0" borderId="0" xfId="1976" applyFont="1" applyAlignment="1">
      <alignment horizontal="left" vertical="top" wrapText="1"/>
    </xf>
    <xf numFmtId="2" fontId="74" fillId="0" borderId="0" xfId="1976" applyNumberFormat="1" applyFont="1" applyAlignment="1">
      <alignment horizontal="center"/>
    </xf>
    <xf numFmtId="0" fontId="74" fillId="0" borderId="0" xfId="1976" applyFont="1" applyAlignment="1">
      <alignment horizontal="right"/>
    </xf>
    <xf numFmtId="49" fontId="109" fillId="0" borderId="0" xfId="1976" applyNumberFormat="1" applyFont="1" applyAlignment="1">
      <alignment wrapText="1"/>
    </xf>
    <xf numFmtId="49" fontId="104" fillId="0" borderId="0" xfId="1980" applyNumberFormat="1" applyFont="1" applyFill="1" applyBorder="1" applyAlignment="1" applyProtection="1">
      <alignment horizontal="left" vertical="top" wrapText="1"/>
    </xf>
    <xf numFmtId="49" fontId="109" fillId="0" borderId="0" xfId="1976" applyNumberFormat="1" applyFont="1" applyAlignment="1">
      <alignment vertical="top" wrapText="1"/>
    </xf>
    <xf numFmtId="4" fontId="74" fillId="0" borderId="0" xfId="1976" applyNumberFormat="1" applyFont="1" applyAlignment="1">
      <alignment horizontal="center"/>
    </xf>
    <xf numFmtId="0" fontId="111" fillId="0" borderId="0" xfId="1976" applyFont="1" applyAlignment="1">
      <alignment horizontal="right"/>
    </xf>
    <xf numFmtId="0" fontId="111" fillId="0" borderId="0" xfId="1976" applyFont="1" applyAlignment="1">
      <alignment horizontal="left" vertical="top" wrapText="1"/>
    </xf>
    <xf numFmtId="0" fontId="102" fillId="0" borderId="0" xfId="1976" applyFont="1" applyAlignment="1">
      <alignment horizontal="center"/>
    </xf>
    <xf numFmtId="0" fontId="102" fillId="0" borderId="0" xfId="1976" applyFont="1" applyAlignment="1">
      <alignment horizontal="center" wrapText="1"/>
    </xf>
    <xf numFmtId="49" fontId="102" fillId="0" borderId="0" xfId="1976" applyNumberFormat="1" applyFont="1" applyAlignment="1">
      <alignment horizontal="left"/>
    </xf>
    <xf numFmtId="0" fontId="107" fillId="10" borderId="0" xfId="1976" applyFont="1" applyFill="1" applyAlignment="1">
      <alignment horizontal="center"/>
    </xf>
    <xf numFmtId="0" fontId="107" fillId="10" borderId="0" xfId="1976" applyFont="1" applyFill="1" applyAlignment="1">
      <alignment horizontal="centerContinuous"/>
    </xf>
    <xf numFmtId="0" fontId="106" fillId="10" borderId="0" xfId="1976" applyFont="1" applyFill="1"/>
    <xf numFmtId="49" fontId="106" fillId="10" borderId="0" xfId="1976" applyNumberFormat="1" applyFont="1" applyFill="1" applyAlignment="1">
      <alignment horizontal="left" vertical="top"/>
    </xf>
    <xf numFmtId="4" fontId="123" fillId="3" borderId="0" xfId="40" applyNumberFormat="1" applyFont="1" applyFill="1" applyAlignment="1">
      <alignment horizontal="center"/>
    </xf>
    <xf numFmtId="0" fontId="104" fillId="3" borderId="0" xfId="40" applyFont="1" applyFill="1" applyAlignment="1">
      <alignment horizontal="left"/>
    </xf>
    <xf numFmtId="0" fontId="105" fillId="3" borderId="0" xfId="1976" applyFont="1" applyFill="1"/>
    <xf numFmtId="0" fontId="104" fillId="3" borderId="0" xfId="40" applyFont="1" applyFill="1"/>
    <xf numFmtId="49" fontId="104" fillId="0" borderId="0" xfId="507" applyNumberFormat="1" applyFont="1" applyBorder="1" applyAlignment="1" applyProtection="1">
      <alignment horizontal="left" vertical="top" wrapText="1"/>
    </xf>
    <xf numFmtId="49" fontId="103" fillId="0" borderId="0" xfId="507" applyNumberFormat="1" applyFont="1" applyBorder="1" applyAlignment="1" applyProtection="1">
      <alignment horizontal="left" vertical="top" wrapText="1"/>
    </xf>
    <xf numFmtId="0" fontId="103" fillId="0" borderId="0" xfId="40" applyFont="1"/>
    <xf numFmtId="4" fontId="104" fillId="0" borderId="0" xfId="40" applyNumberFormat="1" applyFont="1" applyAlignment="1">
      <alignment horizontal="center"/>
    </xf>
    <xf numFmtId="4" fontId="104" fillId="0" borderId="0" xfId="40" applyNumberFormat="1" applyFont="1" applyAlignment="1" applyProtection="1">
      <alignment horizontal="center"/>
      <protection locked="0"/>
    </xf>
    <xf numFmtId="4" fontId="104" fillId="0" borderId="0" xfId="40" applyNumberFormat="1" applyFont="1" applyAlignment="1">
      <alignment horizontal="left"/>
    </xf>
    <xf numFmtId="3" fontId="104" fillId="0" borderId="0" xfId="40" applyNumberFormat="1" applyFont="1" applyAlignment="1">
      <alignment horizontal="left"/>
    </xf>
    <xf numFmtId="49" fontId="104" fillId="0" borderId="0" xfId="40" applyNumberFormat="1" applyFont="1" applyAlignment="1">
      <alignment vertical="top"/>
    </xf>
    <xf numFmtId="49" fontId="104" fillId="0" borderId="0" xfId="40" applyNumberFormat="1" applyFont="1" applyAlignment="1">
      <alignment horizontal="left" vertical="top"/>
    </xf>
    <xf numFmtId="4" fontId="103" fillId="0" borderId="0" xfId="40" applyNumberFormat="1" applyFont="1" applyAlignment="1">
      <alignment horizontal="center"/>
    </xf>
    <xf numFmtId="4" fontId="103" fillId="0" borderId="0" xfId="40" applyNumberFormat="1" applyFont="1" applyAlignment="1">
      <alignment horizontal="left"/>
    </xf>
    <xf numFmtId="3" fontId="103" fillId="0" borderId="0" xfId="40" applyNumberFormat="1" applyFont="1" applyAlignment="1">
      <alignment horizontal="left"/>
    </xf>
    <xf numFmtId="49" fontId="103" fillId="0" borderId="0" xfId="40" applyNumberFormat="1" applyFont="1" applyAlignment="1">
      <alignment vertical="top"/>
    </xf>
    <xf numFmtId="4" fontId="103" fillId="0" borderId="0" xfId="40" applyNumberFormat="1" applyFont="1" applyAlignment="1" applyProtection="1">
      <alignment horizontal="left"/>
      <protection locked="0"/>
    </xf>
    <xf numFmtId="2" fontId="104" fillId="0" borderId="0" xfId="507" applyNumberFormat="1" applyFont="1" applyBorder="1" applyAlignment="1" applyProtection="1">
      <alignment horizontal="left" vertical="top" wrapText="1"/>
    </xf>
    <xf numFmtId="49" fontId="104" fillId="0" borderId="0" xfId="507" quotePrefix="1" applyNumberFormat="1" applyFont="1" applyBorder="1" applyAlignment="1" applyProtection="1">
      <alignment horizontal="left" vertical="top" wrapText="1"/>
    </xf>
    <xf numFmtId="49" fontId="104" fillId="0" borderId="0" xfId="507" quotePrefix="1" applyNumberFormat="1" applyFont="1" applyBorder="1" applyAlignment="1" applyProtection="1">
      <alignment vertical="top"/>
    </xf>
    <xf numFmtId="0" fontId="1" fillId="0" borderId="0" xfId="40"/>
    <xf numFmtId="0" fontId="104" fillId="0" borderId="0" xfId="40" applyFont="1" applyAlignment="1">
      <alignment wrapText="1"/>
    </xf>
    <xf numFmtId="0" fontId="104" fillId="0" borderId="0" xfId="40" applyFont="1" applyAlignment="1">
      <alignment horizontal="center" vertical="center"/>
    </xf>
    <xf numFmtId="4" fontId="124" fillId="0" borderId="0" xfId="40" applyNumberFormat="1" applyFont="1" applyAlignment="1">
      <alignment horizontal="center" wrapText="1"/>
    </xf>
    <xf numFmtId="4" fontId="101" fillId="0" borderId="0" xfId="1976" applyNumberFormat="1" applyFont="1" applyAlignment="1" applyProtection="1">
      <alignment horizontal="center" wrapText="1"/>
      <protection locked="0"/>
    </xf>
    <xf numFmtId="0" fontId="101" fillId="0" borderId="0" xfId="1976" applyFont="1" applyAlignment="1">
      <alignment horizontal="left" vertical="center"/>
    </xf>
    <xf numFmtId="49" fontId="101" fillId="0" borderId="0" xfId="507" applyNumberFormat="1" applyFont="1" applyBorder="1" applyAlignment="1" applyProtection="1">
      <alignment horizontal="center" vertical="center" wrapText="1"/>
    </xf>
    <xf numFmtId="49" fontId="101" fillId="0" borderId="0" xfId="1976" applyNumberFormat="1" applyFont="1" applyAlignment="1">
      <alignment horizontal="center" vertical="center"/>
    </xf>
    <xf numFmtId="4" fontId="104" fillId="3" borderId="0" xfId="40" applyNumberFormat="1" applyFont="1" applyFill="1" applyAlignment="1">
      <alignment horizontal="center"/>
    </xf>
    <xf numFmtId="4" fontId="100" fillId="3" borderId="0" xfId="1976" applyNumberFormat="1" applyFont="1" applyFill="1" applyAlignment="1" applyProtection="1">
      <alignment horizontal="center"/>
      <protection locked="0"/>
    </xf>
    <xf numFmtId="0" fontId="100" fillId="3" borderId="0" xfId="1976" applyFont="1" applyFill="1" applyAlignment="1">
      <alignment horizontal="left"/>
    </xf>
    <xf numFmtId="49" fontId="99" fillId="3" borderId="0" xfId="507" applyNumberFormat="1" applyFont="1" applyFill="1" applyAlignment="1" applyProtection="1">
      <alignment vertical="top"/>
    </xf>
    <xf numFmtId="49" fontId="99" fillId="3" borderId="0" xfId="1976" applyNumberFormat="1" applyFont="1" applyFill="1" applyAlignment="1">
      <alignment horizontal="left" vertical="top"/>
    </xf>
    <xf numFmtId="0" fontId="104" fillId="11" borderId="0" xfId="1" applyFont="1" applyFill="1" applyAlignment="1">
      <alignment horizontal="center"/>
    </xf>
    <xf numFmtId="0" fontId="104" fillId="11" borderId="0" xfId="1" applyFont="1" applyFill="1" applyAlignment="1">
      <alignment horizontal="left"/>
    </xf>
    <xf numFmtId="0" fontId="99" fillId="11" borderId="0" xfId="1" applyFont="1" applyFill="1"/>
    <xf numFmtId="49" fontId="99" fillId="11" borderId="0" xfId="1" applyNumberFormat="1" applyFont="1" applyFill="1"/>
    <xf numFmtId="168" fontId="8" fillId="0" borderId="0" xfId="1981" applyFont="1"/>
    <xf numFmtId="185" fontId="8" fillId="0" borderId="0" xfId="1981" applyNumberFormat="1" applyFont="1"/>
    <xf numFmtId="168" fontId="18" fillId="0" borderId="0" xfId="1981" applyFont="1"/>
    <xf numFmtId="186" fontId="18" fillId="0" borderId="0" xfId="1981" applyNumberFormat="1" applyFont="1"/>
    <xf numFmtId="186" fontId="8" fillId="0" borderId="0" xfId="1981" applyNumberFormat="1" applyFont="1"/>
    <xf numFmtId="185" fontId="18" fillId="0" borderId="0" xfId="1981" applyNumberFormat="1" applyFont="1"/>
    <xf numFmtId="185" fontId="8" fillId="0" borderId="3" xfId="1981" applyNumberFormat="1" applyFont="1" applyBorder="1"/>
    <xf numFmtId="168" fontId="8" fillId="0" borderId="3" xfId="1981" applyFont="1" applyBorder="1"/>
    <xf numFmtId="185" fontId="8" fillId="0" borderId="17" xfId="1981" applyNumberFormat="1" applyFont="1" applyBorder="1"/>
    <xf numFmtId="168" fontId="8" fillId="0" borderId="17" xfId="1981" applyFont="1" applyBorder="1"/>
    <xf numFmtId="168" fontId="72" fillId="0" borderId="0" xfId="1981" applyFont="1"/>
    <xf numFmtId="168" fontId="72" fillId="0" borderId="0" xfId="1981" applyFont="1" applyAlignment="1">
      <alignment vertical="top"/>
    </xf>
    <xf numFmtId="166" fontId="72" fillId="0" borderId="0" xfId="1981" applyNumberFormat="1" applyFont="1"/>
    <xf numFmtId="4" fontId="72" fillId="0" borderId="0" xfId="1981" applyNumberFormat="1" applyFont="1"/>
    <xf numFmtId="1" fontId="72" fillId="0" borderId="0" xfId="1981" applyNumberFormat="1" applyFont="1"/>
    <xf numFmtId="1" fontId="72" fillId="0" borderId="0" xfId="1981" applyNumberFormat="1" applyFont="1" applyAlignment="1">
      <alignment horizontal="center"/>
    </xf>
    <xf numFmtId="4" fontId="72" fillId="0" borderId="0" xfId="1981" applyNumberFormat="1" applyFont="1" applyAlignment="1">
      <alignment vertical="top" wrapText="1"/>
    </xf>
    <xf numFmtId="166" fontId="72" fillId="0" borderId="0" xfId="1981" applyNumberFormat="1" applyFont="1" applyAlignment="1">
      <alignment horizontal="right"/>
    </xf>
    <xf numFmtId="4" fontId="90" fillId="0" borderId="0" xfId="1981" applyNumberFormat="1" applyFont="1" applyAlignment="1">
      <alignment vertical="top" wrapText="1"/>
    </xf>
    <xf numFmtId="185" fontId="8" fillId="0" borderId="0" xfId="1981" applyNumberFormat="1" applyFont="1" applyAlignment="1">
      <alignment vertical="top"/>
    </xf>
    <xf numFmtId="168" fontId="15" fillId="0" borderId="0" xfId="1981" applyFont="1"/>
    <xf numFmtId="4" fontId="96" fillId="0" borderId="21" xfId="40" applyNumberFormat="1" applyFont="1" applyBorder="1" applyAlignment="1">
      <alignment vertical="top" wrapText="1"/>
    </xf>
    <xf numFmtId="4" fontId="95" fillId="0" borderId="21" xfId="40" applyNumberFormat="1" applyFont="1" applyBorder="1" applyAlignment="1">
      <alignment vertical="top" wrapText="1"/>
    </xf>
    <xf numFmtId="9" fontId="72" fillId="0" borderId="0" xfId="21" applyFont="1" applyBorder="1"/>
    <xf numFmtId="4" fontId="94" fillId="0" borderId="0" xfId="40" applyNumberFormat="1" applyFont="1" applyAlignment="1">
      <alignment vertical="top" wrapText="1"/>
    </xf>
    <xf numFmtId="4" fontId="95" fillId="0" borderId="0" xfId="40" applyNumberFormat="1" applyFont="1" applyAlignment="1">
      <alignment vertical="top" wrapText="1"/>
    </xf>
    <xf numFmtId="4" fontId="94" fillId="0" borderId="21" xfId="40" applyNumberFormat="1" applyFont="1" applyBorder="1" applyAlignment="1">
      <alignment vertical="top" wrapText="1"/>
    </xf>
    <xf numFmtId="4" fontId="72" fillId="0" borderId="19" xfId="40" applyNumberFormat="1" applyFont="1" applyBorder="1" applyAlignment="1">
      <alignment vertical="top" wrapText="1"/>
    </xf>
    <xf numFmtId="0" fontId="1" fillId="0" borderId="0" xfId="40" applyAlignment="1">
      <alignment vertical="top"/>
    </xf>
    <xf numFmtId="4" fontId="1" fillId="0" borderId="0" xfId="40" applyNumberFormat="1"/>
    <xf numFmtId="1" fontId="1" fillId="0" borderId="0" xfId="40" applyNumberFormat="1"/>
    <xf numFmtId="1" fontId="1" fillId="0" borderId="0" xfId="40" applyNumberFormat="1" applyAlignment="1">
      <alignment horizontal="center"/>
    </xf>
    <xf numFmtId="4" fontId="1" fillId="0" borderId="0" xfId="40" applyNumberFormat="1" applyAlignment="1">
      <alignment vertical="top" wrapText="1"/>
    </xf>
    <xf numFmtId="166" fontId="95" fillId="0" borderId="0" xfId="40" applyNumberFormat="1" applyFont="1"/>
    <xf numFmtId="0" fontId="58" fillId="0" borderId="0" xfId="1" applyFont="1" applyAlignment="1" applyProtection="1">
      <alignment vertical="top" wrapText="1"/>
      <protection locked="0"/>
    </xf>
    <xf numFmtId="0" fontId="1" fillId="0" borderId="0" xfId="1" applyAlignment="1" applyProtection="1">
      <alignment horizontal="justify" vertical="top"/>
      <protection locked="0"/>
    </xf>
    <xf numFmtId="0" fontId="64" fillId="0" borderId="0" xfId="0" applyFont="1" applyAlignment="1">
      <alignment vertical="top" wrapText="1"/>
    </xf>
    <xf numFmtId="0" fontId="64" fillId="0" borderId="0" xfId="0" applyFont="1"/>
    <xf numFmtId="0" fontId="58" fillId="0" borderId="0" xfId="1" applyFont="1" applyAlignment="1">
      <alignment horizontal="left"/>
    </xf>
    <xf numFmtId="0" fontId="13" fillId="0" borderId="0" xfId="7" applyAlignment="1">
      <alignment horizontal="center"/>
    </xf>
    <xf numFmtId="0" fontId="13" fillId="0" borderId="0" xfId="6" applyAlignment="1">
      <alignment horizontal="center"/>
    </xf>
    <xf numFmtId="0" fontId="1" fillId="0" borderId="0" xfId="1" applyAlignment="1">
      <alignment horizontal="right"/>
    </xf>
    <xf numFmtId="4" fontId="125" fillId="0" borderId="1" xfId="0" applyNumberFormat="1" applyFont="1" applyBorder="1"/>
    <xf numFmtId="0" fontId="126" fillId="0" borderId="0" xfId="0" applyFont="1" applyAlignment="1">
      <alignment horizontal="left" vertical="center"/>
    </xf>
    <xf numFmtId="0" fontId="127" fillId="0" borderId="0" xfId="0" applyFont="1" applyAlignment="1">
      <alignment horizontal="left" vertical="center"/>
    </xf>
    <xf numFmtId="0" fontId="127" fillId="11" borderId="27" xfId="0" applyFont="1" applyFill="1" applyBorder="1" applyAlignment="1">
      <alignment horizontal="left" vertical="center"/>
    </xf>
    <xf numFmtId="0" fontId="127" fillId="11" borderId="28" xfId="0" applyFont="1" applyFill="1" applyBorder="1" applyAlignment="1">
      <alignment horizontal="left" vertical="center"/>
    </xf>
    <xf numFmtId="178" fontId="126" fillId="0" borderId="0" xfId="0" applyNumberFormat="1" applyFont="1" applyAlignment="1">
      <alignment horizontal="right"/>
    </xf>
    <xf numFmtId="2" fontId="126" fillId="0" borderId="0" xfId="0" applyNumberFormat="1" applyFont="1" applyAlignment="1">
      <alignment horizontal="right"/>
    </xf>
    <xf numFmtId="0" fontId="126" fillId="0" borderId="0" xfId="0" applyFont="1" applyAlignment="1">
      <alignment horizontal="center"/>
    </xf>
    <xf numFmtId="0" fontId="128" fillId="0" borderId="0" xfId="0" applyFont="1" applyAlignment="1">
      <alignment horizontal="left" vertical="top" wrapText="1"/>
    </xf>
    <xf numFmtId="0" fontId="126" fillId="0" borderId="0" xfId="0" applyFont="1" applyAlignment="1">
      <alignment horizontal="left" vertical="top" wrapText="1"/>
    </xf>
    <xf numFmtId="0" fontId="126" fillId="0" borderId="0" xfId="0" applyFont="1" applyAlignment="1">
      <alignment horizontal="left" vertical="top"/>
    </xf>
    <xf numFmtId="0" fontId="127" fillId="0" borderId="2" xfId="0" applyFont="1" applyBorder="1" applyAlignment="1">
      <alignment horizontal="left" vertical="center"/>
    </xf>
    <xf numFmtId="0" fontId="130" fillId="0" borderId="0" xfId="0" applyFont="1" applyAlignment="1">
      <alignment horizontal="left" vertical="top" wrapText="1"/>
    </xf>
    <xf numFmtId="0" fontId="131" fillId="0" borderId="0" xfId="0" applyFont="1" applyAlignment="1">
      <alignment horizontal="left" vertical="center"/>
    </xf>
    <xf numFmtId="0" fontId="131" fillId="11" borderId="26" xfId="0" applyFont="1" applyFill="1" applyBorder="1" applyAlignment="1">
      <alignment horizontal="left" vertical="center"/>
    </xf>
    <xf numFmtId="0" fontId="131" fillId="11" borderId="27" xfId="0" applyFont="1" applyFill="1" applyBorder="1" applyAlignment="1">
      <alignment horizontal="left" vertical="center"/>
    </xf>
    <xf numFmtId="0" fontId="131" fillId="11" borderId="28" xfId="0" applyFont="1" applyFill="1" applyBorder="1" applyAlignment="1">
      <alignment horizontal="left" vertical="center"/>
    </xf>
    <xf numFmtId="0" fontId="133" fillId="0" borderId="0" xfId="0" applyFont="1" applyAlignment="1">
      <alignment horizontal="left" vertical="top" wrapText="1"/>
    </xf>
    <xf numFmtId="0" fontId="130" fillId="0" borderId="0" xfId="0" applyFont="1" applyAlignment="1">
      <alignment vertical="top" wrapText="1"/>
    </xf>
    <xf numFmtId="0" fontId="126" fillId="0" borderId="0" xfId="0" applyFont="1" applyAlignment="1">
      <alignment vertical="top" wrapText="1"/>
    </xf>
    <xf numFmtId="0" fontId="126" fillId="0" borderId="0" xfId="0" applyFont="1" applyAlignment="1">
      <alignment horizontal="center" vertical="center"/>
    </xf>
    <xf numFmtId="0" fontId="127" fillId="0" borderId="26" xfId="0" applyFont="1" applyBorder="1" applyAlignment="1">
      <alignment horizontal="center" vertical="center"/>
    </xf>
    <xf numFmtId="0" fontId="127" fillId="0" borderId="24" xfId="0" applyFont="1" applyBorder="1" applyAlignment="1">
      <alignment horizontal="center" vertical="center"/>
    </xf>
    <xf numFmtId="0" fontId="126" fillId="0" borderId="0" xfId="0" applyFont="1" applyAlignment="1">
      <alignment vertical="center" wrapText="1"/>
    </xf>
    <xf numFmtId="0" fontId="126" fillId="11" borderId="2" xfId="0" applyFont="1" applyFill="1" applyBorder="1" applyAlignment="1">
      <alignment horizontal="left" vertical="center"/>
    </xf>
    <xf numFmtId="0" fontId="131" fillId="11" borderId="2" xfId="0" applyFont="1" applyFill="1" applyBorder="1" applyAlignment="1">
      <alignment horizontal="left" vertical="center"/>
    </xf>
    <xf numFmtId="0" fontId="126" fillId="0" borderId="2" xfId="0" applyFont="1" applyBorder="1" applyAlignment="1">
      <alignment horizontal="right" vertical="center"/>
    </xf>
    <xf numFmtId="0" fontId="126" fillId="0" borderId="2" xfId="0" applyFont="1" applyBorder="1" applyAlignment="1">
      <alignment horizontal="left" vertical="center"/>
    </xf>
    <xf numFmtId="0" fontId="126" fillId="0" borderId="0" xfId="0" applyFont="1" applyAlignment="1">
      <alignment horizontal="right" vertical="center"/>
    </xf>
    <xf numFmtId="0" fontId="131" fillId="0" borderId="0" xfId="0" applyFont="1" applyAlignment="1">
      <alignment vertical="center"/>
    </xf>
    <xf numFmtId="0" fontId="126" fillId="0" borderId="0" xfId="0" applyFont="1" applyBorder="1" applyAlignment="1">
      <alignment horizontal="left" vertical="center"/>
    </xf>
    <xf numFmtId="0" fontId="131" fillId="0" borderId="0" xfId="0" applyFont="1" applyFill="1" applyBorder="1" applyAlignment="1">
      <alignment vertical="center"/>
    </xf>
    <xf numFmtId="0" fontId="126" fillId="0" borderId="0" xfId="0" applyFont="1"/>
    <xf numFmtId="4" fontId="135" fillId="0" borderId="24" xfId="0" applyNumberFormat="1" applyFont="1" applyBorder="1"/>
    <xf numFmtId="0" fontId="13" fillId="0" borderId="0" xfId="113" applyFill="1"/>
    <xf numFmtId="164" fontId="13" fillId="0" borderId="0" xfId="113" applyNumberFormat="1" applyFill="1"/>
    <xf numFmtId="0" fontId="13" fillId="0" borderId="0" xfId="113" applyFont="1" applyFill="1"/>
    <xf numFmtId="164" fontId="13" fillId="0" borderId="0" xfId="113" applyNumberFormat="1" applyFont="1" applyFill="1"/>
    <xf numFmtId="4" fontId="13" fillId="0" borderId="0" xfId="113" applyNumberFormat="1" applyFont="1" applyFill="1"/>
    <xf numFmtId="167" fontId="17" fillId="0" borderId="0" xfId="113" applyNumberFormat="1" applyFont="1" applyBorder="1"/>
    <xf numFmtId="167" fontId="15" fillId="0" borderId="0" xfId="113" applyNumberFormat="1" applyFont="1" applyBorder="1"/>
    <xf numFmtId="0" fontId="14" fillId="0" borderId="0" xfId="113" applyFont="1" applyBorder="1" applyAlignment="1">
      <alignment horizontal="right"/>
    </xf>
    <xf numFmtId="0" fontId="13" fillId="0" borderId="0" xfId="113" applyBorder="1"/>
    <xf numFmtId="167" fontId="17" fillId="0" borderId="3" xfId="113" applyNumberFormat="1" applyFont="1" applyFill="1" applyBorder="1"/>
    <xf numFmtId="167" fontId="15" fillId="0" borderId="3" xfId="113" applyNumberFormat="1" applyFont="1" applyFill="1" applyBorder="1"/>
    <xf numFmtId="0" fontId="14" fillId="0" borderId="3" xfId="113" applyFont="1" applyFill="1" applyBorder="1" applyAlignment="1">
      <alignment horizontal="right"/>
    </xf>
    <xf numFmtId="0" fontId="13" fillId="0" borderId="3" xfId="113" applyFill="1" applyBorder="1"/>
    <xf numFmtId="166" fontId="8" fillId="0" borderId="0" xfId="113" applyNumberFormat="1" applyFont="1" applyFill="1"/>
    <xf numFmtId="0" fontId="14" fillId="0" borderId="0" xfId="113" applyFont="1" applyFill="1" applyBorder="1" applyAlignment="1">
      <alignment horizontal="right"/>
    </xf>
    <xf numFmtId="0" fontId="13" fillId="0" borderId="0" xfId="113" applyFill="1" applyBorder="1"/>
    <xf numFmtId="167" fontId="8" fillId="0" borderId="0" xfId="113" applyNumberFormat="1" applyFont="1" applyFill="1"/>
    <xf numFmtId="167" fontId="13" fillId="0" borderId="0" xfId="113" applyNumberFormat="1" applyFill="1"/>
    <xf numFmtId="0" fontId="8" fillId="0" borderId="0" xfId="113" applyFont="1" applyFill="1"/>
    <xf numFmtId="167" fontId="18" fillId="0" borderId="9" xfId="113" applyNumberFormat="1" applyFont="1" applyFill="1" applyBorder="1"/>
    <xf numFmtId="0" fontId="11" fillId="0" borderId="0" xfId="113" applyFont="1" applyFill="1"/>
    <xf numFmtId="166" fontId="15" fillId="0" borderId="0" xfId="113" applyNumberFormat="1" applyFont="1" applyFill="1" applyBorder="1"/>
    <xf numFmtId="167" fontId="8" fillId="0" borderId="0" xfId="113" applyNumberFormat="1" applyFont="1" applyFill="1" applyBorder="1"/>
    <xf numFmtId="4" fontId="19" fillId="0" borderId="0" xfId="113" applyNumberFormat="1" applyFont="1" applyFill="1" applyBorder="1"/>
    <xf numFmtId="0" fontId="19" fillId="0" borderId="0" xfId="113" applyFont="1" applyFill="1" applyBorder="1"/>
    <xf numFmtId="0" fontId="18" fillId="0" borderId="0" xfId="113" applyFont="1" applyFill="1" applyBorder="1"/>
    <xf numFmtId="49" fontId="17" fillId="0" borderId="0" xfId="113" applyNumberFormat="1" applyFont="1" applyFill="1" applyBorder="1" applyAlignment="1">
      <alignment horizontal="left"/>
    </xf>
    <xf numFmtId="167" fontId="8" fillId="0" borderId="2" xfId="113" applyNumberFormat="1" applyFont="1" applyFill="1" applyBorder="1"/>
    <xf numFmtId="167" fontId="15" fillId="0" borderId="26" xfId="113" applyNumberFormat="1" applyFont="1" applyFill="1" applyBorder="1"/>
    <xf numFmtId="4" fontId="19" fillId="0" borderId="27" xfId="113" applyNumberFormat="1" applyFont="1" applyFill="1" applyBorder="1"/>
    <xf numFmtId="0" fontId="19" fillId="0" borderId="27" xfId="113" applyFont="1" applyFill="1" applyBorder="1"/>
    <xf numFmtId="0" fontId="18" fillId="0" borderId="27" xfId="113" applyFont="1" applyFill="1" applyBorder="1"/>
    <xf numFmtId="49" fontId="17" fillId="0" borderId="28" xfId="113" applyNumberFormat="1" applyFont="1" applyFill="1" applyBorder="1" applyAlignment="1">
      <alignment horizontal="left"/>
    </xf>
    <xf numFmtId="0" fontId="8" fillId="0" borderId="0" xfId="113" applyFont="1" applyFill="1" applyBorder="1"/>
    <xf numFmtId="166" fontId="8" fillId="0" borderId="0" xfId="113" applyNumberFormat="1" applyFont="1" applyFill="1" applyBorder="1"/>
    <xf numFmtId="166" fontId="8" fillId="0" borderId="2" xfId="113" applyNumberFormat="1" applyFont="1" applyFill="1" applyBorder="1"/>
    <xf numFmtId="2" fontId="13" fillId="0" borderId="2" xfId="113" applyNumberFormat="1" applyFont="1" applyFill="1" applyBorder="1" applyAlignment="1">
      <alignment horizontal="center"/>
    </xf>
    <xf numFmtId="0" fontId="8" fillId="0" borderId="2" xfId="113" applyFont="1" applyFill="1" applyBorder="1"/>
    <xf numFmtId="49" fontId="8" fillId="0" borderId="2" xfId="113" applyNumberFormat="1" applyFont="1" applyFill="1" applyBorder="1" applyAlignment="1">
      <alignment horizontal="left"/>
    </xf>
    <xf numFmtId="0" fontId="13" fillId="0" borderId="0" xfId="113" applyFont="1" applyFill="1" applyBorder="1" applyAlignment="1">
      <alignment horizontal="center"/>
    </xf>
    <xf numFmtId="49" fontId="8" fillId="0" borderId="0" xfId="113" applyNumberFormat="1" applyFont="1" applyFill="1" applyBorder="1" applyAlignment="1">
      <alignment horizontal="left"/>
    </xf>
    <xf numFmtId="167" fontId="49" fillId="0" borderId="0" xfId="113" applyNumberFormat="1" applyFont="1" applyFill="1" applyBorder="1"/>
    <xf numFmtId="2" fontId="13" fillId="0" borderId="0" xfId="113" applyNumberFormat="1" applyFont="1" applyFill="1" applyBorder="1" applyAlignment="1">
      <alignment horizontal="center"/>
    </xf>
    <xf numFmtId="4" fontId="8" fillId="0" borderId="26" xfId="113" applyNumberFormat="1" applyFont="1" applyFill="1" applyBorder="1"/>
    <xf numFmtId="166" fontId="8" fillId="0" borderId="26" xfId="113" applyNumberFormat="1" applyFont="1" applyFill="1" applyBorder="1"/>
    <xf numFmtId="4" fontId="8" fillId="0" borderId="27" xfId="113" applyNumberFormat="1" applyFont="1" applyFill="1" applyBorder="1"/>
    <xf numFmtId="0" fontId="8" fillId="0" borderId="27" xfId="113" applyFont="1" applyFill="1" applyBorder="1"/>
    <xf numFmtId="49" fontId="8" fillId="0" borderId="28" xfId="113" applyNumberFormat="1" applyFont="1" applyFill="1" applyBorder="1" applyAlignment="1">
      <alignment horizontal="left"/>
    </xf>
    <xf numFmtId="0" fontId="48" fillId="0" borderId="0" xfId="113" applyFont="1" applyFill="1" applyBorder="1" applyAlignment="1">
      <alignment horizontal="center"/>
    </xf>
    <xf numFmtId="164" fontId="8" fillId="0" borderId="26" xfId="113" applyNumberFormat="1" applyFont="1" applyFill="1" applyBorder="1"/>
    <xf numFmtId="0" fontId="9" fillId="0" borderId="27" xfId="113" applyFont="1" applyFill="1" applyBorder="1"/>
    <xf numFmtId="49" fontId="9" fillId="0" borderId="28" xfId="113" applyNumberFormat="1" applyFont="1" applyFill="1" applyBorder="1" applyAlignment="1">
      <alignment horizontal="left"/>
    </xf>
    <xf numFmtId="4" fontId="8" fillId="0" borderId="0" xfId="113" applyNumberFormat="1" applyFont="1" applyFill="1"/>
    <xf numFmtId="164" fontId="8" fillId="0" borderId="0" xfId="113" applyNumberFormat="1" applyFont="1" applyFill="1"/>
    <xf numFmtId="49" fontId="8" fillId="0" borderId="0" xfId="113" applyNumberFormat="1" applyFont="1" applyFill="1" applyAlignment="1">
      <alignment horizontal="left"/>
    </xf>
    <xf numFmtId="0" fontId="10" fillId="0" borderId="0" xfId="113" applyFont="1" applyFill="1"/>
    <xf numFmtId="49" fontId="9" fillId="0" borderId="0" xfId="113" applyNumberFormat="1" applyFont="1" applyFill="1" applyAlignment="1">
      <alignment horizontal="left"/>
    </xf>
    <xf numFmtId="0" fontId="1" fillId="0" borderId="0" xfId="1" applyAlignment="1">
      <alignment horizontal="left" vertical="top" wrapText="1"/>
    </xf>
    <xf numFmtId="49" fontId="1" fillId="0" borderId="0" xfId="1" quotePrefix="1" applyNumberFormat="1" applyAlignment="1">
      <alignment horizontal="left" vertical="top"/>
    </xf>
    <xf numFmtId="0" fontId="88" fillId="0" borderId="0" xfId="44" applyFont="1"/>
    <xf numFmtId="0" fontId="67" fillId="0" borderId="0" xfId="1" quotePrefix="1" applyFont="1" applyAlignment="1">
      <alignment horizontal="left" vertical="top"/>
    </xf>
    <xf numFmtId="49" fontId="59" fillId="0" borderId="0" xfId="1" applyNumberFormat="1" applyFont="1" applyAlignment="1">
      <alignment vertical="top"/>
    </xf>
    <xf numFmtId="4" fontId="136" fillId="3" borderId="0" xfId="40" applyNumberFormat="1" applyFont="1" applyFill="1" applyAlignment="1">
      <alignment horizontal="center" vertical="center"/>
    </xf>
    <xf numFmtId="0" fontId="136" fillId="3" borderId="0" xfId="40" applyFont="1" applyFill="1" applyAlignment="1">
      <alignment horizontal="center" vertical="center"/>
    </xf>
    <xf numFmtId="0" fontId="114" fillId="0" borderId="0" xfId="1982" applyFont="1" applyAlignment="1" applyProtection="1">
      <alignment vertical="top" wrapText="1"/>
    </xf>
    <xf numFmtId="0" fontId="109" fillId="0" borderId="0" xfId="1982" applyFont="1" applyAlignment="1" applyProtection="1">
      <alignment vertical="top" wrapText="1"/>
    </xf>
    <xf numFmtId="4" fontId="123" fillId="7" borderId="0" xfId="40" applyNumberFormat="1" applyFont="1" applyFill="1"/>
    <xf numFmtId="0" fontId="104" fillId="7" borderId="0" xfId="40" applyFont="1" applyFill="1"/>
    <xf numFmtId="4" fontId="104" fillId="7" borderId="0" xfId="40" applyNumberFormat="1" applyFont="1" applyFill="1" applyAlignment="1">
      <alignment horizontal="center"/>
    </xf>
    <xf numFmtId="0" fontId="104" fillId="7" borderId="0" xfId="40" applyFont="1" applyFill="1" applyAlignment="1">
      <alignment horizontal="center"/>
    </xf>
    <xf numFmtId="0" fontId="104" fillId="7" borderId="0" xfId="40" applyFont="1" applyFill="1" applyAlignment="1">
      <alignment horizontal="left"/>
    </xf>
    <xf numFmtId="4" fontId="104" fillId="0" borderId="0" xfId="40" applyNumberFormat="1" applyFont="1"/>
    <xf numFmtId="49" fontId="104" fillId="0" borderId="0" xfId="1983" applyNumberFormat="1" applyFont="1" applyBorder="1" applyAlignment="1" applyProtection="1">
      <alignment horizontal="left" vertical="top" wrapText="1"/>
    </xf>
    <xf numFmtId="49" fontId="103" fillId="0" borderId="0" xfId="1983" applyNumberFormat="1" applyFont="1" applyBorder="1" applyAlignment="1" applyProtection="1">
      <alignment horizontal="left" vertical="top" wrapText="1"/>
    </xf>
    <xf numFmtId="4" fontId="104" fillId="0" borderId="0" xfId="40" applyNumberFormat="1" applyFont="1" applyBorder="1" applyAlignment="1" applyProtection="1">
      <alignment horizontal="center"/>
    </xf>
    <xf numFmtId="4" fontId="104" fillId="0" borderId="0" xfId="40" applyNumberFormat="1" applyFont="1" applyBorder="1" applyAlignment="1" applyProtection="1">
      <alignment horizontal="center"/>
      <protection locked="0"/>
    </xf>
    <xf numFmtId="4" fontId="104" fillId="0" borderId="0" xfId="40" applyNumberFormat="1" applyFont="1" applyBorder="1" applyAlignment="1" applyProtection="1">
      <alignment horizontal="left"/>
    </xf>
    <xf numFmtId="3" fontId="104" fillId="0" borderId="0" xfId="40" applyNumberFormat="1" applyFont="1" applyBorder="1" applyAlignment="1" applyProtection="1">
      <alignment horizontal="left"/>
    </xf>
    <xf numFmtId="49" fontId="104" fillId="0" borderId="0" xfId="40" applyNumberFormat="1" applyFont="1" applyBorder="1" applyAlignment="1" applyProtection="1">
      <alignment vertical="top"/>
    </xf>
    <xf numFmtId="4" fontId="103" fillId="0" borderId="0" xfId="40" applyNumberFormat="1" applyFont="1" applyBorder="1" applyAlignment="1" applyProtection="1">
      <alignment horizontal="center"/>
      <protection locked="0"/>
    </xf>
    <xf numFmtId="4" fontId="103" fillId="0" borderId="0" xfId="40" applyNumberFormat="1" applyFont="1" applyBorder="1" applyAlignment="1" applyProtection="1">
      <alignment horizontal="left"/>
      <protection locked="0"/>
    </xf>
    <xf numFmtId="49" fontId="103" fillId="0" borderId="0" xfId="40" applyNumberFormat="1" applyFont="1" applyBorder="1" applyAlignment="1" applyProtection="1">
      <alignment vertical="top"/>
    </xf>
    <xf numFmtId="0" fontId="104" fillId="0" borderId="0" xfId="40" applyFont="1" applyAlignment="1">
      <alignment vertical="top"/>
    </xf>
    <xf numFmtId="3" fontId="104" fillId="0" borderId="0" xfId="40" applyNumberFormat="1" applyFont="1" applyFill="1" applyBorder="1" applyAlignment="1" applyProtection="1">
      <alignment horizontal="left"/>
    </xf>
    <xf numFmtId="2" fontId="104" fillId="0" borderId="0" xfId="1983" applyNumberFormat="1" applyFont="1" applyBorder="1" applyAlignment="1" applyProtection="1">
      <alignment horizontal="left" vertical="top" wrapText="1"/>
    </xf>
    <xf numFmtId="0" fontId="104" fillId="0" borderId="0" xfId="40" applyFont="1" applyBorder="1" applyAlignment="1" applyProtection="1">
      <alignment horizontal="left"/>
    </xf>
    <xf numFmtId="49" fontId="104" fillId="0" borderId="0" xfId="40" applyNumberFormat="1" applyFont="1" applyBorder="1" applyAlignment="1" applyProtection="1">
      <alignment horizontal="left" vertical="top"/>
    </xf>
    <xf numFmtId="4" fontId="103" fillId="0" borderId="0" xfId="40" applyNumberFormat="1" applyFont="1"/>
    <xf numFmtId="4" fontId="103" fillId="0" borderId="0" xfId="40" applyNumberFormat="1" applyFont="1" applyBorder="1" applyAlignment="1" applyProtection="1">
      <alignment horizontal="center"/>
    </xf>
    <xf numFmtId="4" fontId="103" fillId="0" borderId="0" xfId="40" applyNumberFormat="1" applyFont="1" applyBorder="1" applyAlignment="1" applyProtection="1">
      <alignment horizontal="left"/>
    </xf>
    <xf numFmtId="3" fontId="103" fillId="0" borderId="0" xfId="40" applyNumberFormat="1" applyFont="1" applyFill="1" applyBorder="1" applyAlignment="1" applyProtection="1">
      <alignment horizontal="left"/>
    </xf>
    <xf numFmtId="0" fontId="104" fillId="0" borderId="0" xfId="40" applyNumberFormat="1" applyFont="1" applyBorder="1" applyAlignment="1" applyProtection="1">
      <alignment horizontal="left"/>
    </xf>
    <xf numFmtId="0" fontId="104" fillId="0" borderId="0" xfId="40" applyNumberFormat="1" applyFont="1" applyFill="1" applyBorder="1" applyAlignment="1" applyProtection="1">
      <alignment horizontal="left"/>
    </xf>
    <xf numFmtId="49" fontId="104" fillId="0" borderId="0" xfId="1983" applyNumberFormat="1" applyFont="1" applyFill="1" applyBorder="1" applyAlignment="1" applyProtection="1">
      <alignment horizontal="left" vertical="top" wrapText="1"/>
    </xf>
    <xf numFmtId="49" fontId="103" fillId="0" borderId="0" xfId="40" applyNumberFormat="1" applyFont="1" applyBorder="1" applyAlignment="1" applyProtection="1">
      <alignment horizontal="left" vertical="top"/>
    </xf>
    <xf numFmtId="0" fontId="104" fillId="0" borderId="0" xfId="40" applyFont="1" applyFill="1" applyBorder="1" applyAlignment="1" applyProtection="1">
      <alignment horizontal="left"/>
    </xf>
    <xf numFmtId="49" fontId="104" fillId="0" borderId="0" xfId="1983" applyNumberFormat="1" applyFont="1" applyBorder="1" applyAlignment="1" applyProtection="1">
      <alignment horizontal="left" vertical="top" wrapText="1"/>
      <protection locked="0"/>
    </xf>
    <xf numFmtId="0" fontId="104" fillId="0" borderId="0" xfId="40" applyFont="1" applyFill="1"/>
    <xf numFmtId="4" fontId="104" fillId="0" borderId="0" xfId="40" applyNumberFormat="1" applyFont="1" applyFill="1"/>
    <xf numFmtId="4" fontId="104" fillId="0" borderId="0" xfId="40" applyNumberFormat="1" applyFont="1" applyFill="1" applyBorder="1" applyAlignment="1" applyProtection="1">
      <alignment horizontal="center"/>
    </xf>
    <xf numFmtId="4" fontId="104" fillId="0" borderId="0" xfId="40" applyNumberFormat="1" applyFont="1" applyFill="1" applyBorder="1" applyAlignment="1" applyProtection="1">
      <alignment horizontal="center"/>
      <protection locked="0"/>
    </xf>
    <xf numFmtId="4" fontId="104" fillId="0" borderId="0" xfId="40" applyNumberFormat="1" applyFont="1" applyFill="1" applyBorder="1" applyAlignment="1" applyProtection="1">
      <alignment horizontal="left"/>
    </xf>
    <xf numFmtId="49" fontId="104" fillId="0" borderId="0" xfId="1983" quotePrefix="1" applyNumberFormat="1" applyFont="1" applyBorder="1" applyAlignment="1" applyProtection="1">
      <alignment horizontal="left" vertical="top" wrapText="1"/>
    </xf>
    <xf numFmtId="49" fontId="104" fillId="0" borderId="0" xfId="40" applyNumberFormat="1" applyFont="1" applyFill="1" applyBorder="1" applyAlignment="1" applyProtection="1">
      <alignment horizontal="left" vertical="top"/>
    </xf>
    <xf numFmtId="49" fontId="104" fillId="0" borderId="0" xfId="1983" quotePrefix="1" applyNumberFormat="1" applyFont="1" applyBorder="1" applyAlignment="1" applyProtection="1">
      <alignment vertical="top"/>
    </xf>
    <xf numFmtId="0" fontId="104" fillId="0" borderId="0" xfId="40" applyNumberFormat="1" applyFont="1" applyAlignment="1">
      <alignment wrapText="1"/>
    </xf>
    <xf numFmtId="44" fontId="104" fillId="0" borderId="0" xfId="1983" applyNumberFormat="1" applyFont="1" applyBorder="1" applyAlignment="1" applyProtection="1">
      <alignment horizontal="left" vertical="top" wrapText="1"/>
    </xf>
    <xf numFmtId="0" fontId="124" fillId="0" borderId="0" xfId="40" applyFont="1" applyAlignment="1">
      <alignment horizontal="center" vertical="center"/>
    </xf>
    <xf numFmtId="49" fontId="101" fillId="0" borderId="0" xfId="1983" applyNumberFormat="1" applyFont="1" applyBorder="1" applyAlignment="1" applyProtection="1">
      <alignment horizontal="center" vertical="center" wrapText="1"/>
    </xf>
    <xf numFmtId="4" fontId="104" fillId="7" borderId="0" xfId="40" applyNumberFormat="1" applyFont="1" applyFill="1" applyBorder="1" applyAlignment="1" applyProtection="1">
      <alignment horizontal="center"/>
    </xf>
    <xf numFmtId="49" fontId="99" fillId="7" borderId="0" xfId="1983" applyNumberFormat="1" applyFont="1" applyFill="1" applyAlignment="1" applyProtection="1">
      <alignment vertical="top"/>
    </xf>
    <xf numFmtId="0" fontId="137" fillId="0" borderId="0" xfId="40" applyFont="1"/>
    <xf numFmtId="0" fontId="137" fillId="3" borderId="0" xfId="40" applyFont="1" applyFill="1"/>
    <xf numFmtId="0" fontId="137" fillId="3" borderId="0" xfId="40" applyFont="1" applyFill="1" applyAlignment="1">
      <alignment horizontal="center"/>
    </xf>
    <xf numFmtId="0" fontId="137" fillId="3" borderId="0" xfId="40" applyFont="1" applyFill="1" applyAlignment="1">
      <alignment horizontal="left"/>
    </xf>
    <xf numFmtId="0" fontId="138" fillId="0" borderId="0" xfId="59" applyFont="1"/>
    <xf numFmtId="0" fontId="139" fillId="0" borderId="0" xfId="59" applyFont="1"/>
    <xf numFmtId="4" fontId="72" fillId="0" borderId="0" xfId="59" applyNumberFormat="1" applyFont="1"/>
    <xf numFmtId="4" fontId="72" fillId="0" borderId="0" xfId="59" applyNumberFormat="1" applyFont="1" applyAlignment="1">
      <alignment horizontal="left" vertical="top" wrapText="1"/>
    </xf>
    <xf numFmtId="0" fontId="138" fillId="0" borderId="0" xfId="59" applyFont="1" applyAlignment="1">
      <alignment horizontal="left" vertical="top"/>
    </xf>
    <xf numFmtId="0" fontId="138" fillId="0" borderId="0" xfId="59" applyFont="1" applyBorder="1" applyAlignment="1">
      <alignment horizontal="left" vertical="top"/>
    </xf>
    <xf numFmtId="0" fontId="138" fillId="0" borderId="0" xfId="59" applyFont="1" applyAlignment="1">
      <alignment vertical="center"/>
    </xf>
    <xf numFmtId="0" fontId="95" fillId="0" borderId="0" xfId="59" applyFont="1"/>
    <xf numFmtId="167" fontId="95" fillId="0" borderId="29" xfId="59" applyNumberFormat="1" applyFont="1" applyBorder="1"/>
    <xf numFmtId="0" fontId="95" fillId="0" borderId="29" xfId="59" applyFont="1" applyBorder="1"/>
    <xf numFmtId="0" fontId="95" fillId="0" borderId="29" xfId="59" applyFont="1" applyBorder="1" applyAlignment="1">
      <alignment horizontal="left" vertical="top"/>
    </xf>
    <xf numFmtId="167" fontId="95" fillId="0" borderId="2" xfId="59" applyNumberFormat="1" applyFont="1" applyBorder="1"/>
    <xf numFmtId="0" fontId="95" fillId="0" borderId="2" xfId="59" applyFont="1" applyBorder="1"/>
    <xf numFmtId="0" fontId="95" fillId="0" borderId="2" xfId="59" applyFont="1" applyBorder="1" applyAlignment="1">
      <alignment vertical="center"/>
    </xf>
    <xf numFmtId="0" fontId="95" fillId="0" borderId="2" xfId="59" applyFont="1" applyBorder="1" applyAlignment="1">
      <alignment horizontal="left" vertical="top"/>
    </xf>
    <xf numFmtId="167" fontId="95" fillId="0" borderId="0" xfId="59" applyNumberFormat="1" applyFont="1"/>
    <xf numFmtId="0" fontId="95" fillId="0" borderId="0" xfId="59" applyFont="1" applyAlignment="1">
      <alignment vertical="center"/>
    </xf>
    <xf numFmtId="0" fontId="95" fillId="0" borderId="0" xfId="59" applyFont="1" applyAlignment="1">
      <alignment horizontal="left" vertical="top"/>
    </xf>
    <xf numFmtId="167" fontId="141" fillId="0" borderId="0" xfId="58" applyNumberFormat="1" applyFont="1"/>
    <xf numFmtId="189" fontId="141" fillId="0" borderId="0" xfId="58" applyNumberFormat="1" applyFont="1" applyProtection="1">
      <protection locked="0"/>
    </xf>
    <xf numFmtId="4" fontId="141" fillId="0" borderId="0" xfId="58" applyNumberFormat="1" applyFont="1" applyAlignment="1">
      <alignment horizontal="right"/>
    </xf>
    <xf numFmtId="0" fontId="141" fillId="0" borderId="0" xfId="1984" applyFont="1" applyAlignment="1">
      <alignment horizontal="center" wrapText="1"/>
    </xf>
    <xf numFmtId="0" fontId="141" fillId="0" borderId="0" xfId="1984" applyFont="1" applyAlignment="1">
      <alignment horizontal="justify" vertical="top" wrapText="1"/>
    </xf>
    <xf numFmtId="49" fontId="96" fillId="0" borderId="0" xfId="58" applyNumberFormat="1" applyFont="1" applyAlignment="1">
      <alignment horizontal="left" vertical="top"/>
    </xf>
    <xf numFmtId="0" fontId="138" fillId="0" borderId="0" xfId="59" applyFont="1" applyBorder="1"/>
    <xf numFmtId="167" fontId="141" fillId="0" borderId="0" xfId="58" applyNumberFormat="1" applyFont="1" applyBorder="1"/>
    <xf numFmtId="189" fontId="141" fillId="0" borderId="0" xfId="58" applyNumberFormat="1" applyFont="1" applyBorder="1" applyProtection="1">
      <protection locked="0"/>
    </xf>
    <xf numFmtId="4" fontId="141" fillId="0" borderId="0" xfId="58" applyNumberFormat="1" applyFont="1" applyBorder="1" applyAlignment="1">
      <alignment horizontal="right"/>
    </xf>
    <xf numFmtId="0" fontId="141" fillId="0" borderId="0" xfId="1984" applyFont="1" applyBorder="1" applyAlignment="1">
      <alignment horizontal="center" wrapText="1"/>
    </xf>
    <xf numFmtId="0" fontId="141" fillId="0" borderId="0" xfId="1984" applyFont="1" applyBorder="1" applyAlignment="1">
      <alignment horizontal="justify" vertical="top" wrapText="1"/>
    </xf>
    <xf numFmtId="49" fontId="96" fillId="0" borderId="0" xfId="58" applyNumberFormat="1" applyFont="1" applyBorder="1" applyAlignment="1">
      <alignment horizontal="left" vertical="top"/>
    </xf>
    <xf numFmtId="167" fontId="72" fillId="0" borderId="0" xfId="1984" applyNumberFormat="1" applyFont="1" applyBorder="1" applyProtection="1">
      <protection locked="0"/>
    </xf>
    <xf numFmtId="167" fontId="72" fillId="0" borderId="2" xfId="1984" applyNumberFormat="1" applyFont="1" applyBorder="1" applyProtection="1">
      <protection locked="0"/>
    </xf>
    <xf numFmtId="173" fontId="72" fillId="0" borderId="0" xfId="1984" applyNumberFormat="1" applyFont="1" applyBorder="1"/>
    <xf numFmtId="0" fontId="72" fillId="0" borderId="0" xfId="58" applyFont="1" applyAlignment="1">
      <alignment horizontal="center" wrapText="1"/>
    </xf>
    <xf numFmtId="0" fontId="72" fillId="0" borderId="0" xfId="1984" applyFont="1" applyAlignment="1">
      <alignment horizontal="justify" wrapText="1"/>
    </xf>
    <xf numFmtId="49" fontId="90" fillId="0" borderId="0" xfId="58" applyNumberFormat="1" applyFont="1" applyAlignment="1">
      <alignment horizontal="left" vertical="top"/>
    </xf>
    <xf numFmtId="0" fontId="141" fillId="0" borderId="0" xfId="1984" applyFont="1" applyAlignment="1">
      <alignment horizontal="justify" wrapText="1"/>
    </xf>
    <xf numFmtId="16" fontId="3" fillId="0" borderId="0" xfId="58" applyNumberFormat="1" applyFont="1"/>
    <xf numFmtId="49" fontId="3" fillId="0" borderId="0" xfId="58" applyNumberFormat="1" applyFont="1" applyAlignment="1">
      <alignment horizontal="left" vertical="top"/>
    </xf>
    <xf numFmtId="167" fontId="138" fillId="0" borderId="0" xfId="59" applyNumberFormat="1" applyFont="1"/>
    <xf numFmtId="0" fontId="72" fillId="0" borderId="0" xfId="58" applyFont="1" applyAlignment="1">
      <alignment horizontal="justify" vertical="center" wrapText="1"/>
    </xf>
    <xf numFmtId="167" fontId="96" fillId="0" borderId="0" xfId="58" applyNumberFormat="1" applyFont="1"/>
    <xf numFmtId="4" fontId="96" fillId="0" borderId="0" xfId="58" applyNumberFormat="1" applyFont="1"/>
    <xf numFmtId="0" fontId="96" fillId="0" borderId="0" xfId="58" applyFont="1" applyAlignment="1">
      <alignment horizontal="center"/>
    </xf>
    <xf numFmtId="0" fontId="96" fillId="0" borderId="0" xfId="58" applyFont="1" applyAlignment="1">
      <alignment horizontal="justify" vertical="center"/>
    </xf>
    <xf numFmtId="0" fontId="96" fillId="0" borderId="0" xfId="58" applyFont="1" applyAlignment="1">
      <alignment horizontal="justify"/>
    </xf>
    <xf numFmtId="167" fontId="3" fillId="0" borderId="0" xfId="58" applyNumberFormat="1" applyFont="1"/>
    <xf numFmtId="189" fontId="3" fillId="0" borderId="0" xfId="58" applyNumberFormat="1" applyFont="1"/>
    <xf numFmtId="4" fontId="3" fillId="0" borderId="0" xfId="58" applyNumberFormat="1" applyFont="1"/>
    <xf numFmtId="0" fontId="3" fillId="0" borderId="0" xfId="58" applyFont="1" applyAlignment="1">
      <alignment horizontal="center"/>
    </xf>
    <xf numFmtId="167" fontId="90" fillId="0" borderId="0" xfId="58" applyNumberFormat="1" applyFont="1"/>
    <xf numFmtId="4" fontId="90" fillId="0" borderId="0" xfId="58" applyNumberFormat="1" applyFont="1"/>
    <xf numFmtId="0" fontId="90" fillId="0" borderId="0" xfId="58" applyFont="1" applyAlignment="1">
      <alignment horizontal="center"/>
    </xf>
    <xf numFmtId="0" fontId="90" fillId="0" borderId="0" xfId="58" applyFont="1"/>
    <xf numFmtId="167" fontId="142" fillId="0" borderId="0" xfId="1984" applyNumberFormat="1" applyFont="1"/>
    <xf numFmtId="4" fontId="141" fillId="0" borderId="0" xfId="1984" applyNumberFormat="1" applyFont="1"/>
    <xf numFmtId="4" fontId="141" fillId="0" borderId="0" xfId="1984" applyNumberFormat="1" applyFont="1" applyAlignment="1">
      <alignment horizontal="center" wrapText="1"/>
    </xf>
    <xf numFmtId="4" fontId="141" fillId="0" borderId="0" xfId="1984" applyNumberFormat="1" applyFont="1" applyAlignment="1">
      <alignment horizontal="left" vertical="top" wrapText="1"/>
    </xf>
    <xf numFmtId="49" fontId="96" fillId="0" borderId="0" xfId="1984" applyNumberFormat="1" applyFont="1" applyAlignment="1">
      <alignment horizontal="left" vertical="top" wrapText="1"/>
    </xf>
    <xf numFmtId="170" fontId="90" fillId="0" borderId="30" xfId="60" applyFont="1" applyFill="1" applyBorder="1" applyAlignment="1">
      <alignment horizontal="center" vertical="center"/>
    </xf>
    <xf numFmtId="187" fontId="90" fillId="0" borderId="30" xfId="1985" applyNumberFormat="1" applyFont="1" applyFill="1" applyBorder="1" applyAlignment="1">
      <alignment horizontal="center" vertical="center"/>
    </xf>
    <xf numFmtId="0" fontId="90" fillId="0" borderId="30" xfId="1985" applyFont="1" applyFill="1" applyBorder="1" applyAlignment="1">
      <alignment horizontal="center" wrapText="1"/>
    </xf>
    <xf numFmtId="0" fontId="90" fillId="0" borderId="30" xfId="1985" applyFont="1" applyFill="1" applyBorder="1" applyAlignment="1">
      <alignment horizontal="center" vertical="center"/>
    </xf>
    <xf numFmtId="0" fontId="90" fillId="0" borderId="30" xfId="1985" applyFont="1" applyFill="1" applyBorder="1" applyAlignment="1">
      <alignment horizontal="left" vertical="top"/>
    </xf>
    <xf numFmtId="167" fontId="72" fillId="0" borderId="0" xfId="1984" applyNumberFormat="1" applyFont="1"/>
    <xf numFmtId="4" fontId="72" fillId="0" borderId="0" xfId="1984" applyNumberFormat="1" applyFont="1"/>
    <xf numFmtId="4" fontId="72" fillId="0" borderId="0" xfId="1984" applyNumberFormat="1" applyFont="1" applyAlignment="1">
      <alignment horizontal="center" vertical="center" wrapText="1"/>
    </xf>
    <xf numFmtId="4" fontId="72" fillId="0" borderId="0" xfId="1984" applyNumberFormat="1" applyFont="1" applyAlignment="1">
      <alignment horizontal="left" vertical="top" wrapText="1"/>
    </xf>
    <xf numFmtId="49" fontId="90" fillId="0" borderId="0" xfId="1984" applyNumberFormat="1" applyFont="1" applyAlignment="1">
      <alignment horizontal="left" vertical="top" wrapText="1"/>
    </xf>
    <xf numFmtId="0" fontId="144" fillId="0" borderId="0" xfId="59" applyFont="1"/>
    <xf numFmtId="167" fontId="90" fillId="0" borderId="29" xfId="1984" applyNumberFormat="1" applyFont="1" applyBorder="1"/>
    <xf numFmtId="4" fontId="90" fillId="0" borderId="29" xfId="1984" applyNumberFormat="1" applyFont="1" applyBorder="1"/>
    <xf numFmtId="4" fontId="90" fillId="0" borderId="29" xfId="1984" applyNumberFormat="1" applyFont="1" applyBorder="1" applyAlignment="1">
      <alignment horizontal="center" vertical="center" wrapText="1"/>
    </xf>
    <xf numFmtId="4" fontId="90" fillId="0" borderId="29" xfId="1984" applyNumberFormat="1" applyFont="1" applyBorder="1" applyAlignment="1">
      <alignment horizontal="left" vertical="top" wrapText="1"/>
    </xf>
    <xf numFmtId="49" fontId="90" fillId="0" borderId="29" xfId="1984" applyNumberFormat="1" applyFont="1" applyBorder="1" applyAlignment="1">
      <alignment horizontal="left" vertical="top" wrapText="1"/>
    </xf>
    <xf numFmtId="0" fontId="145" fillId="0" borderId="0" xfId="59" applyFont="1" applyBorder="1"/>
    <xf numFmtId="167" fontId="72" fillId="0" borderId="0" xfId="58" applyNumberFormat="1" applyFont="1" applyBorder="1"/>
    <xf numFmtId="189" fontId="72" fillId="0" borderId="0" xfId="58" applyNumberFormat="1" applyFont="1" applyBorder="1" applyProtection="1">
      <protection locked="0"/>
    </xf>
    <xf numFmtId="4" fontId="72" fillId="0" borderId="0" xfId="58" applyNumberFormat="1" applyFont="1" applyBorder="1" applyAlignment="1">
      <alignment horizontal="right"/>
    </xf>
    <xf numFmtId="0" fontId="72" fillId="0" borderId="0" xfId="1984" applyFont="1" applyBorder="1" applyAlignment="1">
      <alignment horizontal="center" vertical="center" wrapText="1"/>
    </xf>
    <xf numFmtId="0" fontId="72" fillId="0" borderId="0" xfId="1984" applyFont="1" applyBorder="1" applyAlignment="1">
      <alignment horizontal="justify" vertical="top" wrapText="1"/>
    </xf>
    <xf numFmtId="49" fontId="90" fillId="0" borderId="0" xfId="58" applyNumberFormat="1" applyFont="1" applyBorder="1" applyAlignment="1">
      <alignment horizontal="left" vertical="top"/>
    </xf>
    <xf numFmtId="0" fontId="145" fillId="0" borderId="0" xfId="59" applyFont="1"/>
    <xf numFmtId="167" fontId="72" fillId="0" borderId="0" xfId="1984" applyNumberFormat="1" applyFont="1" applyFill="1" applyBorder="1" applyProtection="1">
      <protection locked="0"/>
    </xf>
    <xf numFmtId="173" fontId="72" fillId="0" borderId="0" xfId="1984" applyNumberFormat="1" applyFont="1" applyFill="1" applyBorder="1" applyAlignment="1">
      <alignment horizontal="right"/>
    </xf>
    <xf numFmtId="0" fontId="72" fillId="0" borderId="0" xfId="1984" applyFont="1" applyAlignment="1">
      <alignment horizontal="center" wrapText="1"/>
    </xf>
    <xf numFmtId="0" fontId="72" fillId="0" borderId="0" xfId="1984" applyFont="1" applyAlignment="1">
      <alignment horizontal="justify" vertical="center" wrapText="1"/>
    </xf>
    <xf numFmtId="167" fontId="72" fillId="0" borderId="0" xfId="58" applyNumberFormat="1" applyFont="1"/>
    <xf numFmtId="4" fontId="72" fillId="0" borderId="0" xfId="58" applyNumberFormat="1" applyFont="1"/>
    <xf numFmtId="0" fontId="72" fillId="0" borderId="0" xfId="58" applyFont="1" applyAlignment="1">
      <alignment horizontal="center" vertical="center"/>
    </xf>
    <xf numFmtId="0" fontId="72" fillId="0" borderId="0" xfId="58" applyFont="1" applyAlignment="1">
      <alignment horizontal="justify" vertical="center"/>
    </xf>
    <xf numFmtId="49" fontId="72" fillId="0" borderId="0" xfId="58" applyNumberFormat="1" applyFont="1" applyAlignment="1">
      <alignment horizontal="left" vertical="top"/>
    </xf>
    <xf numFmtId="4" fontId="146" fillId="0" borderId="0" xfId="1984" applyNumberFormat="1" applyFont="1" applyAlignment="1">
      <alignment horizontal="left" vertical="center" wrapText="1"/>
    </xf>
    <xf numFmtId="189" fontId="72" fillId="0" borderId="0" xfId="58" applyNumberFormat="1" applyFont="1" applyProtection="1">
      <protection locked="0"/>
    </xf>
    <xf numFmtId="4" fontId="72" fillId="0" borderId="0" xfId="58" applyNumberFormat="1" applyFont="1" applyAlignment="1">
      <alignment horizontal="right"/>
    </xf>
    <xf numFmtId="0" fontId="72" fillId="0" borderId="0" xfId="1984" applyFont="1" applyAlignment="1">
      <alignment horizontal="center" vertical="center" wrapText="1"/>
    </xf>
    <xf numFmtId="167" fontId="1" fillId="0" borderId="0" xfId="1984" applyNumberFormat="1" applyFont="1" applyBorder="1" applyProtection="1">
      <protection locked="0"/>
    </xf>
    <xf numFmtId="167" fontId="1" fillId="0" borderId="2" xfId="1984" applyNumberFormat="1" applyFont="1" applyBorder="1" applyProtection="1">
      <protection locked="0"/>
    </xf>
    <xf numFmtId="173" fontId="1" fillId="0" borderId="0" xfId="1984" applyNumberFormat="1" applyFont="1" applyBorder="1"/>
    <xf numFmtId="0" fontId="1" fillId="0" borderId="0" xfId="58" applyFont="1" applyAlignment="1">
      <alignment horizontal="center" wrapText="1"/>
    </xf>
    <xf numFmtId="0" fontId="1" fillId="0" borderId="0" xfId="1984" applyFont="1" applyBorder="1" applyAlignment="1">
      <alignment horizontal="justify" vertical="center" wrapText="1"/>
    </xf>
    <xf numFmtId="49" fontId="3" fillId="0" borderId="0" xfId="58" applyNumberFormat="1" applyFont="1" applyBorder="1" applyAlignment="1">
      <alignment horizontal="left" vertical="top"/>
    </xf>
    <xf numFmtId="0" fontId="72" fillId="0" borderId="0" xfId="58" applyFont="1" applyAlignment="1">
      <alignment horizontal="center" vertical="center" wrapText="1"/>
    </xf>
    <xf numFmtId="167" fontId="147" fillId="0" borderId="0" xfId="58" applyNumberFormat="1" applyFont="1"/>
    <xf numFmtId="4" fontId="147" fillId="0" borderId="0" xfId="58" applyNumberFormat="1" applyFont="1"/>
    <xf numFmtId="0" fontId="147" fillId="0" borderId="0" xfId="58" applyFont="1" applyAlignment="1">
      <alignment horizontal="center" vertical="center"/>
    </xf>
    <xf numFmtId="0" fontId="146" fillId="0" borderId="0" xfId="58" applyFont="1" applyAlignment="1">
      <alignment horizontal="justify" vertical="center"/>
    </xf>
    <xf numFmtId="49" fontId="148" fillId="0" borderId="0" xfId="58" applyNumberFormat="1" applyFont="1" applyAlignment="1">
      <alignment horizontal="left" vertical="top"/>
    </xf>
    <xf numFmtId="0" fontId="72" fillId="0" borderId="0" xfId="58" applyFont="1" applyAlignment="1">
      <alignment horizontal="left" vertical="center" wrapText="1"/>
    </xf>
    <xf numFmtId="49" fontId="147" fillId="0" borderId="0" xfId="58" applyNumberFormat="1" applyFont="1" applyAlignment="1">
      <alignment horizontal="left" vertical="top"/>
    </xf>
    <xf numFmtId="0" fontId="149" fillId="0" borderId="0" xfId="59" applyFont="1" applyAlignment="1">
      <alignment vertical="center"/>
    </xf>
    <xf numFmtId="167" fontId="147" fillId="0" borderId="0" xfId="1984" applyNumberFormat="1" applyFont="1"/>
    <xf numFmtId="4" fontId="147" fillId="0" borderId="0" xfId="1984" applyNumberFormat="1" applyFont="1"/>
    <xf numFmtId="4" fontId="147" fillId="0" borderId="0" xfId="1984" applyNumberFormat="1" applyFont="1" applyAlignment="1">
      <alignment horizontal="center" vertical="center" wrapText="1"/>
    </xf>
    <xf numFmtId="49" fontId="148" fillId="0" borderId="0" xfId="1984" applyNumberFormat="1" applyFont="1" applyAlignment="1">
      <alignment horizontal="left" vertical="top" wrapText="1"/>
    </xf>
    <xf numFmtId="0" fontId="72" fillId="0" borderId="0" xfId="58" applyNumberFormat="1" applyFont="1" applyAlignment="1">
      <alignment horizontal="justify" vertical="center"/>
    </xf>
    <xf numFmtId="0" fontId="150" fillId="0" borderId="0" xfId="59" applyFont="1"/>
    <xf numFmtId="4" fontId="72" fillId="0" borderId="0" xfId="1984" applyNumberFormat="1" applyFont="1" applyAlignment="1">
      <alignment horizontal="center" wrapText="1"/>
    </xf>
    <xf numFmtId="0" fontId="72" fillId="12" borderId="0" xfId="59" applyFont="1" applyFill="1" applyAlignment="1">
      <alignment horizontal="justify" vertical="center"/>
    </xf>
    <xf numFmtId="167" fontId="146" fillId="0" borderId="0" xfId="58" applyNumberFormat="1" applyFont="1"/>
    <xf numFmtId="4" fontId="146" fillId="0" borderId="0" xfId="58" applyNumberFormat="1" applyFont="1"/>
    <xf numFmtId="0" fontId="146" fillId="0" borderId="0" xfId="58" applyFont="1" applyAlignment="1">
      <alignment horizontal="center" vertical="center"/>
    </xf>
    <xf numFmtId="49" fontId="146" fillId="0" borderId="0" xfId="58" applyNumberFormat="1" applyFont="1" applyAlignment="1">
      <alignment horizontal="left" vertical="top"/>
    </xf>
    <xf numFmtId="167" fontId="151" fillId="0" borderId="0" xfId="58" applyNumberFormat="1" applyFont="1"/>
    <xf numFmtId="4" fontId="151" fillId="0" borderId="0" xfId="58" applyNumberFormat="1" applyFont="1"/>
    <xf numFmtId="0" fontId="151" fillId="0" borderId="0" xfId="58" applyFont="1" applyAlignment="1">
      <alignment horizontal="center" vertical="center"/>
    </xf>
    <xf numFmtId="0" fontId="90" fillId="0" borderId="0" xfId="58" applyFont="1" applyAlignment="1">
      <alignment horizontal="justify" vertical="center"/>
    </xf>
    <xf numFmtId="49" fontId="151" fillId="0" borderId="0" xfId="58" applyNumberFormat="1" applyFont="1" applyAlignment="1">
      <alignment horizontal="left" vertical="top"/>
    </xf>
    <xf numFmtId="167" fontId="90" fillId="0" borderId="0" xfId="58" applyNumberFormat="1" applyFont="1" applyAlignment="1">
      <alignment wrapText="1"/>
    </xf>
    <xf numFmtId="4" fontId="90" fillId="0" borderId="0" xfId="58" applyNumberFormat="1" applyFont="1" applyAlignment="1">
      <alignment wrapText="1"/>
    </xf>
    <xf numFmtId="0" fontId="90" fillId="0" borderId="0" xfId="58" applyFont="1" applyAlignment="1">
      <alignment horizontal="center" vertical="center" wrapText="1"/>
    </xf>
    <xf numFmtId="0" fontId="90" fillId="0" borderId="0" xfId="58" applyFont="1" applyAlignment="1">
      <alignment horizontal="justify" vertical="center" wrapText="1"/>
    </xf>
    <xf numFmtId="0" fontId="151" fillId="0" borderId="0" xfId="58" applyFont="1"/>
    <xf numFmtId="0" fontId="90" fillId="0" borderId="0" xfId="58" applyFont="1" applyAlignment="1">
      <alignment horizontal="center" vertical="center"/>
    </xf>
    <xf numFmtId="170" fontId="90" fillId="0" borderId="0" xfId="60" applyFont="1" applyFill="1" applyBorder="1" applyAlignment="1">
      <alignment vertical="center"/>
    </xf>
    <xf numFmtId="187" fontId="90" fillId="0" borderId="0" xfId="1985" applyNumberFormat="1" applyFont="1" applyFill="1" applyBorder="1" applyAlignment="1">
      <alignment vertical="center"/>
    </xf>
    <xf numFmtId="0" fontId="90" fillId="0" borderId="0" xfId="1985" applyFont="1" applyFill="1" applyBorder="1" applyAlignment="1">
      <alignment horizontal="center" vertical="center" wrapText="1"/>
    </xf>
    <xf numFmtId="0" fontId="90" fillId="0" borderId="0" xfId="1985" applyFont="1" applyFill="1" applyBorder="1" applyAlignment="1">
      <alignment vertical="center"/>
    </xf>
    <xf numFmtId="0" fontId="90" fillId="0" borderId="0" xfId="1985" applyFont="1" applyFill="1" applyBorder="1" applyAlignment="1">
      <alignment horizontal="left" vertical="top"/>
    </xf>
    <xf numFmtId="170" fontId="90" fillId="0" borderId="30" xfId="60" applyFont="1" applyFill="1" applyBorder="1" applyAlignment="1">
      <alignment vertical="center"/>
    </xf>
    <xf numFmtId="187" fontId="90" fillId="0" borderId="30" xfId="1985" applyNumberFormat="1" applyFont="1" applyFill="1" applyBorder="1" applyAlignment="1">
      <alignment vertical="center"/>
    </xf>
    <xf numFmtId="0" fontId="90" fillId="0" borderId="30" xfId="1985" applyFont="1" applyFill="1" applyBorder="1" applyAlignment="1">
      <alignment horizontal="center" vertical="center" wrapText="1"/>
    </xf>
    <xf numFmtId="0" fontId="90" fillId="0" borderId="30" xfId="1985" applyFont="1" applyFill="1" applyBorder="1" applyAlignment="1">
      <alignment vertical="center"/>
    </xf>
    <xf numFmtId="4" fontId="141" fillId="0" borderId="0" xfId="1984" applyNumberFormat="1" applyFont="1" applyAlignment="1">
      <alignment horizontal="center" vertical="center" wrapText="1"/>
    </xf>
    <xf numFmtId="167" fontId="138" fillId="0" borderId="29" xfId="59" applyNumberFormat="1" applyFont="1" applyBorder="1"/>
    <xf numFmtId="0" fontId="138" fillId="0" borderId="29" xfId="59" applyFont="1" applyBorder="1"/>
    <xf numFmtId="0" fontId="138" fillId="0" borderId="29" xfId="59" applyFont="1" applyBorder="1" applyAlignment="1">
      <alignment horizontal="left" vertical="top"/>
    </xf>
    <xf numFmtId="167" fontId="3" fillId="0" borderId="0" xfId="58" applyNumberFormat="1" applyFont="1" applyBorder="1"/>
    <xf numFmtId="189" fontId="3" fillId="0" borderId="0" xfId="58" applyNumberFormat="1" applyFont="1" applyBorder="1" applyProtection="1">
      <protection locked="0"/>
    </xf>
    <xf numFmtId="4" fontId="3" fillId="0" borderId="0" xfId="58" applyNumberFormat="1" applyFont="1" applyBorder="1" applyAlignment="1">
      <alignment horizontal="right"/>
    </xf>
    <xf numFmtId="0" fontId="3" fillId="0" borderId="0" xfId="1984" applyFont="1" applyBorder="1" applyAlignment="1">
      <alignment horizontal="center" wrapText="1"/>
    </xf>
    <xf numFmtId="0" fontId="3" fillId="0" borderId="0" xfId="1984" applyFont="1" applyBorder="1" applyAlignment="1">
      <alignment horizontal="justify" vertical="top" wrapText="1"/>
    </xf>
    <xf numFmtId="167" fontId="1" fillId="0" borderId="0" xfId="1984" applyNumberFormat="1" applyFont="1" applyFill="1" applyBorder="1" applyProtection="1">
      <protection locked="0"/>
    </xf>
    <xf numFmtId="173" fontId="1" fillId="0" borderId="0" xfId="1984" applyNumberFormat="1" applyFont="1" applyFill="1" applyBorder="1" applyAlignment="1">
      <alignment horizontal="right"/>
    </xf>
    <xf numFmtId="0" fontId="1" fillId="0" borderId="0" xfId="1984" applyFont="1" applyAlignment="1">
      <alignment horizontal="center" wrapText="1"/>
    </xf>
    <xf numFmtId="0" fontId="1" fillId="0" borderId="0" xfId="1984" applyFont="1" applyAlignment="1">
      <alignment horizontal="justify" vertical="center" wrapText="1"/>
    </xf>
    <xf numFmtId="167" fontId="67" fillId="0" borderId="0" xfId="58" applyNumberFormat="1" applyFont="1" applyBorder="1"/>
    <xf numFmtId="189" fontId="67" fillId="0" borderId="0" xfId="58" applyNumberFormat="1" applyFont="1" applyBorder="1" applyProtection="1">
      <protection locked="0"/>
    </xf>
    <xf numFmtId="4" fontId="67" fillId="0" borderId="0" xfId="58" applyNumberFormat="1" applyFont="1" applyBorder="1" applyAlignment="1">
      <alignment horizontal="right"/>
    </xf>
    <xf numFmtId="0" fontId="67" fillId="0" borderId="0" xfId="1984" applyFont="1" applyBorder="1" applyAlignment="1">
      <alignment horizontal="center" wrapText="1"/>
    </xf>
    <xf numFmtId="0" fontId="67" fillId="0" borderId="0" xfId="1984" applyFont="1" applyBorder="1" applyAlignment="1">
      <alignment horizontal="justify" vertical="center" wrapText="1"/>
    </xf>
    <xf numFmtId="49" fontId="152" fillId="0" borderId="0" xfId="58" applyNumberFormat="1" applyFont="1" applyBorder="1" applyAlignment="1">
      <alignment horizontal="left" vertical="top"/>
    </xf>
    <xf numFmtId="0" fontId="1" fillId="12" borderId="0" xfId="59" applyFont="1" applyFill="1" applyBorder="1" applyAlignment="1">
      <alignment horizontal="center"/>
    </xf>
    <xf numFmtId="0" fontId="1" fillId="12" borderId="0" xfId="59" applyFont="1" applyFill="1" applyAlignment="1">
      <alignment horizontal="justify" vertical="center"/>
    </xf>
    <xf numFmtId="167" fontId="1" fillId="0" borderId="0" xfId="58" applyNumberFormat="1" applyFont="1" applyBorder="1"/>
    <xf numFmtId="189" fontId="1" fillId="0" borderId="0" xfId="58" applyNumberFormat="1" applyFont="1" applyBorder="1" applyProtection="1">
      <protection locked="0"/>
    </xf>
    <xf numFmtId="4" fontId="1" fillId="0" borderId="0" xfId="58" applyNumberFormat="1" applyFont="1" applyBorder="1" applyAlignment="1">
      <alignment horizontal="right"/>
    </xf>
    <xf numFmtId="0" fontId="1" fillId="0" borderId="0" xfId="1984" applyFont="1" applyBorder="1" applyAlignment="1">
      <alignment horizontal="center" wrapText="1"/>
    </xf>
    <xf numFmtId="167" fontId="67" fillId="0" borderId="0" xfId="1984" applyNumberFormat="1" applyFont="1"/>
    <xf numFmtId="4" fontId="67" fillId="0" borderId="0" xfId="1984" applyNumberFormat="1" applyFont="1"/>
    <xf numFmtId="4" fontId="67" fillId="0" borderId="0" xfId="1984" applyNumberFormat="1" applyFont="1" applyAlignment="1">
      <alignment horizontal="left" vertical="top" wrapText="1"/>
    </xf>
    <xf numFmtId="4" fontId="67" fillId="0" borderId="0" xfId="1984" applyNumberFormat="1" applyFont="1" applyAlignment="1">
      <alignment horizontal="left" vertical="center" wrapText="1"/>
    </xf>
    <xf numFmtId="49" fontId="152" fillId="0" borderId="0" xfId="1984" applyNumberFormat="1" applyFont="1" applyAlignment="1">
      <alignment horizontal="left" vertical="top" wrapText="1"/>
    </xf>
    <xf numFmtId="0" fontId="1" fillId="0" borderId="0" xfId="1984" applyNumberFormat="1" applyFont="1" applyBorder="1" applyAlignment="1">
      <alignment horizontal="left" vertical="center" wrapText="1"/>
    </xf>
    <xf numFmtId="0" fontId="67" fillId="0" borderId="0" xfId="1984" applyFont="1" applyBorder="1" applyAlignment="1">
      <alignment horizontal="left" vertical="center" wrapText="1"/>
    </xf>
    <xf numFmtId="167" fontId="1" fillId="0" borderId="0" xfId="1984" applyNumberFormat="1" applyFont="1"/>
    <xf numFmtId="189" fontId="1" fillId="0" borderId="0" xfId="1984" applyNumberFormat="1" applyFont="1"/>
    <xf numFmtId="4" fontId="1" fillId="0" borderId="0" xfId="1984" applyNumberFormat="1" applyFont="1"/>
    <xf numFmtId="4" fontId="1" fillId="0" borderId="0" xfId="1984" applyNumberFormat="1" applyFont="1" applyAlignment="1">
      <alignment horizontal="left" vertical="top" wrapText="1"/>
    </xf>
    <xf numFmtId="4" fontId="1" fillId="0" borderId="0" xfId="1984" applyNumberFormat="1" applyFont="1" applyAlignment="1">
      <alignment horizontal="left" vertical="center" wrapText="1"/>
    </xf>
    <xf numFmtId="49" fontId="3" fillId="0" borderId="0" xfId="1984" applyNumberFormat="1" applyFont="1" applyAlignment="1">
      <alignment horizontal="left" vertical="top" wrapText="1"/>
    </xf>
    <xf numFmtId="0" fontId="1" fillId="0" borderId="0" xfId="1984" applyNumberFormat="1" applyFont="1" applyBorder="1" applyAlignment="1">
      <alignment horizontal="justify" vertical="center" wrapText="1"/>
    </xf>
    <xf numFmtId="167" fontId="67" fillId="0" borderId="0" xfId="58" applyNumberFormat="1" applyFont="1"/>
    <xf numFmtId="189" fontId="67" fillId="0" borderId="0" xfId="58" applyNumberFormat="1" applyFont="1" applyProtection="1">
      <protection locked="0"/>
    </xf>
    <xf numFmtId="4" fontId="67" fillId="0" borderId="0" xfId="58" applyNumberFormat="1" applyFont="1"/>
    <xf numFmtId="0" fontId="67" fillId="0" borderId="0" xfId="1984" applyFont="1" applyAlignment="1">
      <alignment horizontal="center" wrapText="1"/>
    </xf>
    <xf numFmtId="0" fontId="67" fillId="0" borderId="0" xfId="1984" applyFont="1" applyAlignment="1">
      <alignment horizontal="justify" vertical="center" wrapText="1"/>
    </xf>
    <xf numFmtId="49" fontId="152" fillId="0" borderId="0" xfId="58" applyNumberFormat="1" applyFont="1" applyAlignment="1">
      <alignment horizontal="left" vertical="top"/>
    </xf>
    <xf numFmtId="167" fontId="152" fillId="0" borderId="0" xfId="58" applyNumberFormat="1" applyFont="1"/>
    <xf numFmtId="189" fontId="152" fillId="0" borderId="0" xfId="58" applyNumberFormat="1" applyFont="1" applyProtection="1">
      <protection locked="0"/>
    </xf>
    <xf numFmtId="4" fontId="152" fillId="0" borderId="0" xfId="58" applyNumberFormat="1" applyFont="1"/>
    <xf numFmtId="0" fontId="67" fillId="0" borderId="0" xfId="58" applyFont="1" applyAlignment="1">
      <alignment horizontal="center" wrapText="1"/>
    </xf>
    <xf numFmtId="0" fontId="67" fillId="0" borderId="0" xfId="58" applyFont="1" applyAlignment="1">
      <alignment horizontal="justify" vertical="center" wrapText="1"/>
    </xf>
    <xf numFmtId="0" fontId="1" fillId="0" borderId="0" xfId="58" applyFont="1" applyAlignment="1">
      <alignment horizontal="justify" vertical="center" wrapText="1"/>
    </xf>
    <xf numFmtId="167" fontId="1" fillId="0" borderId="0" xfId="58" applyNumberFormat="1" applyFont="1"/>
    <xf numFmtId="0" fontId="3" fillId="0" borderId="0" xfId="58" applyFont="1"/>
    <xf numFmtId="0" fontId="3" fillId="0" borderId="20" xfId="58" applyFont="1" applyBorder="1"/>
    <xf numFmtId="49" fontId="3" fillId="0" borderId="18" xfId="58" applyNumberFormat="1" applyFont="1" applyBorder="1" applyAlignment="1">
      <alignment horizontal="left" vertical="top"/>
    </xf>
    <xf numFmtId="4" fontId="1" fillId="0" borderId="0" xfId="1984" applyNumberFormat="1" applyFont="1" applyAlignment="1">
      <alignment horizontal="center" wrapText="1"/>
    </xf>
    <xf numFmtId="170" fontId="3" fillId="0" borderId="30" xfId="60" applyFont="1" applyFill="1" applyBorder="1" applyAlignment="1">
      <alignment horizontal="center" vertical="center"/>
    </xf>
    <xf numFmtId="187" fontId="3" fillId="0" borderId="30" xfId="1985" applyNumberFormat="1" applyFont="1" applyFill="1" applyBorder="1" applyAlignment="1">
      <alignment horizontal="center" vertical="center"/>
    </xf>
    <xf numFmtId="0" fontId="3" fillId="0" borderId="30" xfId="1985" applyFont="1" applyFill="1" applyBorder="1" applyAlignment="1">
      <alignment horizontal="center" vertical="center" wrapText="1"/>
    </xf>
    <xf numFmtId="0" fontId="3" fillId="0" borderId="30" xfId="1985" applyFont="1" applyFill="1" applyBorder="1" applyAlignment="1">
      <alignment horizontal="center" vertical="center"/>
    </xf>
    <xf numFmtId="4" fontId="72" fillId="0" borderId="0" xfId="59" applyNumberFormat="1" applyFont="1" applyBorder="1"/>
    <xf numFmtId="4" fontId="72" fillId="0" borderId="0" xfId="59" applyNumberFormat="1" applyFont="1" applyBorder="1" applyAlignment="1">
      <alignment horizontal="left" vertical="top" wrapText="1"/>
    </xf>
    <xf numFmtId="167" fontId="150" fillId="0" borderId="0" xfId="59" applyNumberFormat="1" applyFont="1" applyBorder="1"/>
    <xf numFmtId="0" fontId="150" fillId="0" borderId="0" xfId="59" applyFont="1" applyBorder="1"/>
    <xf numFmtId="4" fontId="3" fillId="0" borderId="0" xfId="59" applyNumberFormat="1" applyFont="1" applyBorder="1"/>
    <xf numFmtId="0" fontId="6" fillId="0" borderId="0" xfId="113" applyFont="1" applyBorder="1" applyAlignment="1"/>
    <xf numFmtId="0" fontId="5" fillId="0" borderId="0" xfId="113" applyFont="1" applyBorder="1" applyAlignment="1"/>
    <xf numFmtId="4" fontId="3" fillId="0" borderId="0" xfId="59" applyNumberFormat="1" applyFont="1" applyAlignment="1">
      <alignment horizontal="left" vertical="top" wrapText="1"/>
    </xf>
    <xf numFmtId="167" fontId="150" fillId="0" borderId="27" xfId="59" applyNumberFormat="1" applyFont="1" applyBorder="1"/>
    <xf numFmtId="0" fontId="150" fillId="0" borderId="27" xfId="59" applyFont="1" applyBorder="1"/>
    <xf numFmtId="4" fontId="3" fillId="0" borderId="27" xfId="59" applyNumberFormat="1" applyFont="1" applyBorder="1"/>
    <xf numFmtId="0" fontId="6" fillId="0" borderId="27" xfId="113" applyFont="1" applyBorder="1" applyAlignment="1"/>
    <xf numFmtId="0" fontId="5" fillId="0" borderId="27" xfId="113" applyFont="1" applyBorder="1" applyAlignment="1"/>
    <xf numFmtId="0" fontId="153" fillId="0" borderId="0" xfId="59" applyFont="1"/>
    <xf numFmtId="167" fontId="153" fillId="0" borderId="0" xfId="59" applyNumberFormat="1" applyFont="1"/>
    <xf numFmtId="4" fontId="1" fillId="0" borderId="0" xfId="59" applyNumberFormat="1" applyFont="1"/>
    <xf numFmtId="0" fontId="7" fillId="0" borderId="0" xfId="113" applyFont="1" applyAlignment="1"/>
    <xf numFmtId="4" fontId="1" fillId="0" borderId="0" xfId="59" applyNumberFormat="1" applyFont="1" applyAlignment="1">
      <alignment horizontal="left" vertical="top" wrapText="1"/>
    </xf>
    <xf numFmtId="167" fontId="150" fillId="0" borderId="0" xfId="59" applyNumberFormat="1" applyFont="1"/>
    <xf numFmtId="4" fontId="3" fillId="0" borderId="0" xfId="59" applyNumberFormat="1" applyFont="1"/>
    <xf numFmtId="0" fontId="5" fillId="0" borderId="0" xfId="113" applyFont="1" applyAlignment="1"/>
    <xf numFmtId="167" fontId="150" fillId="0" borderId="2" xfId="59" applyNumberFormat="1" applyFont="1" applyBorder="1"/>
    <xf numFmtId="0" fontId="150" fillId="0" borderId="2" xfId="59" applyFont="1" applyBorder="1"/>
    <xf numFmtId="4" fontId="3" fillId="0" borderId="2" xfId="59" applyNumberFormat="1" applyFont="1" applyBorder="1"/>
    <xf numFmtId="0" fontId="53" fillId="0" borderId="2" xfId="58" applyFont="1" applyBorder="1"/>
    <xf numFmtId="0" fontId="53" fillId="0" borderId="0" xfId="58" applyFont="1" applyBorder="1"/>
    <xf numFmtId="14" fontId="53" fillId="0" borderId="0" xfId="113" applyNumberFormat="1" applyFont="1" applyAlignment="1">
      <alignment horizontal="left" vertical="center" wrapText="1"/>
    </xf>
    <xf numFmtId="0" fontId="154" fillId="0" borderId="0" xfId="113" applyFont="1" applyAlignment="1">
      <alignment horizontal="center" wrapText="1"/>
    </xf>
    <xf numFmtId="0" fontId="53" fillId="0" borderId="0" xfId="113" applyFont="1" applyAlignment="1">
      <alignment horizontal="center" wrapText="1"/>
    </xf>
    <xf numFmtId="0" fontId="3" fillId="0" borderId="0" xfId="113" applyFont="1" applyAlignment="1">
      <alignment horizontal="left" vertical="top"/>
    </xf>
    <xf numFmtId="0" fontId="155" fillId="0" borderId="0" xfId="59" applyFont="1" applyAlignment="1">
      <alignment horizontal="left" vertical="center" wrapText="1"/>
    </xf>
    <xf numFmtId="1" fontId="53" fillId="0" borderId="0" xfId="59" applyNumberFormat="1" applyFont="1" applyAlignment="1">
      <alignment horizontal="left" vertical="center" wrapText="1"/>
    </xf>
    <xf numFmtId="1" fontId="72" fillId="0" borderId="0" xfId="1984" applyNumberFormat="1" applyFont="1" applyAlignment="1">
      <alignment horizontal="left" vertical="top"/>
    </xf>
    <xf numFmtId="1" fontId="3" fillId="0" borderId="0" xfId="1984" applyNumberFormat="1" applyFont="1" applyAlignment="1">
      <alignment horizontal="left" vertical="top"/>
    </xf>
    <xf numFmtId="0" fontId="6" fillId="0" borderId="0" xfId="113" applyFont="1" applyAlignment="1"/>
    <xf numFmtId="0" fontId="97" fillId="0" borderId="0" xfId="1986" applyFont="1"/>
    <xf numFmtId="164" fontId="97" fillId="0" borderId="0" xfId="1986" applyNumberFormat="1" applyFont="1"/>
    <xf numFmtId="4" fontId="97" fillId="0" borderId="0" xfId="1986" applyNumberFormat="1" applyFont="1"/>
    <xf numFmtId="4" fontId="97" fillId="0" borderId="0" xfId="1986" applyNumberFormat="1" applyFont="1" applyAlignment="1">
      <alignment vertical="top" wrapText="1"/>
    </xf>
    <xf numFmtId="0" fontId="97" fillId="0" borderId="0" xfId="1986" applyFont="1" applyAlignment="1">
      <alignment vertical="top"/>
    </xf>
    <xf numFmtId="0" fontId="72" fillId="0" borderId="0" xfId="1986" applyFont="1"/>
    <xf numFmtId="164" fontId="72" fillId="0" borderId="0" xfId="1986" applyNumberFormat="1" applyFont="1" applyAlignment="1">
      <alignment horizontal="right"/>
    </xf>
    <xf numFmtId="164" fontId="95" fillId="0" borderId="0" xfId="1986" applyNumberFormat="1" applyFont="1"/>
    <xf numFmtId="4" fontId="90" fillId="0" borderId="0" xfId="1986" applyNumberFormat="1" applyFont="1"/>
    <xf numFmtId="4" fontId="96" fillId="0" borderId="0" xfId="1986" applyNumberFormat="1" applyFont="1" applyAlignment="1">
      <alignment vertical="top" wrapText="1"/>
    </xf>
    <xf numFmtId="4" fontId="95" fillId="0" borderId="0" xfId="1986" applyNumberFormat="1" applyFont="1" applyAlignment="1">
      <alignment vertical="top" wrapText="1"/>
    </xf>
    <xf numFmtId="0" fontId="90" fillId="0" borderId="0" xfId="1986" applyFont="1" applyAlignment="1">
      <alignment vertical="top"/>
    </xf>
    <xf numFmtId="0" fontId="90" fillId="0" borderId="0" xfId="1986" applyFont="1"/>
    <xf numFmtId="0" fontId="72" fillId="0" borderId="0" xfId="1986" applyFont="1" applyAlignment="1">
      <alignment vertical="top"/>
    </xf>
    <xf numFmtId="166" fontId="72" fillId="0" borderId="0" xfId="1986" applyNumberFormat="1" applyFont="1"/>
    <xf numFmtId="4" fontId="72" fillId="0" borderId="0" xfId="1986" applyNumberFormat="1" applyFont="1"/>
    <xf numFmtId="1" fontId="72" fillId="0" borderId="0" xfId="1986" applyNumberFormat="1" applyFont="1"/>
    <xf numFmtId="1" fontId="72" fillId="0" borderId="0" xfId="1986" applyNumberFormat="1" applyFont="1" applyAlignment="1">
      <alignment horizontal="center"/>
    </xf>
    <xf numFmtId="4" fontId="72" fillId="0" borderId="0" xfId="1986" applyNumberFormat="1" applyFont="1" applyAlignment="1">
      <alignment vertical="top" wrapText="1"/>
    </xf>
    <xf numFmtId="166" fontId="72" fillId="0" borderId="0" xfId="1986" applyNumberFormat="1" applyFont="1" applyAlignment="1">
      <alignment horizontal="right"/>
    </xf>
    <xf numFmtId="4" fontId="90" fillId="0" borderId="0" xfId="1986" applyNumberFormat="1" applyFont="1" applyAlignment="1">
      <alignment vertical="top" wrapText="1"/>
    </xf>
    <xf numFmtId="186" fontId="95" fillId="0" borderId="21" xfId="1986" applyNumberFormat="1" applyFont="1" applyBorder="1"/>
    <xf numFmtId="4" fontId="90" fillId="0" borderId="21" xfId="1986" applyNumberFormat="1" applyFont="1" applyBorder="1"/>
    <xf numFmtId="4" fontId="96" fillId="0" borderId="21" xfId="1986" applyNumberFormat="1" applyFont="1" applyBorder="1" applyAlignment="1">
      <alignment vertical="top" wrapText="1"/>
    </xf>
    <xf numFmtId="4" fontId="95" fillId="0" borderId="21" xfId="1986" applyNumberFormat="1" applyFont="1" applyBorder="1" applyAlignment="1">
      <alignment vertical="top" wrapText="1"/>
    </xf>
    <xf numFmtId="186" fontId="95" fillId="0" borderId="0" xfId="1986" applyNumberFormat="1" applyFont="1"/>
    <xf numFmtId="9" fontId="72" fillId="0" borderId="0" xfId="1987" applyFont="1"/>
    <xf numFmtId="4" fontId="94" fillId="0" borderId="0" xfId="1986" applyNumberFormat="1" applyFont="1" applyAlignment="1">
      <alignment vertical="top" wrapText="1"/>
    </xf>
    <xf numFmtId="4" fontId="94" fillId="0" borderId="21" xfId="1986" applyNumberFormat="1" applyFont="1" applyBorder="1" applyAlignment="1">
      <alignment vertical="top" wrapText="1"/>
    </xf>
    <xf numFmtId="164" fontId="72" fillId="0" borderId="0" xfId="1986" applyNumberFormat="1" applyFont="1"/>
    <xf numFmtId="164" fontId="72" fillId="0" borderId="20" xfId="1986" applyNumberFormat="1" applyFont="1" applyBorder="1"/>
    <xf numFmtId="4" fontId="72" fillId="0" borderId="19" xfId="1986" applyNumberFormat="1" applyFont="1" applyBorder="1"/>
    <xf numFmtId="1" fontId="72" fillId="0" borderId="19" xfId="1986" applyNumberFormat="1" applyFont="1" applyBorder="1"/>
    <xf numFmtId="4" fontId="90" fillId="0" borderId="19" xfId="1986" applyNumberFormat="1" applyFont="1" applyBorder="1" applyAlignment="1">
      <alignment vertical="top" wrapText="1"/>
    </xf>
    <xf numFmtId="0" fontId="72" fillId="0" borderId="18" xfId="1986" applyFont="1" applyBorder="1" applyAlignment="1">
      <alignment vertical="top"/>
    </xf>
    <xf numFmtId="0" fontId="73" fillId="0" borderId="0" xfId="1986" applyFont="1" applyAlignment="1">
      <alignment horizontal="justify" vertical="center" wrapText="1"/>
    </xf>
    <xf numFmtId="4" fontId="72" fillId="0" borderId="19" xfId="1986" applyNumberFormat="1" applyFont="1" applyBorder="1" applyAlignment="1">
      <alignment vertical="top" wrapText="1"/>
    </xf>
    <xf numFmtId="2" fontId="72" fillId="0" borderId="0" xfId="1986" applyNumberFormat="1" applyFont="1"/>
    <xf numFmtId="164" fontId="90" fillId="0" borderId="0" xfId="1986" applyNumberFormat="1" applyFont="1" applyAlignment="1">
      <alignment horizontal="center" vertical="top" wrapText="1"/>
    </xf>
    <xf numFmtId="4" fontId="90" fillId="0" borderId="0" xfId="1986" applyNumberFormat="1" applyFont="1" applyAlignment="1">
      <alignment horizontal="center" vertical="top" wrapText="1"/>
    </xf>
    <xf numFmtId="1" fontId="90" fillId="0" borderId="0" xfId="1986" applyNumberFormat="1" applyFont="1" applyAlignment="1">
      <alignment horizontal="center" vertical="top" wrapText="1"/>
    </xf>
    <xf numFmtId="164" fontId="90" fillId="0" borderId="0" xfId="1986" applyNumberFormat="1" applyFont="1"/>
    <xf numFmtId="1" fontId="90" fillId="0" borderId="0" xfId="1986" applyNumberFormat="1" applyFont="1"/>
    <xf numFmtId="0" fontId="90" fillId="0" borderId="0" xfId="1986" applyFont="1" applyAlignment="1">
      <alignment horizontal="center" vertical="top"/>
    </xf>
    <xf numFmtId="184" fontId="72" fillId="0" borderId="0" xfId="1987" applyNumberFormat="1" applyFont="1"/>
    <xf numFmtId="165" fontId="90" fillId="0" borderId="0" xfId="1988" applyFont="1"/>
    <xf numFmtId="185" fontId="90" fillId="0" borderId="0" xfId="1986" applyNumberFormat="1" applyFont="1"/>
    <xf numFmtId="166" fontId="97" fillId="0" borderId="0" xfId="1986" applyNumberFormat="1" applyFont="1"/>
    <xf numFmtId="166" fontId="72" fillId="0" borderId="0" xfId="1986" applyNumberFormat="1" applyFont="1" applyBorder="1"/>
    <xf numFmtId="4" fontId="72" fillId="0" borderId="0" xfId="1986" applyNumberFormat="1" applyFont="1" applyBorder="1"/>
    <xf numFmtId="1" fontId="72" fillId="0" borderId="0" xfId="1986" applyNumberFormat="1" applyFont="1" applyBorder="1"/>
    <xf numFmtId="4" fontId="90" fillId="0" borderId="0" xfId="1986" applyNumberFormat="1" applyFont="1" applyBorder="1" applyAlignment="1">
      <alignment vertical="top" wrapText="1"/>
    </xf>
    <xf numFmtId="0" fontId="72" fillId="0" borderId="0" xfId="1986" applyFont="1" applyBorder="1" applyAlignment="1">
      <alignment vertical="top"/>
    </xf>
    <xf numFmtId="4" fontId="96" fillId="0" borderId="21" xfId="1986" applyNumberFormat="1" applyFont="1" applyFill="1" applyBorder="1" applyAlignment="1">
      <alignment vertical="top" wrapText="1"/>
    </xf>
    <xf numFmtId="4" fontId="95" fillId="0" borderId="21" xfId="1986" applyNumberFormat="1" applyFont="1" applyFill="1" applyBorder="1" applyAlignment="1">
      <alignment vertical="top" wrapText="1"/>
    </xf>
    <xf numFmtId="0" fontId="90" fillId="0" borderId="0" xfId="1986" applyFont="1" applyBorder="1" applyAlignment="1">
      <alignment vertical="top"/>
    </xf>
    <xf numFmtId="0" fontId="90" fillId="0" borderId="0" xfId="1986" applyFont="1" applyBorder="1"/>
    <xf numFmtId="186" fontId="95" fillId="0" borderId="0" xfId="1986" applyNumberFormat="1" applyFont="1" applyBorder="1"/>
    <xf numFmtId="9" fontId="72" fillId="0" borderId="0" xfId="1987" applyNumberFormat="1" applyFont="1" applyBorder="1"/>
    <xf numFmtId="4" fontId="90" fillId="0" borderId="0" xfId="1986" applyNumberFormat="1" applyFont="1" applyBorder="1"/>
    <xf numFmtId="4" fontId="94" fillId="0" borderId="0" xfId="1986" applyNumberFormat="1" applyFont="1" applyFill="1" applyBorder="1" applyAlignment="1">
      <alignment vertical="top" wrapText="1"/>
    </xf>
    <xf numFmtId="4" fontId="95" fillId="0" borderId="0" xfId="1986" applyNumberFormat="1" applyFont="1" applyFill="1" applyBorder="1" applyAlignment="1">
      <alignment vertical="top" wrapText="1"/>
    </xf>
    <xf numFmtId="4" fontId="94" fillId="0" borderId="21" xfId="1986" applyNumberFormat="1" applyFont="1" applyFill="1" applyBorder="1" applyAlignment="1">
      <alignment vertical="top" wrapText="1"/>
    </xf>
    <xf numFmtId="4" fontId="94" fillId="0" borderId="0" xfId="1986" applyNumberFormat="1" applyFont="1" applyFill="1" applyAlignment="1">
      <alignment vertical="top" wrapText="1"/>
    </xf>
    <xf numFmtId="4" fontId="95" fillId="0" borderId="0" xfId="1986" applyNumberFormat="1" applyFont="1" applyFill="1" applyAlignment="1">
      <alignment vertical="top" wrapText="1"/>
    </xf>
    <xf numFmtId="4" fontId="72" fillId="0" borderId="0" xfId="1986" applyNumberFormat="1" applyFont="1" applyAlignment="1">
      <alignment vertical="top"/>
    </xf>
    <xf numFmtId="164" fontId="72" fillId="0" borderId="0" xfId="1986" applyNumberFormat="1" applyFont="1" applyBorder="1"/>
    <xf numFmtId="166" fontId="90" fillId="0" borderId="0" xfId="1986" applyNumberFormat="1" applyFont="1"/>
    <xf numFmtId="4" fontId="72" fillId="0" borderId="0" xfId="1986" applyNumberFormat="1" applyFont="1" applyBorder="1" applyAlignment="1">
      <alignment vertical="top" wrapText="1"/>
    </xf>
    <xf numFmtId="0" fontId="1" fillId="0" borderId="0" xfId="1986" applyFont="1" applyAlignment="1">
      <alignment vertical="top"/>
    </xf>
    <xf numFmtId="0" fontId="1" fillId="0" borderId="0" xfId="1986" applyFont="1"/>
    <xf numFmtId="4" fontId="1" fillId="0" borderId="0" xfId="1986" applyNumberFormat="1" applyFont="1" applyBorder="1"/>
    <xf numFmtId="1" fontId="1" fillId="0" borderId="0" xfId="1986" applyNumberFormat="1" applyFont="1" applyBorder="1"/>
    <xf numFmtId="1" fontId="1" fillId="0" borderId="0" xfId="1986" applyNumberFormat="1" applyFont="1" applyBorder="1" applyAlignment="1">
      <alignment horizontal="center"/>
    </xf>
    <xf numFmtId="4" fontId="1" fillId="0" borderId="0" xfId="1986" applyNumberFormat="1" applyFont="1" applyBorder="1" applyAlignment="1">
      <alignment vertical="top" wrapText="1"/>
    </xf>
    <xf numFmtId="0" fontId="1" fillId="0" borderId="0" xfId="1986" applyFont="1" applyBorder="1" applyAlignment="1">
      <alignment vertical="top"/>
    </xf>
    <xf numFmtId="4" fontId="1" fillId="0" borderId="0" xfId="1986" applyNumberFormat="1" applyFont="1" applyAlignment="1">
      <alignment vertical="top" wrapText="1"/>
    </xf>
    <xf numFmtId="166" fontId="90" fillId="0" borderId="0" xfId="1986" applyNumberFormat="1" applyFont="1" applyAlignment="1">
      <alignment horizontal="center" vertical="top" wrapText="1"/>
    </xf>
    <xf numFmtId="166" fontId="95" fillId="0" borderId="0" xfId="1986" applyNumberFormat="1" applyFont="1" applyBorder="1"/>
    <xf numFmtId="184" fontId="72" fillId="0" borderId="0" xfId="1987" applyNumberFormat="1" applyFont="1" applyBorder="1"/>
    <xf numFmtId="178" fontId="15" fillId="0" borderId="3" xfId="113" applyNumberFormat="1" applyFont="1" applyBorder="1"/>
    <xf numFmtId="0" fontId="14" fillId="0" borderId="3" xfId="113" applyFont="1" applyBorder="1" applyAlignment="1">
      <alignment horizontal="right"/>
    </xf>
    <xf numFmtId="0" fontId="13" fillId="0" borderId="0" xfId="113"/>
    <xf numFmtId="178" fontId="16" fillId="2" borderId="26" xfId="128" applyNumberFormat="1" applyFont="1" applyFill="1" applyBorder="1" applyAlignment="1">
      <alignment horizontal="right"/>
    </xf>
    <xf numFmtId="4" fontId="12" fillId="2" borderId="27" xfId="128" applyNumberFormat="1" applyFont="1" applyFill="1" applyBorder="1" applyAlignment="1">
      <alignment horizontal="center"/>
    </xf>
    <xf numFmtId="2" fontId="12" fillId="2" borderId="27" xfId="128" applyNumberFormat="1" applyFont="1" applyFill="1" applyBorder="1" applyAlignment="1">
      <alignment horizontal="center"/>
    </xf>
    <xf numFmtId="4" fontId="12" fillId="2" borderId="27" xfId="128" applyNumberFormat="1" applyFont="1" applyFill="1" applyBorder="1"/>
    <xf numFmtId="0" fontId="16" fillId="2" borderId="27" xfId="128" applyFont="1" applyFill="1" applyBorder="1" applyAlignment="1">
      <alignment horizontal="center"/>
    </xf>
    <xf numFmtId="0" fontId="16" fillId="2" borderId="27" xfId="128" applyFont="1" applyFill="1" applyBorder="1"/>
    <xf numFmtId="49" fontId="16" fillId="2" borderId="28" xfId="128" applyNumberFormat="1" applyFont="1" applyFill="1" applyBorder="1" applyAlignment="1">
      <alignment horizontal="left" vertical="top"/>
    </xf>
    <xf numFmtId="166" fontId="8" fillId="2" borderId="26" xfId="128" applyNumberFormat="1" applyFont="1" applyFill="1" applyBorder="1" applyAlignment="1">
      <alignment horizontal="right"/>
    </xf>
    <xf numFmtId="4" fontId="8" fillId="2" borderId="27" xfId="128" applyNumberFormat="1" applyFont="1" applyFill="1" applyBorder="1" applyAlignment="1">
      <alignment horizontal="center"/>
    </xf>
    <xf numFmtId="2" fontId="8" fillId="2" borderId="27" xfId="128" applyNumberFormat="1" applyFont="1" applyFill="1" applyBorder="1" applyAlignment="1">
      <alignment horizontal="center"/>
    </xf>
    <xf numFmtId="4" fontId="8" fillId="2" borderId="27" xfId="128" applyNumberFormat="1" applyFont="1" applyFill="1" applyBorder="1"/>
    <xf numFmtId="0" fontId="8" fillId="2" borderId="27" xfId="128" applyFont="1" applyFill="1" applyBorder="1" applyAlignment="1">
      <alignment horizontal="center"/>
    </xf>
    <xf numFmtId="0" fontId="9" fillId="2" borderId="27" xfId="128" applyFont="1" applyFill="1" applyBorder="1"/>
    <xf numFmtId="49" fontId="9" fillId="2" borderId="28" xfId="128" applyNumberFormat="1" applyFont="1" applyFill="1" applyBorder="1" applyAlignment="1">
      <alignment horizontal="left" vertical="top"/>
    </xf>
    <xf numFmtId="166" fontId="8" fillId="0" borderId="25" xfId="128" applyNumberFormat="1" applyFont="1" applyBorder="1" applyAlignment="1">
      <alignment horizontal="right"/>
    </xf>
    <xf numFmtId="2" fontId="8" fillId="0" borderId="25" xfId="128" applyNumberFormat="1" applyFont="1" applyBorder="1" applyAlignment="1">
      <alignment horizontal="center"/>
    </xf>
    <xf numFmtId="166" fontId="8" fillId="0" borderId="25" xfId="128" applyNumberFormat="1" applyFont="1" applyBorder="1"/>
    <xf numFmtId="166" fontId="16" fillId="0" borderId="26" xfId="128" applyNumberFormat="1" applyFont="1" applyBorder="1" applyAlignment="1">
      <alignment horizontal="right"/>
    </xf>
    <xf numFmtId="2" fontId="16" fillId="0" borderId="27" xfId="128" applyNumberFormat="1" applyFont="1" applyBorder="1" applyAlignment="1">
      <alignment horizontal="center"/>
    </xf>
    <xf numFmtId="166" fontId="16" fillId="0" borderId="27" xfId="128" applyNumberFormat="1" applyFont="1" applyBorder="1"/>
    <xf numFmtId="0" fontId="16" fillId="0" borderId="27" xfId="128" applyFont="1" applyBorder="1" applyAlignment="1">
      <alignment horizontal="center"/>
    </xf>
    <xf numFmtId="0" fontId="16" fillId="0" borderId="27" xfId="128" applyFont="1" applyBorder="1"/>
    <xf numFmtId="49" fontId="16" fillId="0" borderId="28" xfId="128" applyNumberFormat="1" applyFont="1" applyBorder="1" applyAlignment="1">
      <alignment horizontal="left" vertical="top"/>
    </xf>
    <xf numFmtId="4" fontId="8" fillId="0" borderId="24" xfId="128" applyNumberFormat="1" applyFont="1" applyBorder="1"/>
    <xf numFmtId="164" fontId="10" fillId="0" borderId="24" xfId="128" applyNumberFormat="1" applyFont="1" applyBorder="1" applyAlignment="1">
      <alignment horizontal="right"/>
    </xf>
    <xf numFmtId="4" fontId="14" fillId="0" borderId="24" xfId="128" applyNumberFormat="1" applyFont="1" applyBorder="1" applyAlignment="1">
      <alignment horizontal="center" wrapText="1"/>
    </xf>
    <xf numFmtId="2" fontId="10" fillId="0" borderId="24" xfId="128" applyNumberFormat="1" applyFont="1" applyBorder="1" applyAlignment="1">
      <alignment horizontal="center"/>
    </xf>
    <xf numFmtId="0" fontId="10" fillId="0" borderId="24" xfId="128" applyFont="1" applyBorder="1" applyAlignment="1">
      <alignment horizontal="center"/>
    </xf>
    <xf numFmtId="0" fontId="10" fillId="0" borderId="24" xfId="128" applyFont="1" applyBorder="1" applyAlignment="1">
      <alignment horizontal="left" vertical="top"/>
    </xf>
    <xf numFmtId="178" fontId="8" fillId="0" borderId="25" xfId="128" applyNumberFormat="1" applyFont="1" applyBorder="1" applyAlignment="1">
      <alignment horizontal="right"/>
    </xf>
    <xf numFmtId="2" fontId="73" fillId="0" borderId="25" xfId="128" applyNumberFormat="1" applyFont="1" applyBorder="1" applyAlignment="1">
      <alignment horizontal="center"/>
    </xf>
    <xf numFmtId="0" fontId="1" fillId="0" borderId="25" xfId="128" applyFont="1" applyBorder="1" applyAlignment="1">
      <alignment horizontal="left" vertical="top" wrapText="1"/>
    </xf>
    <xf numFmtId="49" fontId="8" fillId="0" borderId="25" xfId="128" applyNumberFormat="1" applyFont="1" applyBorder="1" applyAlignment="1">
      <alignment horizontal="left" vertical="top"/>
    </xf>
    <xf numFmtId="166" fontId="8" fillId="0" borderId="26" xfId="128" applyNumberFormat="1" applyFont="1" applyFill="1" applyBorder="1"/>
    <xf numFmtId="166" fontId="8" fillId="0" borderId="26" xfId="128" applyNumberFormat="1" applyFont="1" applyBorder="1"/>
    <xf numFmtId="178" fontId="15" fillId="2" borderId="26" xfId="128" applyNumberFormat="1" applyFont="1" applyFill="1" applyBorder="1" applyAlignment="1">
      <alignment horizontal="right"/>
    </xf>
    <xf numFmtId="4" fontId="16" fillId="0" borderId="27" xfId="128" applyNumberFormat="1" applyFont="1" applyBorder="1" applyAlignment="1">
      <alignment horizontal="center"/>
    </xf>
    <xf numFmtId="4" fontId="16" fillId="0" borderId="27" xfId="128" applyNumberFormat="1" applyFont="1" applyBorder="1"/>
    <xf numFmtId="4" fontId="16" fillId="0" borderId="26" xfId="128" applyNumberFormat="1" applyFont="1" applyBorder="1"/>
    <xf numFmtId="4" fontId="8" fillId="2" borderId="26" xfId="128" applyNumberFormat="1" applyFont="1" applyFill="1" applyBorder="1"/>
    <xf numFmtId="0" fontId="13" fillId="4" borderId="26" xfId="128" applyFill="1" applyBorder="1" applyAlignment="1">
      <alignment horizontal="right"/>
    </xf>
    <xf numFmtId="167" fontId="16" fillId="0" borderId="26" xfId="0" applyNumberFormat="1" applyFont="1" applyFill="1" applyBorder="1"/>
    <xf numFmtId="166" fontId="16" fillId="0" borderId="27" xfId="0" applyNumberFormat="1" applyFont="1" applyFill="1" applyBorder="1"/>
    <xf numFmtId="166" fontId="42" fillId="0" borderId="27" xfId="0" applyNumberFormat="1" applyFont="1" applyFill="1" applyBorder="1"/>
    <xf numFmtId="0" fontId="42" fillId="0" borderId="27" xfId="0" applyFont="1" applyFill="1" applyBorder="1"/>
    <xf numFmtId="0" fontId="16" fillId="0" borderId="27" xfId="0" applyFont="1" applyFill="1" applyBorder="1"/>
    <xf numFmtId="49" fontId="16" fillId="0" borderId="28" xfId="0" applyNumberFormat="1" applyFont="1" applyFill="1" applyBorder="1" applyAlignment="1">
      <alignment horizontal="left"/>
    </xf>
    <xf numFmtId="4" fontId="20" fillId="0" borderId="26" xfId="0" applyNumberFormat="1" applyFont="1" applyFill="1" applyBorder="1"/>
    <xf numFmtId="166" fontId="20" fillId="0" borderId="26" xfId="0" applyNumberFormat="1" applyFont="1" applyFill="1" applyBorder="1"/>
    <xf numFmtId="4" fontId="20" fillId="0" borderId="27" xfId="0" applyNumberFormat="1" applyFont="1" applyFill="1" applyBorder="1"/>
    <xf numFmtId="4" fontId="41" fillId="0" borderId="27" xfId="0" applyNumberFormat="1" applyFont="1" applyFill="1" applyBorder="1"/>
    <xf numFmtId="0" fontId="41" fillId="0" borderId="27" xfId="0" applyFont="1" applyFill="1" applyBorder="1"/>
    <xf numFmtId="0" fontId="20" fillId="0" borderId="27" xfId="0" applyFont="1" applyFill="1" applyBorder="1"/>
    <xf numFmtId="49" fontId="20" fillId="0" borderId="28" xfId="0" applyNumberFormat="1" applyFont="1" applyFill="1" applyBorder="1" applyAlignment="1">
      <alignment horizontal="left"/>
    </xf>
    <xf numFmtId="166" fontId="8" fillId="0" borderId="26" xfId="0" applyNumberFormat="1" applyFont="1" applyFill="1" applyBorder="1"/>
    <xf numFmtId="4" fontId="8" fillId="0" borderId="27" xfId="0" applyNumberFormat="1" applyFont="1" applyFill="1" applyBorder="1"/>
    <xf numFmtId="4" fontId="22" fillId="0" borderId="27" xfId="0" applyNumberFormat="1" applyFont="1" applyFill="1" applyBorder="1"/>
    <xf numFmtId="0" fontId="22" fillId="0" borderId="27" xfId="0" applyFont="1" applyFill="1" applyBorder="1"/>
    <xf numFmtId="0" fontId="9" fillId="0" borderId="27" xfId="0" applyFont="1" applyFill="1" applyBorder="1"/>
    <xf numFmtId="49" fontId="10" fillId="0" borderId="28" xfId="0" applyNumberFormat="1" applyFont="1" applyFill="1" applyBorder="1" applyAlignment="1">
      <alignment horizontal="left"/>
    </xf>
    <xf numFmtId="166" fontId="21" fillId="0" borderId="27" xfId="0" applyNumberFormat="1" applyFont="1" applyFill="1" applyBorder="1"/>
    <xf numFmtId="166" fontId="22" fillId="0" borderId="0" xfId="2" applyNumberFormat="1" applyFont="1" applyFill="1" applyBorder="1"/>
    <xf numFmtId="0" fontId="47" fillId="0" borderId="2" xfId="2" applyFont="1" applyFill="1" applyBorder="1"/>
    <xf numFmtId="0" fontId="47" fillId="0" borderId="0" xfId="0" applyFont="1" applyFill="1" applyBorder="1"/>
    <xf numFmtId="0" fontId="47" fillId="0" borderId="2" xfId="0" applyFont="1" applyFill="1" applyBorder="1"/>
    <xf numFmtId="173" fontId="47" fillId="0" borderId="2" xfId="0" applyNumberFormat="1" applyFont="1" applyFill="1" applyBorder="1"/>
    <xf numFmtId="167" fontId="8" fillId="0" borderId="27" xfId="0" applyNumberFormat="1" applyFont="1" applyFill="1" applyBorder="1"/>
    <xf numFmtId="0" fontId="13" fillId="0" borderId="27" xfId="0" applyFont="1" applyFill="1" applyBorder="1"/>
    <xf numFmtId="166" fontId="20" fillId="0" borderId="25" xfId="0" applyNumberFormat="1" applyFont="1" applyFill="1" applyBorder="1"/>
    <xf numFmtId="4" fontId="20" fillId="0" borderId="25" xfId="0" applyNumberFormat="1" applyFont="1" applyFill="1" applyBorder="1"/>
    <xf numFmtId="4" fontId="41" fillId="0" borderId="25" xfId="0" applyNumberFormat="1" applyFont="1" applyFill="1" applyBorder="1"/>
    <xf numFmtId="0" fontId="41" fillId="0" borderId="25" xfId="0" applyFont="1" applyFill="1" applyBorder="1"/>
    <xf numFmtId="0" fontId="20" fillId="0" borderId="25" xfId="0" applyFont="1" applyFill="1" applyBorder="1"/>
    <xf numFmtId="0" fontId="47" fillId="0" borderId="2" xfId="2" applyFont="1" applyFill="1" applyBorder="1" applyAlignment="1">
      <alignment horizontal="center"/>
    </xf>
    <xf numFmtId="166" fontId="8" fillId="0" borderId="26" xfId="0" applyNumberFormat="1" applyFont="1" applyBorder="1"/>
    <xf numFmtId="49" fontId="9" fillId="0" borderId="28" xfId="0" applyNumberFormat="1" applyFont="1" applyFill="1" applyBorder="1" applyAlignment="1">
      <alignment horizontal="left"/>
    </xf>
    <xf numFmtId="0" fontId="156" fillId="0" borderId="2" xfId="0" applyFont="1" applyFill="1" applyBorder="1" applyAlignment="1">
      <alignment horizontal="center"/>
    </xf>
    <xf numFmtId="0" fontId="43" fillId="0" borderId="27" xfId="0" applyFont="1" applyFill="1" applyBorder="1"/>
    <xf numFmtId="4" fontId="20" fillId="0" borderId="0" xfId="0" applyNumberFormat="1" applyFont="1" applyBorder="1"/>
    <xf numFmtId="4" fontId="20" fillId="0" borderId="26" xfId="0" applyNumberFormat="1" applyFont="1" applyBorder="1"/>
    <xf numFmtId="166" fontId="16" fillId="0" borderId="26" xfId="0" applyNumberFormat="1" applyFont="1" applyBorder="1"/>
    <xf numFmtId="4" fontId="8" fillId="0" borderId="26" xfId="0" applyNumberFormat="1" applyFont="1" applyFill="1" applyBorder="1"/>
    <xf numFmtId="166" fontId="16" fillId="0" borderId="26" xfId="0" applyNumberFormat="1" applyFont="1" applyFill="1" applyBorder="1"/>
    <xf numFmtId="4" fontId="16" fillId="0" borderId="27" xfId="0" applyNumberFormat="1" applyFont="1" applyFill="1" applyBorder="1"/>
    <xf numFmtId="4" fontId="42" fillId="0" borderId="27" xfId="0" applyNumberFormat="1" applyFont="1" applyFill="1" applyBorder="1"/>
    <xf numFmtId="0" fontId="24" fillId="0" borderId="0" xfId="2" applyFont="1" applyFill="1" applyBorder="1" applyAlignment="1">
      <alignment horizontal="center"/>
    </xf>
    <xf numFmtId="0" fontId="156" fillId="0" borderId="0" xfId="0" applyFont="1" applyFill="1" applyBorder="1" applyAlignment="1">
      <alignment horizontal="center"/>
    </xf>
    <xf numFmtId="4" fontId="8" fillId="2" borderId="26" xfId="0" applyNumberFormat="1" applyFont="1" applyFill="1" applyBorder="1"/>
    <xf numFmtId="164" fontId="8" fillId="0" borderId="26" xfId="0" applyNumberFormat="1" applyFont="1" applyFill="1" applyBorder="1"/>
    <xf numFmtId="0" fontId="1" fillId="0" borderId="0" xfId="1" applyAlignment="1">
      <alignment horizontal="justify" vertical="top" wrapText="1"/>
    </xf>
    <xf numFmtId="0" fontId="17" fillId="0" borderId="0" xfId="0" applyFont="1" applyFill="1" applyBorder="1"/>
    <xf numFmtId="0" fontId="19" fillId="0" borderId="0" xfId="0" applyFont="1" applyBorder="1" applyAlignment="1">
      <alignment horizontal="center" vertical="center"/>
    </xf>
    <xf numFmtId="0" fontId="17" fillId="0" borderId="0" xfId="0" applyFont="1" applyBorder="1"/>
    <xf numFmtId="4" fontId="17" fillId="0" borderId="0" xfId="0" applyNumberFormat="1" applyFont="1" applyBorder="1"/>
    <xf numFmtId="4" fontId="107" fillId="8" borderId="0" xfId="1976" applyNumberFormat="1" applyFont="1" applyFill="1" applyBorder="1" applyAlignment="1" applyProtection="1">
      <alignment horizontal="centerContinuous"/>
      <protection locked="0"/>
    </xf>
    <xf numFmtId="4" fontId="111" fillId="0" borderId="0" xfId="1976" applyNumberFormat="1" applyFont="1" applyBorder="1" applyAlignment="1" applyProtection="1">
      <protection locked="0"/>
    </xf>
    <xf numFmtId="4" fontId="107" fillId="9" borderId="0" xfId="1976" applyNumberFormat="1" applyFont="1" applyFill="1" applyBorder="1" applyAlignment="1" applyProtection="1">
      <alignment horizontal="centerContinuous"/>
      <protection locked="0"/>
    </xf>
    <xf numFmtId="0" fontId="25" fillId="0" borderId="0" xfId="0" applyFont="1" applyFill="1" applyBorder="1"/>
    <xf numFmtId="167" fontId="8" fillId="0" borderId="2" xfId="0" applyNumberFormat="1" applyFont="1" applyFill="1" applyBorder="1" applyProtection="1">
      <protection locked="0"/>
    </xf>
    <xf numFmtId="166" fontId="8" fillId="0" borderId="0" xfId="0" applyNumberFormat="1" applyFont="1" applyFill="1" applyBorder="1" applyProtection="1">
      <protection locked="0"/>
    </xf>
    <xf numFmtId="4" fontId="8" fillId="0" borderId="0" xfId="0" applyNumberFormat="1" applyFont="1" applyFill="1" applyBorder="1" applyProtection="1">
      <protection locked="0"/>
    </xf>
    <xf numFmtId="167" fontId="22" fillId="0" borderId="0" xfId="0" applyNumberFormat="1" applyFont="1" applyFill="1" applyBorder="1" applyProtection="1">
      <protection locked="0"/>
    </xf>
    <xf numFmtId="4" fontId="41" fillId="0" borderId="6" xfId="0" applyNumberFormat="1" applyFont="1" applyFill="1" applyBorder="1" applyProtection="1">
      <protection locked="0"/>
    </xf>
    <xf numFmtId="4" fontId="23" fillId="0" borderId="0" xfId="0" applyNumberFormat="1" applyFont="1" applyFill="1" applyBorder="1" applyProtection="1">
      <protection locked="0"/>
    </xf>
    <xf numFmtId="4" fontId="22" fillId="0" borderId="0" xfId="0" applyNumberFormat="1" applyFont="1" applyFill="1" applyBorder="1" applyProtection="1">
      <protection locked="0"/>
    </xf>
    <xf numFmtId="166" fontId="22" fillId="0" borderId="0" xfId="0" applyNumberFormat="1" applyFont="1" applyFill="1" applyBorder="1" applyProtection="1">
      <protection locked="0"/>
    </xf>
    <xf numFmtId="4" fontId="41" fillId="0" borderId="0" xfId="0" applyNumberFormat="1" applyFont="1" applyFill="1" applyBorder="1" applyProtection="1">
      <protection locked="0"/>
    </xf>
    <xf numFmtId="167" fontId="8" fillId="0" borderId="0" xfId="0" applyNumberFormat="1" applyFont="1" applyFill="1" applyBorder="1" applyProtection="1">
      <protection locked="0"/>
    </xf>
    <xf numFmtId="4" fontId="87" fillId="0" borderId="0" xfId="2" applyNumberFormat="1" applyFont="1" applyFill="1" applyBorder="1" applyProtection="1">
      <protection locked="0"/>
    </xf>
    <xf numFmtId="166" fontId="22" fillId="0" borderId="0" xfId="0" applyNumberFormat="1" applyFont="1" applyFill="1" applyProtection="1">
      <protection locked="0"/>
    </xf>
    <xf numFmtId="166" fontId="22" fillId="0" borderId="2" xfId="0" applyNumberFormat="1" applyFont="1" applyFill="1" applyBorder="1" applyProtection="1">
      <protection locked="0"/>
    </xf>
    <xf numFmtId="166" fontId="42" fillId="0" borderId="6" xfId="0" applyNumberFormat="1" applyFont="1" applyFill="1" applyBorder="1" applyProtection="1">
      <protection locked="0"/>
    </xf>
    <xf numFmtId="166" fontId="42" fillId="0" borderId="0" xfId="0" applyNumberFormat="1" applyFont="1" applyFill="1" applyBorder="1" applyProtection="1">
      <protection locked="0"/>
    </xf>
    <xf numFmtId="4" fontId="22" fillId="0" borderId="6" xfId="0" applyNumberFormat="1" applyFont="1" applyFill="1" applyBorder="1" applyProtection="1">
      <protection locked="0"/>
    </xf>
    <xf numFmtId="164" fontId="24" fillId="0" borderId="0" xfId="0" applyNumberFormat="1" applyFont="1" applyFill="1" applyBorder="1" applyProtection="1">
      <protection locked="0"/>
    </xf>
    <xf numFmtId="166" fontId="30" fillId="0" borderId="0" xfId="0" applyNumberFormat="1" applyFont="1" applyFill="1" applyBorder="1" applyProtection="1">
      <protection locked="0"/>
    </xf>
    <xf numFmtId="164" fontId="30" fillId="0" borderId="0" xfId="0" applyNumberFormat="1" applyFont="1" applyFill="1" applyBorder="1" applyProtection="1">
      <protection locked="0"/>
    </xf>
    <xf numFmtId="0" fontId="28" fillId="0" borderId="0" xfId="0" applyFont="1" applyFill="1" applyProtection="1">
      <protection locked="0"/>
    </xf>
    <xf numFmtId="0" fontId="22" fillId="0" borderId="0" xfId="0" applyFont="1" applyFill="1" applyProtection="1">
      <protection locked="0"/>
    </xf>
    <xf numFmtId="0" fontId="22" fillId="0" borderId="0" xfId="2" applyFont="1" applyFill="1" applyProtection="1">
      <protection locked="0"/>
    </xf>
    <xf numFmtId="0" fontId="30" fillId="0" borderId="0" xfId="0" applyFont="1" applyFill="1" applyProtection="1">
      <protection locked="0"/>
    </xf>
    <xf numFmtId="2" fontId="1" fillId="0" borderId="0" xfId="1" applyNumberFormat="1" applyFont="1" applyBorder="1" applyProtection="1">
      <protection locked="0"/>
    </xf>
    <xf numFmtId="0" fontId="53" fillId="2" borderId="0" xfId="1" applyFont="1" applyFill="1" applyProtection="1">
      <protection locked="0"/>
    </xf>
    <xf numFmtId="0" fontId="7" fillId="0" borderId="0" xfId="1" applyFont="1" applyProtection="1">
      <protection locked="0"/>
    </xf>
    <xf numFmtId="0" fontId="57" fillId="0" borderId="0" xfId="1" applyFont="1" applyAlignment="1" applyProtection="1">
      <alignment horizontal="center"/>
      <protection locked="0"/>
    </xf>
    <xf numFmtId="0" fontId="57" fillId="0" borderId="3" xfId="1" applyFont="1" applyBorder="1" applyAlignment="1" applyProtection="1">
      <alignment horizontal="center"/>
      <protection locked="0"/>
    </xf>
    <xf numFmtId="0" fontId="1" fillId="2" borderId="0" xfId="1" applyFont="1" applyFill="1" applyProtection="1">
      <protection locked="0"/>
    </xf>
    <xf numFmtId="0" fontId="1" fillId="0" borderId="0" xfId="1" applyFont="1" applyProtection="1">
      <protection locked="0"/>
    </xf>
    <xf numFmtId="0" fontId="1" fillId="0" borderId="2" xfId="1" applyFont="1" applyBorder="1" applyProtection="1">
      <protection locked="0"/>
    </xf>
    <xf numFmtId="2" fontId="1" fillId="0" borderId="0" xfId="1" applyNumberFormat="1" applyFont="1" applyProtection="1">
      <protection locked="0"/>
    </xf>
    <xf numFmtId="2" fontId="1" fillId="0" borderId="1" xfId="1" applyNumberFormat="1" applyFont="1" applyBorder="1" applyProtection="1">
      <protection locked="0"/>
    </xf>
    <xf numFmtId="2" fontId="1" fillId="0" borderId="2" xfId="1" applyNumberFormat="1" applyFont="1" applyBorder="1" applyProtection="1">
      <protection locked="0"/>
    </xf>
    <xf numFmtId="0" fontId="53" fillId="0" borderId="0" xfId="1" applyFont="1" applyProtection="1">
      <protection locked="0"/>
    </xf>
    <xf numFmtId="0" fontId="1" fillId="0" borderId="1" xfId="1" applyFont="1" applyBorder="1" applyProtection="1">
      <protection locked="0"/>
    </xf>
    <xf numFmtId="0" fontId="1" fillId="0" borderId="0" xfId="1" applyFont="1" applyBorder="1" applyProtection="1">
      <protection locked="0"/>
    </xf>
    <xf numFmtId="166" fontId="8" fillId="0" borderId="0" xfId="128" applyNumberFormat="1" applyFont="1" applyAlignment="1" applyProtection="1">
      <alignment horizontal="center"/>
      <protection locked="0"/>
    </xf>
    <xf numFmtId="4" fontId="12" fillId="2" borderId="6" xfId="128" applyNumberFormat="1" applyFont="1" applyFill="1" applyBorder="1" applyAlignment="1" applyProtection="1">
      <alignment horizontal="center"/>
      <protection locked="0"/>
    </xf>
    <xf numFmtId="4" fontId="8" fillId="0" borderId="0" xfId="128" applyNumberFormat="1" applyFont="1" applyBorder="1" applyAlignment="1" applyProtection="1">
      <alignment horizontal="center"/>
      <protection locked="0"/>
    </xf>
    <xf numFmtId="4" fontId="8" fillId="2" borderId="6" xfId="128" applyNumberFormat="1" applyFont="1" applyFill="1" applyBorder="1" applyAlignment="1" applyProtection="1">
      <alignment horizontal="center"/>
      <protection locked="0"/>
    </xf>
    <xf numFmtId="4" fontId="16" fillId="0" borderId="6" xfId="128" applyNumberFormat="1" applyFont="1" applyBorder="1" applyAlignment="1" applyProtection="1">
      <alignment horizontal="center"/>
      <protection locked="0"/>
    </xf>
    <xf numFmtId="166" fontId="8" fillId="0" borderId="4" xfId="128" applyNumberFormat="1" applyFont="1" applyBorder="1" applyAlignment="1" applyProtection="1">
      <alignment horizontal="center"/>
      <protection locked="0"/>
    </xf>
    <xf numFmtId="166" fontId="8" fillId="0" borderId="0" xfId="128" applyNumberFormat="1" applyFont="1" applyBorder="1" applyAlignment="1" applyProtection="1">
      <alignment horizontal="center"/>
      <protection locked="0"/>
    </xf>
    <xf numFmtId="4" fontId="14" fillId="0" borderId="11" xfId="128" applyNumberFormat="1" applyFont="1" applyBorder="1" applyAlignment="1" applyProtection="1">
      <alignment horizontal="center" wrapText="1"/>
      <protection locked="0"/>
    </xf>
    <xf numFmtId="178" fontId="8" fillId="0" borderId="0" xfId="128" applyNumberFormat="1" applyFont="1" applyBorder="1" applyProtection="1">
      <protection locked="0"/>
    </xf>
    <xf numFmtId="166" fontId="16" fillId="0" borderId="6" xfId="128" applyNumberFormat="1" applyFont="1" applyBorder="1" applyAlignment="1" applyProtection="1">
      <alignment horizontal="center"/>
      <protection locked="0"/>
    </xf>
    <xf numFmtId="4" fontId="12" fillId="0" borderId="0" xfId="128" applyNumberFormat="1" applyFont="1" applyFill="1" applyBorder="1" applyAlignment="1" applyProtection="1">
      <alignment horizontal="center"/>
      <protection locked="0"/>
    </xf>
    <xf numFmtId="4" fontId="8" fillId="0" borderId="0" xfId="128" applyNumberFormat="1" applyFont="1" applyFill="1" applyBorder="1" applyAlignment="1" applyProtection="1">
      <alignment horizontal="center"/>
      <protection locked="0"/>
    </xf>
    <xf numFmtId="166" fontId="16" fillId="0" borderId="0" xfId="128" applyNumberFormat="1" applyFont="1" applyBorder="1" applyAlignment="1" applyProtection="1">
      <alignment horizontal="center"/>
      <protection locked="0"/>
    </xf>
    <xf numFmtId="4" fontId="14" fillId="0" borderId="0" xfId="128" applyNumberFormat="1" applyFont="1" applyBorder="1" applyAlignment="1" applyProtection="1">
      <alignment horizontal="center" wrapText="1"/>
      <protection locked="0"/>
    </xf>
    <xf numFmtId="4" fontId="12" fillId="2" borderId="2" xfId="128" applyNumberFormat="1" applyFont="1" applyFill="1" applyBorder="1" applyAlignment="1" applyProtection="1">
      <alignment horizontal="center"/>
      <protection locked="0"/>
    </xf>
    <xf numFmtId="4" fontId="12" fillId="0" borderId="0" xfId="128" applyNumberFormat="1" applyFont="1" applyAlignment="1" applyProtection="1">
      <alignment horizontal="center"/>
      <protection locked="0"/>
    </xf>
    <xf numFmtId="4" fontId="12" fillId="0" borderId="2" xfId="128" applyNumberFormat="1" applyFont="1" applyFill="1" applyBorder="1" applyAlignment="1" applyProtection="1">
      <alignment horizontal="center"/>
      <protection locked="0"/>
    </xf>
    <xf numFmtId="0" fontId="13" fillId="0" borderId="0" xfId="128" applyAlignment="1" applyProtection="1">
      <alignment horizontal="center"/>
      <protection locked="0"/>
    </xf>
    <xf numFmtId="4" fontId="1" fillId="0" borderId="0" xfId="0" applyNumberFormat="1" applyFont="1" applyProtection="1">
      <protection locked="0"/>
    </xf>
    <xf numFmtId="4" fontId="3" fillId="0" borderId="0" xfId="0" applyNumberFormat="1" applyFont="1" applyProtection="1">
      <protection locked="0"/>
    </xf>
    <xf numFmtId="4" fontId="72" fillId="0" borderId="0" xfId="40" applyNumberFormat="1" applyFont="1" applyProtection="1">
      <protection locked="0"/>
    </xf>
    <xf numFmtId="4" fontId="72" fillId="0" borderId="19" xfId="40" applyNumberFormat="1" applyFont="1" applyBorder="1" applyProtection="1">
      <protection locked="0"/>
    </xf>
    <xf numFmtId="169" fontId="8" fillId="0" borderId="0" xfId="5" applyFont="1" applyProtection="1">
      <protection locked="0"/>
    </xf>
    <xf numFmtId="169" fontId="8" fillId="0" borderId="17" xfId="5" applyFont="1" applyBorder="1" applyProtection="1">
      <protection locked="0"/>
    </xf>
    <xf numFmtId="169" fontId="18" fillId="0" borderId="0" xfId="5" applyFont="1" applyProtection="1">
      <protection locked="0"/>
    </xf>
    <xf numFmtId="167" fontId="8" fillId="0" borderId="31" xfId="0" applyNumberFormat="1" applyFont="1" applyFill="1" applyBorder="1" applyProtection="1">
      <protection locked="0"/>
    </xf>
    <xf numFmtId="4" fontId="17" fillId="0" borderId="0" xfId="0" applyNumberFormat="1" applyFont="1" applyBorder="1" applyProtection="1">
      <protection locked="0"/>
    </xf>
    <xf numFmtId="4" fontId="17" fillId="0" borderId="0" xfId="0" applyNumberFormat="1" applyFont="1" applyFill="1" applyBorder="1" applyProtection="1">
      <protection locked="0"/>
    </xf>
    <xf numFmtId="4" fontId="20" fillId="0" borderId="0" xfId="0" applyNumberFormat="1" applyFont="1" applyBorder="1" applyProtection="1">
      <protection locked="0"/>
    </xf>
    <xf numFmtId="0" fontId="17" fillId="0" borderId="0" xfId="0" applyFont="1" applyBorder="1" applyProtection="1">
      <protection locked="0"/>
    </xf>
    <xf numFmtId="0" fontId="106" fillId="8" borderId="0" xfId="1976" applyFont="1" applyFill="1" applyBorder="1" applyAlignment="1" applyProtection="1">
      <alignment horizontal="center"/>
      <protection locked="0"/>
    </xf>
    <xf numFmtId="0" fontId="106" fillId="9" borderId="0" xfId="1976" applyFont="1" applyFill="1" applyBorder="1" applyAlignment="1" applyProtection="1">
      <alignment horizontal="center"/>
      <protection locked="0"/>
    </xf>
    <xf numFmtId="0" fontId="115" fillId="3" borderId="0" xfId="0" applyFont="1" applyFill="1" applyBorder="1" applyAlignment="1" applyProtection="1">
      <alignment horizontal="center" vertical="center"/>
      <protection locked="0"/>
    </xf>
    <xf numFmtId="2" fontId="1" fillId="0" borderId="0" xfId="1" applyNumberFormat="1" applyFont="1" applyFill="1" applyProtection="1">
      <protection locked="0"/>
    </xf>
    <xf numFmtId="0" fontId="1" fillId="0" borderId="0" xfId="1" applyFill="1" applyBorder="1" applyProtection="1">
      <protection locked="0"/>
    </xf>
    <xf numFmtId="0" fontId="1" fillId="0" borderId="2" xfId="1" applyFill="1" applyBorder="1" applyProtection="1">
      <protection locked="0"/>
    </xf>
    <xf numFmtId="2" fontId="1" fillId="0" borderId="2" xfId="1" applyNumberFormat="1" applyFont="1" applyFill="1" applyBorder="1" applyProtection="1">
      <protection locked="0"/>
    </xf>
    <xf numFmtId="0" fontId="1" fillId="0" borderId="2" xfId="39" applyBorder="1" applyProtection="1">
      <protection locked="0"/>
    </xf>
    <xf numFmtId="0" fontId="1" fillId="0" borderId="0" xfId="39" applyBorder="1" applyProtection="1">
      <protection locked="0"/>
    </xf>
    <xf numFmtId="2" fontId="1" fillId="0" borderId="1" xfId="1" applyNumberFormat="1" applyFont="1" applyFill="1" applyBorder="1" applyProtection="1">
      <protection locked="0"/>
    </xf>
    <xf numFmtId="0" fontId="53" fillId="2" borderId="0" xfId="1" applyFont="1" applyFill="1" applyBorder="1" applyProtection="1">
      <protection locked="0"/>
    </xf>
    <xf numFmtId="0" fontId="7" fillId="0" borderId="0" xfId="1" applyFont="1" applyAlignment="1" applyProtection="1">
      <protection locked="0"/>
    </xf>
    <xf numFmtId="0" fontId="57" fillId="0" borderId="0" xfId="1" applyFont="1" applyBorder="1" applyAlignment="1" applyProtection="1">
      <alignment horizontal="center"/>
      <protection locked="0"/>
    </xf>
    <xf numFmtId="0" fontId="1" fillId="2" borderId="0" xfId="1" applyFill="1" applyProtection="1">
      <protection locked="0"/>
    </xf>
    <xf numFmtId="0" fontId="1" fillId="0" borderId="2" xfId="1" applyBorder="1" applyProtection="1">
      <protection locked="0"/>
    </xf>
    <xf numFmtId="0" fontId="1" fillId="0" borderId="0" xfId="1" applyBorder="1" applyProtection="1">
      <protection locked="0"/>
    </xf>
    <xf numFmtId="0" fontId="53" fillId="0" borderId="0" xfId="1" applyFont="1" applyFill="1" applyProtection="1">
      <protection locked="0"/>
    </xf>
    <xf numFmtId="0" fontId="1" fillId="0" borderId="0" xfId="1" applyFill="1" applyProtection="1">
      <protection locked="0"/>
    </xf>
    <xf numFmtId="0" fontId="1" fillId="0" borderId="1" xfId="1" applyBorder="1" applyProtection="1">
      <protection locked="0"/>
    </xf>
    <xf numFmtId="0" fontId="1" fillId="0" borderId="0" xfId="1" applyFont="1" applyFill="1" applyBorder="1" applyProtection="1">
      <protection locked="0"/>
    </xf>
    <xf numFmtId="0" fontId="1" fillId="0" borderId="1" xfId="1" applyFill="1" applyBorder="1" applyProtection="1">
      <protection locked="0"/>
    </xf>
    <xf numFmtId="167" fontId="8" fillId="0" borderId="0" xfId="128" applyNumberFormat="1" applyFont="1" applyFill="1" applyBorder="1" applyProtection="1">
      <protection locked="0"/>
    </xf>
    <xf numFmtId="4" fontId="8" fillId="0" borderId="0" xfId="128" applyNumberFormat="1" applyFont="1" applyFill="1" applyProtection="1">
      <protection locked="0"/>
    </xf>
    <xf numFmtId="167" fontId="8" fillId="0" borderId="2" xfId="128" applyNumberFormat="1" applyFont="1" applyFill="1" applyBorder="1" applyProtection="1">
      <protection locked="0"/>
    </xf>
    <xf numFmtId="167" fontId="49" fillId="0" borderId="0" xfId="128" applyNumberFormat="1" applyFont="1" applyFill="1" applyBorder="1" applyProtection="1">
      <protection locked="0"/>
    </xf>
    <xf numFmtId="4" fontId="19" fillId="0" borderId="6" xfId="128" applyNumberFormat="1" applyFont="1" applyFill="1" applyBorder="1" applyProtection="1">
      <protection locked="0"/>
    </xf>
    <xf numFmtId="0" fontId="126" fillId="0" borderId="0" xfId="0" applyFont="1" applyAlignment="1" applyProtection="1">
      <alignment horizontal="left" vertical="center"/>
      <protection locked="0"/>
    </xf>
    <xf numFmtId="0" fontId="127" fillId="0" borderId="2" xfId="0" applyFont="1" applyBorder="1" applyAlignment="1" applyProtection="1">
      <alignment horizontal="left" vertical="center"/>
      <protection locked="0"/>
    </xf>
    <xf numFmtId="0" fontId="127" fillId="0" borderId="0" xfId="0" applyFont="1" applyAlignment="1" applyProtection="1">
      <alignment horizontal="left" vertical="center"/>
      <protection locked="0"/>
    </xf>
    <xf numFmtId="2" fontId="1" fillId="0" borderId="1" xfId="1" applyNumberFormat="1" applyBorder="1" applyProtection="1">
      <protection locked="0"/>
    </xf>
    <xf numFmtId="2" fontId="1" fillId="0" borderId="2" xfId="1" applyNumberFormat="1" applyBorder="1" applyProtection="1">
      <protection locked="0"/>
    </xf>
    <xf numFmtId="0" fontId="104" fillId="0" borderId="0" xfId="40" applyFont="1" applyAlignment="1" applyProtection="1">
      <alignment horizontal="center"/>
      <protection locked="0"/>
    </xf>
    <xf numFmtId="0" fontId="104" fillId="3" borderId="0" xfId="40" applyFont="1" applyFill="1" applyAlignment="1" applyProtection="1">
      <alignment horizontal="center"/>
      <protection locked="0"/>
    </xf>
    <xf numFmtId="0" fontId="107" fillId="10" borderId="0" xfId="1976" applyFont="1" applyFill="1" applyAlignment="1" applyProtection="1">
      <alignment horizontal="centerContinuous"/>
      <protection locked="0"/>
    </xf>
    <xf numFmtId="0" fontId="102" fillId="0" borderId="0" xfId="1976" applyFont="1" applyAlignment="1" applyProtection="1">
      <alignment horizontal="center"/>
      <protection locked="0"/>
    </xf>
    <xf numFmtId="0" fontId="111" fillId="0" borderId="0" xfId="1976" applyFont="1" applyAlignment="1" applyProtection="1">
      <alignment horizontal="right"/>
      <protection locked="0"/>
    </xf>
    <xf numFmtId="4" fontId="74" fillId="0" borderId="0" xfId="1976" applyNumberFormat="1" applyFont="1" applyProtection="1">
      <protection locked="0"/>
    </xf>
    <xf numFmtId="0" fontId="74" fillId="0" borderId="0" xfId="1976" applyFont="1" applyProtection="1">
      <protection locked="0"/>
    </xf>
    <xf numFmtId="0" fontId="111" fillId="0" borderId="0" xfId="1976" applyFont="1" applyProtection="1">
      <protection locked="0"/>
    </xf>
    <xf numFmtId="0" fontId="120" fillId="10" borderId="0" xfId="1976" applyFont="1" applyFill="1" applyProtection="1">
      <protection locked="0"/>
    </xf>
    <xf numFmtId="4" fontId="41" fillId="0" borderId="27" xfId="0" applyNumberFormat="1" applyFont="1" applyFill="1" applyBorder="1" applyProtection="1">
      <protection locked="0"/>
    </xf>
    <xf numFmtId="166" fontId="42" fillId="0" borderId="27" xfId="0" applyNumberFormat="1" applyFont="1" applyFill="1" applyBorder="1" applyProtection="1">
      <protection locked="0"/>
    </xf>
    <xf numFmtId="4" fontId="22" fillId="0" borderId="27" xfId="0" applyNumberFormat="1" applyFont="1" applyFill="1" applyBorder="1" applyProtection="1">
      <protection locked="0"/>
    </xf>
    <xf numFmtId="4" fontId="43" fillId="0" borderId="27" xfId="0" applyNumberFormat="1" applyFont="1" applyFill="1" applyBorder="1" applyProtection="1">
      <protection locked="0"/>
    </xf>
    <xf numFmtId="4" fontId="12" fillId="2" borderId="27" xfId="128" applyNumberFormat="1" applyFont="1" applyFill="1" applyBorder="1" applyAlignment="1" applyProtection="1">
      <alignment horizontal="center"/>
      <protection locked="0"/>
    </xf>
    <xf numFmtId="4" fontId="8" fillId="2" borderId="27" xfId="128" applyNumberFormat="1" applyFont="1" applyFill="1" applyBorder="1" applyAlignment="1" applyProtection="1">
      <alignment horizontal="center"/>
      <protection locked="0"/>
    </xf>
    <xf numFmtId="4" fontId="16" fillId="0" borderId="27" xfId="128" applyNumberFormat="1" applyFont="1" applyBorder="1" applyAlignment="1" applyProtection="1">
      <alignment horizontal="center"/>
      <protection locked="0"/>
    </xf>
    <xf numFmtId="178" fontId="8" fillId="0" borderId="2" xfId="128" applyNumberFormat="1" applyFont="1" applyBorder="1" applyProtection="1">
      <protection locked="0"/>
    </xf>
    <xf numFmtId="4" fontId="14" fillId="0" borderId="24" xfId="128" applyNumberFormat="1" applyFont="1" applyBorder="1" applyAlignment="1" applyProtection="1">
      <alignment horizontal="center" wrapText="1"/>
      <protection locked="0"/>
    </xf>
    <xf numFmtId="166" fontId="16" fillId="0" borderId="27" xfId="128" applyNumberFormat="1" applyFont="1" applyBorder="1" applyAlignment="1" applyProtection="1">
      <alignment horizontal="center"/>
      <protection locked="0"/>
    </xf>
    <xf numFmtId="4" fontId="72" fillId="0" borderId="0" xfId="1986" applyNumberFormat="1" applyFont="1" applyProtection="1">
      <protection locked="0"/>
    </xf>
    <xf numFmtId="4" fontId="72" fillId="0" borderId="19" xfId="1986" applyNumberFormat="1" applyFont="1" applyBorder="1" applyProtection="1">
      <protection locked="0"/>
    </xf>
    <xf numFmtId="4" fontId="72" fillId="0" borderId="0" xfId="1986" applyNumberFormat="1" applyFont="1" applyBorder="1" applyProtection="1">
      <protection locked="0"/>
    </xf>
    <xf numFmtId="0" fontId="138" fillId="0" borderId="0" xfId="59" applyFont="1" applyProtection="1">
      <protection locked="0"/>
    </xf>
    <xf numFmtId="189" fontId="1" fillId="0" borderId="0" xfId="1984" applyNumberFormat="1" applyFont="1" applyProtection="1">
      <protection locked="0"/>
    </xf>
    <xf numFmtId="189" fontId="67" fillId="0" borderId="0" xfId="1984" applyNumberFormat="1" applyFont="1" applyProtection="1">
      <protection locked="0"/>
    </xf>
    <xf numFmtId="0" fontId="138" fillId="0" borderId="29" xfId="59" applyFont="1" applyBorder="1" applyProtection="1">
      <protection locked="0"/>
    </xf>
    <xf numFmtId="189" fontId="141" fillId="0" borderId="0" xfId="1984" applyNumberFormat="1" applyFont="1" applyProtection="1">
      <protection locked="0"/>
    </xf>
    <xf numFmtId="170" fontId="90" fillId="0" borderId="30" xfId="60" applyFont="1" applyFill="1" applyBorder="1" applyAlignment="1" applyProtection="1">
      <alignment vertical="center"/>
      <protection locked="0"/>
    </xf>
    <xf numFmtId="170" fontId="90" fillId="0" borderId="0" xfId="60" applyFont="1" applyFill="1" applyBorder="1" applyAlignment="1" applyProtection="1">
      <alignment vertical="center"/>
      <protection locked="0"/>
    </xf>
    <xf numFmtId="189" fontId="90" fillId="0" borderId="0" xfId="58" applyNumberFormat="1" applyFont="1" applyProtection="1">
      <protection locked="0"/>
    </xf>
    <xf numFmtId="189" fontId="151" fillId="0" borderId="0" xfId="58" applyNumberFormat="1" applyFont="1" applyProtection="1">
      <protection locked="0"/>
    </xf>
    <xf numFmtId="189" fontId="90" fillId="0" borderId="0" xfId="58" applyNumberFormat="1" applyFont="1" applyAlignment="1" applyProtection="1">
      <alignment wrapText="1"/>
      <protection locked="0"/>
    </xf>
    <xf numFmtId="189" fontId="146" fillId="0" borderId="0" xfId="58" applyNumberFormat="1" applyFont="1" applyBorder="1" applyProtection="1">
      <protection locked="0"/>
    </xf>
    <xf numFmtId="189" fontId="147" fillId="0" borderId="0" xfId="1984" applyNumberFormat="1" applyFont="1" applyProtection="1">
      <protection locked="0"/>
    </xf>
    <xf numFmtId="189" fontId="147" fillId="0" borderId="0" xfId="58" applyNumberFormat="1" applyFont="1" applyProtection="1">
      <protection locked="0"/>
    </xf>
    <xf numFmtId="189" fontId="72" fillId="0" borderId="0" xfId="1984" applyNumberFormat="1" applyFont="1" applyProtection="1">
      <protection locked="0"/>
    </xf>
    <xf numFmtId="189" fontId="90" fillId="0" borderId="29" xfId="1984" applyNumberFormat="1" applyFont="1" applyBorder="1" applyProtection="1">
      <protection locked="0"/>
    </xf>
    <xf numFmtId="170" fontId="90" fillId="0" borderId="30" xfId="60" applyFont="1" applyFill="1" applyBorder="1" applyAlignment="1" applyProtection="1">
      <alignment horizontal="center" vertical="center"/>
      <protection locked="0"/>
    </xf>
    <xf numFmtId="189" fontId="3" fillId="0" borderId="0" xfId="58" applyNumberFormat="1" applyFont="1" applyProtection="1">
      <protection locked="0"/>
    </xf>
    <xf numFmtId="189" fontId="96" fillId="0" borderId="0" xfId="58" applyNumberFormat="1" applyFont="1" applyProtection="1">
      <protection locked="0"/>
    </xf>
    <xf numFmtId="0" fontId="95" fillId="0" borderId="29" xfId="59" applyFont="1" applyBorder="1" applyProtection="1">
      <protection locked="0"/>
    </xf>
    <xf numFmtId="0" fontId="106" fillId="8" borderId="0" xfId="1976" applyFont="1" applyFill="1" applyAlignment="1" applyProtection="1">
      <alignment horizontal="center"/>
      <protection locked="0"/>
    </xf>
    <xf numFmtId="0" fontId="106" fillId="9" borderId="0" xfId="1976" applyFont="1" applyFill="1" applyAlignment="1" applyProtection="1">
      <alignment horizontal="center"/>
      <protection locked="0"/>
    </xf>
    <xf numFmtId="0" fontId="104" fillId="0" borderId="0" xfId="40" applyFont="1" applyProtection="1">
      <protection locked="0"/>
    </xf>
    <xf numFmtId="167" fontId="8" fillId="0" borderId="0" xfId="113" applyNumberFormat="1" applyFont="1" applyFill="1" applyBorder="1" applyProtection="1">
      <protection locked="0"/>
    </xf>
    <xf numFmtId="167" fontId="8" fillId="0" borderId="2" xfId="113" applyNumberFormat="1" applyFont="1" applyFill="1" applyBorder="1" applyProtection="1">
      <protection locked="0"/>
    </xf>
    <xf numFmtId="49" fontId="57" fillId="0" borderId="0" xfId="40" applyNumberFormat="1" applyFont="1" applyFill="1" applyAlignment="1" applyProtection="1">
      <alignment horizontal="left" vertical="top"/>
    </xf>
    <xf numFmtId="0" fontId="57" fillId="0" borderId="0" xfId="40" applyFont="1" applyFill="1" applyAlignment="1" applyProtection="1">
      <alignment horizontal="center" vertical="top"/>
    </xf>
    <xf numFmtId="0" fontId="57" fillId="0" borderId="0" xfId="40" applyFont="1" applyFill="1" applyAlignment="1" applyProtection="1">
      <alignment horizontal="center" vertical="top" wrapText="1"/>
    </xf>
    <xf numFmtId="0" fontId="57" fillId="0" borderId="0" xfId="40" applyFont="1" applyFill="1" applyAlignment="1" applyProtection="1">
      <alignment horizontal="left"/>
    </xf>
    <xf numFmtId="40" fontId="78" fillId="0" borderId="0" xfId="40" applyNumberFormat="1" applyFont="1" applyFill="1" applyAlignment="1" applyProtection="1">
      <alignment horizontal="center"/>
    </xf>
    <xf numFmtId="49" fontId="5" fillId="0" borderId="0" xfId="40" applyNumberFormat="1" applyFont="1" applyFill="1" applyAlignment="1" applyProtection="1">
      <alignment horizontal="left" vertical="top"/>
    </xf>
    <xf numFmtId="0" fontId="5" fillId="0" borderId="0" xfId="40" applyFont="1" applyFill="1" applyAlignment="1" applyProtection="1">
      <alignment horizontal="center" vertical="top"/>
    </xf>
    <xf numFmtId="0" fontId="5" fillId="0" borderId="0" xfId="40" applyFont="1" applyFill="1" applyAlignment="1" applyProtection="1">
      <alignment horizontal="center" vertical="top" wrapText="1"/>
    </xf>
    <xf numFmtId="0" fontId="5" fillId="0" borderId="0" xfId="40" applyFont="1" applyFill="1" applyAlignment="1" applyProtection="1">
      <alignment horizontal="left"/>
    </xf>
    <xf numFmtId="49" fontId="1" fillId="0" borderId="0" xfId="40" applyNumberFormat="1" applyFont="1" applyFill="1" applyAlignment="1" applyProtection="1">
      <alignment vertical="top"/>
    </xf>
    <xf numFmtId="0" fontId="1" fillId="0" borderId="0" xfId="40" applyFont="1" applyFill="1" applyAlignment="1" applyProtection="1">
      <alignment vertical="top"/>
    </xf>
    <xf numFmtId="49" fontId="1" fillId="0" borderId="15" xfId="40" applyNumberFormat="1" applyFont="1" applyFill="1" applyBorder="1" applyAlignment="1" applyProtection="1">
      <alignment horizontal="right" vertical="top"/>
    </xf>
    <xf numFmtId="0" fontId="75" fillId="0" borderId="15" xfId="40" applyFont="1" applyFill="1" applyBorder="1" applyAlignment="1" applyProtection="1">
      <alignment vertical="top" wrapText="1"/>
    </xf>
    <xf numFmtId="0" fontId="1" fillId="0" borderId="15" xfId="40" applyFont="1" applyFill="1" applyBorder="1" applyAlignment="1" applyProtection="1">
      <alignment horizontal="left"/>
    </xf>
    <xf numFmtId="40" fontId="75" fillId="0" borderId="15" xfId="40" applyNumberFormat="1" applyFont="1" applyFill="1" applyBorder="1" applyProtection="1"/>
    <xf numFmtId="0" fontId="82" fillId="0" borderId="15" xfId="40" applyFont="1" applyFill="1" applyBorder="1" applyAlignment="1" applyProtection="1">
      <alignment vertical="top" wrapText="1"/>
    </xf>
    <xf numFmtId="0" fontId="83" fillId="0" borderId="15" xfId="40" applyFont="1" applyFill="1" applyBorder="1" applyAlignment="1" applyProtection="1">
      <alignment horizontal="left" vertical="top" wrapText="1"/>
    </xf>
    <xf numFmtId="0" fontId="83" fillId="0" borderId="15" xfId="40" applyFont="1" applyFill="1" applyBorder="1" applyAlignment="1" applyProtection="1">
      <alignment vertical="top" wrapText="1"/>
    </xf>
    <xf numFmtId="0" fontId="75" fillId="0" borderId="15" xfId="40" applyFont="1" applyFill="1" applyBorder="1" applyAlignment="1" applyProtection="1">
      <alignment horizontal="left" wrapText="1"/>
    </xf>
    <xf numFmtId="49" fontId="1" fillId="0" borderId="0" xfId="40" applyNumberFormat="1" applyFont="1" applyFill="1" applyAlignment="1" applyProtection="1">
      <alignment horizontal="left" vertical="top"/>
    </xf>
    <xf numFmtId="0" fontId="78" fillId="0" borderId="15" xfId="40" applyFont="1" applyFill="1" applyBorder="1" applyAlignment="1" applyProtection="1">
      <alignment vertical="top" wrapText="1"/>
    </xf>
    <xf numFmtId="0" fontId="75" fillId="0" borderId="15" xfId="40" applyFont="1" applyFill="1" applyBorder="1" applyAlignment="1" applyProtection="1">
      <alignment horizontal="left"/>
    </xf>
    <xf numFmtId="0" fontId="0" fillId="0" borderId="15" xfId="937" applyFont="1" applyFill="1" applyBorder="1" applyAlignment="1" applyProtection="1">
      <alignment horizontal="left"/>
    </xf>
    <xf numFmtId="40" fontId="1" fillId="0" borderId="15" xfId="40" applyNumberFormat="1" applyFont="1" applyFill="1" applyBorder="1" applyProtection="1"/>
    <xf numFmtId="49" fontId="3" fillId="0" borderId="0" xfId="40" applyNumberFormat="1" applyFont="1" applyFill="1" applyAlignment="1" applyProtection="1">
      <alignment vertical="top"/>
    </xf>
    <xf numFmtId="0" fontId="3" fillId="0" borderId="0" xfId="40" applyFont="1" applyFill="1" applyAlignment="1" applyProtection="1">
      <alignment vertical="top"/>
    </xf>
    <xf numFmtId="0" fontId="75" fillId="0" borderId="0" xfId="40" applyFont="1" applyFill="1" applyAlignment="1" applyProtection="1">
      <alignment vertical="top" wrapText="1"/>
    </xf>
    <xf numFmtId="0" fontId="1" fillId="0" borderId="0" xfId="40" applyFont="1" applyFill="1" applyAlignment="1" applyProtection="1">
      <alignment horizontal="left"/>
    </xf>
    <xf numFmtId="40" fontId="75" fillId="0" borderId="0" xfId="40" applyNumberFormat="1" applyFont="1" applyFill="1" applyProtection="1"/>
    <xf numFmtId="0" fontId="1" fillId="0" borderId="0" xfId="40" applyFont="1" applyFill="1" applyProtection="1"/>
    <xf numFmtId="0" fontId="78" fillId="0" borderId="0" xfId="40" applyFont="1" applyFill="1" applyAlignment="1" applyProtection="1">
      <alignment vertical="top" wrapText="1"/>
    </xf>
    <xf numFmtId="0" fontId="3" fillId="0" borderId="0" xfId="40" applyFont="1" applyFill="1" applyAlignment="1" applyProtection="1">
      <alignment horizontal="left"/>
    </xf>
    <xf numFmtId="40" fontId="78" fillId="0" borderId="0" xfId="40" applyNumberFormat="1" applyFont="1" applyFill="1" applyProtection="1"/>
    <xf numFmtId="49" fontId="1" fillId="0" borderId="0" xfId="40" applyNumberFormat="1" applyFill="1" applyAlignment="1" applyProtection="1">
      <alignment horizontal="right" vertical="top"/>
    </xf>
    <xf numFmtId="49" fontId="5" fillId="0" borderId="0" xfId="40" applyNumberFormat="1" applyFont="1" applyFill="1" applyAlignment="1" applyProtection="1">
      <alignment vertical="top"/>
    </xf>
    <xf numFmtId="0" fontId="5" fillId="0" borderId="0" xfId="40" applyFont="1" applyFill="1" applyAlignment="1" applyProtection="1">
      <alignment vertical="top"/>
    </xf>
    <xf numFmtId="0" fontId="83" fillId="0" borderId="0" xfId="40" applyNumberFormat="1" applyFont="1" applyFill="1" applyBorder="1" applyAlignment="1" applyProtection="1">
      <alignment horizontal="left" vertical="top" wrapText="1"/>
    </xf>
    <xf numFmtId="49" fontId="75" fillId="0" borderId="15" xfId="40" applyNumberFormat="1" applyFont="1" applyFill="1" applyBorder="1" applyAlignment="1" applyProtection="1">
      <alignment horizontal="right" vertical="top"/>
    </xf>
    <xf numFmtId="49" fontId="53" fillId="0" borderId="0" xfId="40" applyNumberFormat="1" applyFont="1" applyFill="1" applyAlignment="1" applyProtection="1">
      <alignment vertical="top"/>
    </xf>
    <xf numFmtId="0" fontId="78" fillId="0" borderId="15" xfId="40" applyFont="1" applyFill="1" applyBorder="1" applyAlignment="1" applyProtection="1">
      <alignment horizontal="center" vertical="top" wrapText="1"/>
    </xf>
    <xf numFmtId="0" fontId="57" fillId="0" borderId="15" xfId="40" applyFont="1" applyFill="1" applyBorder="1" applyAlignment="1" applyProtection="1">
      <alignment horizontal="left"/>
    </xf>
    <xf numFmtId="40" fontId="78" fillId="0" borderId="15" xfId="40" applyNumberFormat="1" applyFont="1" applyFill="1" applyBorder="1" applyAlignment="1" applyProtection="1">
      <alignment horizontal="center"/>
    </xf>
    <xf numFmtId="1" fontId="75" fillId="0" borderId="15" xfId="40" applyNumberFormat="1" applyFont="1" applyFill="1" applyBorder="1" applyProtection="1"/>
    <xf numFmtId="49" fontId="1" fillId="0" borderId="0" xfId="40" applyNumberFormat="1" applyFont="1" applyFill="1" applyAlignment="1" applyProtection="1">
      <alignment horizontal="right" vertical="top"/>
    </xf>
    <xf numFmtId="0" fontId="1" fillId="0" borderId="15" xfId="40" applyFont="1" applyFill="1" applyBorder="1" applyAlignment="1" applyProtection="1">
      <alignment vertical="top" wrapText="1"/>
    </xf>
    <xf numFmtId="0" fontId="1" fillId="0" borderId="15" xfId="40" applyFont="1" applyFill="1" applyBorder="1" applyProtection="1"/>
    <xf numFmtId="1" fontId="78" fillId="0" borderId="0" xfId="40" applyNumberFormat="1" applyFont="1" applyFill="1" applyProtection="1"/>
    <xf numFmtId="0" fontId="78" fillId="0" borderId="15" xfId="40" applyFont="1" applyFill="1" applyBorder="1" applyAlignment="1" applyProtection="1">
      <alignment horizontal="left" wrapText="1"/>
    </xf>
    <xf numFmtId="0" fontId="75" fillId="0" borderId="15" xfId="40" applyFont="1" applyFill="1" applyBorder="1" applyProtection="1"/>
    <xf numFmtId="183" fontId="1" fillId="0" borderId="0" xfId="1973" applyFill="1" applyBorder="1" applyAlignment="1" applyProtection="1">
      <alignment vertical="top"/>
    </xf>
    <xf numFmtId="183" fontId="1" fillId="0" borderId="0" xfId="1973" applyFill="1" applyBorder="1" applyAlignment="1" applyProtection="1">
      <alignment horizontal="right" vertical="top"/>
    </xf>
    <xf numFmtId="183" fontId="1" fillId="0" borderId="15" xfId="1973" applyFill="1" applyBorder="1" applyAlignment="1" applyProtection="1">
      <alignment horizontal="left"/>
    </xf>
    <xf numFmtId="0" fontId="1" fillId="0" borderId="15" xfId="40" applyFont="1" applyFill="1" applyBorder="1" applyAlignment="1" applyProtection="1">
      <alignment horizontal="left" wrapText="1"/>
    </xf>
    <xf numFmtId="0" fontId="82" fillId="0" borderId="15" xfId="40" applyFont="1" applyFill="1" applyBorder="1" applyAlignment="1" applyProtection="1">
      <alignment horizontal="left" wrapText="1"/>
    </xf>
    <xf numFmtId="1" fontId="75" fillId="0" borderId="0" xfId="40" applyNumberFormat="1" applyFont="1" applyFill="1" applyProtection="1"/>
    <xf numFmtId="0" fontId="78" fillId="0" borderId="16" xfId="40" applyFont="1" applyFill="1" applyBorder="1" applyAlignment="1" applyProtection="1">
      <alignment horizontal="left" vertical="center" wrapText="1"/>
    </xf>
    <xf numFmtId="49" fontId="1" fillId="0" borderId="0" xfId="40" applyNumberFormat="1" applyFont="1" applyFill="1" applyBorder="1" applyAlignment="1" applyProtection="1">
      <alignment vertical="top"/>
    </xf>
    <xf numFmtId="0" fontId="3" fillId="0" borderId="0" xfId="40" applyFont="1" applyFill="1" applyBorder="1" applyAlignment="1" applyProtection="1">
      <alignment vertical="top"/>
    </xf>
    <xf numFmtId="0" fontId="78" fillId="0" borderId="0" xfId="40" applyFont="1" applyFill="1" applyBorder="1" applyAlignment="1" applyProtection="1">
      <alignment vertical="top" wrapText="1"/>
    </xf>
    <xf numFmtId="0" fontId="3" fillId="0" borderId="0" xfId="40" applyFont="1" applyFill="1" applyBorder="1" applyAlignment="1" applyProtection="1">
      <alignment horizontal="left"/>
    </xf>
    <xf numFmtId="40" fontId="78" fillId="0" borderId="0" xfId="40" applyNumberFormat="1" applyFont="1" applyFill="1" applyBorder="1" applyProtection="1"/>
    <xf numFmtId="179" fontId="75" fillId="0" borderId="15" xfId="40" applyNumberFormat="1" applyFont="1" applyFill="1" applyBorder="1" applyProtection="1"/>
    <xf numFmtId="4" fontId="1" fillId="0" borderId="15" xfId="40" applyNumberFormat="1" applyFont="1" applyFill="1" applyBorder="1" applyProtection="1"/>
    <xf numFmtId="179" fontId="1" fillId="0" borderId="15" xfId="40" applyNumberFormat="1" applyFont="1" applyFill="1" applyBorder="1" applyProtection="1"/>
    <xf numFmtId="179" fontId="75" fillId="0" borderId="0" xfId="40" applyNumberFormat="1" applyFont="1" applyFill="1" applyProtection="1"/>
    <xf numFmtId="179" fontId="78" fillId="0" borderId="0" xfId="40" applyNumberFormat="1" applyFont="1" applyFill="1" applyProtection="1"/>
    <xf numFmtId="179" fontId="75" fillId="0" borderId="16" xfId="40" applyNumberFormat="1" applyFont="1" applyFill="1" applyBorder="1" applyProtection="1"/>
    <xf numFmtId="179" fontId="78" fillId="0" borderId="15" xfId="40" applyNumberFormat="1" applyFont="1" applyFill="1" applyBorder="1" applyAlignment="1" applyProtection="1">
      <alignment horizontal="center"/>
    </xf>
    <xf numFmtId="182" fontId="75" fillId="0" borderId="15" xfId="40" applyNumberFormat="1" applyFont="1" applyFill="1" applyBorder="1" applyProtection="1"/>
    <xf numFmtId="181" fontId="1" fillId="0" borderId="15" xfId="40" applyNumberFormat="1" applyFont="1" applyFill="1" applyBorder="1" applyProtection="1"/>
    <xf numFmtId="182" fontId="78" fillId="0" borderId="0" xfId="40" applyNumberFormat="1" applyFont="1" applyFill="1" applyProtection="1"/>
    <xf numFmtId="181" fontId="75" fillId="0" borderId="15" xfId="40" applyNumberFormat="1" applyFont="1" applyFill="1" applyBorder="1" applyProtection="1"/>
    <xf numFmtId="182" fontId="75" fillId="0" borderId="0" xfId="40" applyNumberFormat="1" applyFont="1" applyFill="1" applyProtection="1"/>
    <xf numFmtId="179" fontId="78" fillId="0" borderId="0" xfId="40" applyNumberFormat="1" applyFont="1" applyFill="1" applyBorder="1" applyProtection="1"/>
    <xf numFmtId="49" fontId="157" fillId="0" borderId="0" xfId="0" applyNumberFormat="1" applyFont="1" applyFill="1" applyBorder="1" applyAlignment="1">
      <alignment horizontal="left"/>
    </xf>
    <xf numFmtId="0" fontId="157" fillId="0" borderId="0" xfId="0" applyFont="1" applyFill="1" applyBorder="1"/>
    <xf numFmtId="0" fontId="157" fillId="0" borderId="0" xfId="0" applyFont="1" applyFill="1" applyBorder="1" applyAlignment="1">
      <alignment horizontal="center"/>
    </xf>
    <xf numFmtId="166" fontId="157" fillId="0" borderId="0" xfId="0" applyNumberFormat="1" applyFont="1" applyFill="1" applyBorder="1"/>
    <xf numFmtId="164" fontId="157" fillId="0" borderId="0" xfId="0" applyNumberFormat="1" applyFont="1" applyFill="1" applyBorder="1"/>
    <xf numFmtId="49" fontId="157" fillId="0" borderId="2" xfId="0" applyNumberFormat="1" applyFont="1" applyFill="1" applyBorder="1" applyAlignment="1">
      <alignment horizontal="left"/>
    </xf>
    <xf numFmtId="0" fontId="157" fillId="0" borderId="2" xfId="0" applyFont="1" applyFill="1" applyBorder="1"/>
    <xf numFmtId="0" fontId="157" fillId="0" borderId="2" xfId="0" applyFont="1" applyFill="1" applyBorder="1" applyAlignment="1">
      <alignment horizontal="center"/>
    </xf>
    <xf numFmtId="167" fontId="157" fillId="0" borderId="2" xfId="0" applyNumberFormat="1" applyFont="1" applyFill="1" applyBorder="1"/>
    <xf numFmtId="166" fontId="157" fillId="0" borderId="2" xfId="0" applyNumberFormat="1" applyFont="1" applyFill="1" applyBorder="1"/>
    <xf numFmtId="167" fontId="157" fillId="0" borderId="2" xfId="0" applyNumberFormat="1" applyFont="1" applyFill="1" applyBorder="1" applyProtection="1">
      <protection locked="0"/>
    </xf>
    <xf numFmtId="0" fontId="157" fillId="0" borderId="0" xfId="2" applyFont="1" applyFill="1"/>
    <xf numFmtId="0" fontId="157" fillId="0" borderId="0" xfId="2" applyFont="1" applyFill="1" applyProtection="1">
      <protection locked="0"/>
    </xf>
    <xf numFmtId="164" fontId="157" fillId="0" borderId="0" xfId="2" applyNumberFormat="1" applyFont="1" applyFill="1"/>
    <xf numFmtId="0" fontId="157" fillId="0" borderId="2" xfId="2" applyFont="1" applyFill="1" applyBorder="1"/>
    <xf numFmtId="166" fontId="157" fillId="0" borderId="2" xfId="2" applyNumberFormat="1" applyFont="1" applyFill="1" applyBorder="1"/>
    <xf numFmtId="0" fontId="158" fillId="0" borderId="0" xfId="0" applyFont="1" applyFill="1"/>
    <xf numFmtId="0" fontId="159" fillId="0" borderId="0" xfId="0" applyFont="1" applyFill="1"/>
    <xf numFmtId="0" fontId="160" fillId="0" borderId="0" xfId="0" applyFont="1" applyFill="1"/>
    <xf numFmtId="164" fontId="158" fillId="0" borderId="0" xfId="0" applyNumberFormat="1" applyFont="1" applyFill="1"/>
    <xf numFmtId="0" fontId="158" fillId="0" borderId="2" xfId="0" applyFont="1" applyFill="1" applyBorder="1"/>
    <xf numFmtId="0" fontId="160" fillId="0" borderId="2" xfId="0" applyFont="1" applyFill="1" applyBorder="1"/>
    <xf numFmtId="167" fontId="160" fillId="0" borderId="2" xfId="0" applyNumberFormat="1" applyFont="1" applyFill="1" applyBorder="1" applyProtection="1">
      <protection locked="0"/>
    </xf>
    <xf numFmtId="166" fontId="160" fillId="0" borderId="2" xfId="0" applyNumberFormat="1" applyFont="1" applyFill="1" applyBorder="1"/>
    <xf numFmtId="167" fontId="160" fillId="0" borderId="2" xfId="0" applyNumberFormat="1" applyFont="1" applyFill="1" applyBorder="1"/>
    <xf numFmtId="0" fontId="159" fillId="0" borderId="0" xfId="1" applyFont="1" applyAlignment="1">
      <alignment horizontal="left" vertical="top"/>
    </xf>
    <xf numFmtId="0" fontId="159" fillId="0" borderId="0" xfId="1" applyFont="1" applyAlignment="1">
      <alignment horizontal="justify" vertical="top"/>
    </xf>
    <xf numFmtId="0" fontId="161" fillId="0" borderId="0" xfId="1" applyFont="1"/>
    <xf numFmtId="4" fontId="159" fillId="0" borderId="0" xfId="1" applyNumberFormat="1" applyFont="1"/>
    <xf numFmtId="49" fontId="159" fillId="0" borderId="0" xfId="1" applyNumberFormat="1" applyFont="1" applyAlignment="1">
      <alignment horizontal="center"/>
    </xf>
    <xf numFmtId="0" fontId="117" fillId="0" borderId="0" xfId="0" applyFont="1" applyAlignment="1">
      <alignment horizontal="right"/>
    </xf>
    <xf numFmtId="0" fontId="116" fillId="0" borderId="0" xfId="0" applyFont="1" applyAlignment="1">
      <alignment horizontal="right"/>
    </xf>
    <xf numFmtId="0" fontId="116" fillId="0" borderId="12" xfId="0" applyFont="1" applyBorder="1" applyAlignment="1">
      <alignment horizontal="right"/>
    </xf>
    <xf numFmtId="0" fontId="6" fillId="0" borderId="0" xfId="1" applyFont="1" applyAlignment="1">
      <alignment horizontal="center"/>
    </xf>
    <xf numFmtId="0" fontId="0" fillId="0" borderId="0" xfId="0" applyAlignment="1"/>
    <xf numFmtId="0" fontId="45" fillId="0" borderId="0" xfId="1" applyFont="1" applyAlignment="1">
      <alignment horizontal="center" vertical="top" wrapText="1"/>
    </xf>
    <xf numFmtId="0" fontId="46" fillId="0" borderId="0" xfId="0" applyFont="1" applyAlignment="1">
      <alignment horizontal="center" vertical="top" wrapText="1"/>
    </xf>
    <xf numFmtId="0" fontId="7" fillId="0" borderId="0" xfId="1" applyFont="1" applyAlignment="1">
      <alignment horizontal="left"/>
    </xf>
    <xf numFmtId="0" fontId="4" fillId="0" borderId="0" xfId="1" applyFont="1" applyAlignment="1">
      <alignment horizontal="justify" vertical="top" wrapText="1"/>
    </xf>
    <xf numFmtId="0" fontId="3" fillId="0" borderId="0" xfId="1" applyFont="1" applyAlignment="1">
      <alignment horizontal="justify" vertical="top" wrapText="1"/>
    </xf>
    <xf numFmtId="0" fontId="2" fillId="0" borderId="0" xfId="1" applyFont="1" applyAlignment="1">
      <alignment horizontal="justify" vertical="top" wrapText="1"/>
    </xf>
    <xf numFmtId="0" fontId="7" fillId="0" borderId="1" xfId="1" applyFont="1" applyBorder="1" applyAlignment="1">
      <alignment horizontal="left"/>
    </xf>
    <xf numFmtId="0" fontId="5" fillId="0" borderId="0" xfId="1" applyFont="1" applyAlignment="1">
      <alignment horizontal="left"/>
    </xf>
    <xf numFmtId="0" fontId="6" fillId="0" borderId="0" xfId="1" applyFont="1" applyAlignment="1">
      <alignment horizontal="left"/>
    </xf>
    <xf numFmtId="0" fontId="2" fillId="0" borderId="0" xfId="0" applyNumberFormat="1" applyFont="1" applyFill="1" applyBorder="1" applyAlignment="1">
      <alignment vertical="top" wrapText="1"/>
    </xf>
    <xf numFmtId="0" fontId="1" fillId="0" borderId="4" xfId="0" applyFont="1" applyFill="1" applyBorder="1" applyAlignment="1">
      <alignment vertical="top" wrapText="1"/>
    </xf>
    <xf numFmtId="0" fontId="0" fillId="0" borderId="4" xfId="0" applyFont="1" applyBorder="1" applyAlignment="1">
      <alignment vertical="top" wrapText="1"/>
    </xf>
    <xf numFmtId="0" fontId="0" fillId="0" borderId="0" xfId="0" applyFont="1" applyAlignment="1">
      <alignment vertical="top" wrapText="1"/>
    </xf>
    <xf numFmtId="0" fontId="2" fillId="0" borderId="0" xfId="0" applyFont="1" applyFill="1" applyAlignment="1">
      <alignment vertical="top" wrapText="1"/>
    </xf>
    <xf numFmtId="0" fontId="0" fillId="0" borderId="0" xfId="0" applyFill="1" applyAlignment="1">
      <alignment vertical="top" wrapText="1"/>
    </xf>
    <xf numFmtId="0" fontId="13" fillId="0" borderId="0" xfId="2" applyFont="1" applyFill="1" applyAlignment="1">
      <alignment vertical="top" wrapText="1"/>
    </xf>
    <xf numFmtId="0" fontId="13" fillId="0" borderId="0" xfId="2" applyFont="1" applyAlignment="1">
      <alignment vertical="top" wrapText="1"/>
    </xf>
    <xf numFmtId="0" fontId="1" fillId="0" borderId="4" xfId="0" applyFont="1"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0" xfId="0" applyFill="1" applyAlignment="1">
      <alignment wrapText="1"/>
    </xf>
    <xf numFmtId="0" fontId="30" fillId="0" borderId="0" xfId="0" applyFont="1" applyFill="1" applyAlignment="1">
      <alignment vertical="top" wrapText="1"/>
    </xf>
    <xf numFmtId="0" fontId="30" fillId="0" borderId="0" xfId="0" applyFont="1" applyFill="1" applyAlignment="1">
      <alignment wrapText="1"/>
    </xf>
    <xf numFmtId="0" fontId="1" fillId="0" borderId="0" xfId="0" applyFont="1" applyFill="1" applyAlignment="1">
      <alignment vertical="top" wrapText="1"/>
    </xf>
    <xf numFmtId="0" fontId="30" fillId="0" borderId="4" xfId="0" applyFont="1" applyFill="1" applyBorder="1" applyAlignment="1">
      <alignment vertical="top" wrapText="1"/>
    </xf>
    <xf numFmtId="0" fontId="1" fillId="0" borderId="0" xfId="0" applyFont="1" applyFill="1" applyBorder="1" applyAlignment="1">
      <alignment vertical="top" wrapText="1"/>
    </xf>
    <xf numFmtId="0" fontId="30" fillId="0" borderId="0" xfId="0" applyFont="1" applyFill="1" applyBorder="1" applyAlignment="1">
      <alignment vertical="top" wrapText="1"/>
    </xf>
    <xf numFmtId="49" fontId="8" fillId="0" borderId="0" xfId="2" applyNumberFormat="1" applyFont="1" applyFill="1" applyBorder="1" applyAlignment="1">
      <alignment horizontal="left" vertical="top" wrapText="1"/>
    </xf>
    <xf numFmtId="0" fontId="0" fillId="0" borderId="0" xfId="0" applyAlignment="1">
      <alignment horizontal="left" vertical="top" wrapText="1"/>
    </xf>
    <xf numFmtId="0" fontId="8" fillId="0" borderId="0" xfId="0" applyFont="1" applyFill="1" applyBorder="1" applyAlignment="1">
      <alignment horizontal="left" vertical="top" wrapText="1"/>
    </xf>
    <xf numFmtId="0" fontId="8" fillId="0" borderId="0" xfId="0" applyNumberFormat="1" applyFont="1" applyFill="1" applyBorder="1" applyAlignment="1">
      <alignment vertical="top" wrapText="1"/>
    </xf>
    <xf numFmtId="0" fontId="30" fillId="0" borderId="0" xfId="0" applyFont="1" applyAlignment="1">
      <alignment wrapText="1"/>
    </xf>
    <xf numFmtId="0" fontId="0" fillId="0" borderId="4" xfId="0" applyFill="1" applyBorder="1" applyAlignment="1">
      <alignment vertical="top" wrapText="1"/>
    </xf>
    <xf numFmtId="0" fontId="0" fillId="0" borderId="4" xfId="0" applyBorder="1" applyAlignment="1">
      <alignment wrapText="1"/>
    </xf>
    <xf numFmtId="0" fontId="0" fillId="0" borderId="0" xfId="0" applyAlignment="1">
      <alignment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ont="1" applyFill="1" applyBorder="1" applyAlignment="1">
      <alignment vertical="top" wrapText="1"/>
    </xf>
    <xf numFmtId="0" fontId="4" fillId="0" borderId="0" xfId="0" applyFont="1" applyFill="1" applyAlignment="1">
      <alignment horizontal="justify" vertical="distributed" wrapText="1"/>
    </xf>
    <xf numFmtId="0" fontId="0" fillId="0" borderId="0" xfId="0" applyFill="1" applyAlignment="1">
      <alignment horizontal="justify" vertical="distributed" wrapText="1"/>
    </xf>
    <xf numFmtId="0" fontId="4" fillId="0" borderId="0" xfId="0" applyFont="1" applyAlignment="1">
      <alignment horizontal="justify" wrapText="1"/>
    </xf>
    <xf numFmtId="0" fontId="0" fillId="0" borderId="0" xfId="0" applyAlignment="1">
      <alignment horizontal="justify" wrapText="1"/>
    </xf>
    <xf numFmtId="0" fontId="8" fillId="0" borderId="0" xfId="0" applyFont="1" applyFill="1" applyBorder="1" applyAlignment="1">
      <alignment vertical="top" wrapText="1"/>
    </xf>
    <xf numFmtId="0" fontId="30" fillId="0" borderId="0" xfId="0" applyFont="1" applyAlignment="1">
      <alignment vertical="top" wrapText="1"/>
    </xf>
    <xf numFmtId="0" fontId="2" fillId="0" borderId="0" xfId="0" applyFont="1" applyFill="1" applyBorder="1" applyAlignment="1">
      <alignment vertical="top" wrapText="1"/>
    </xf>
    <xf numFmtId="0" fontId="0" fillId="0" borderId="0" xfId="0" applyBorder="1" applyAlignment="1">
      <alignment vertical="top" wrapText="1"/>
    </xf>
    <xf numFmtId="49" fontId="13" fillId="0" borderId="4" xfId="0" applyNumberFormat="1" applyFont="1" applyFill="1" applyBorder="1" applyAlignment="1">
      <alignment horizontal="left" vertical="top" wrapText="1"/>
    </xf>
    <xf numFmtId="0" fontId="30" fillId="0" borderId="4" xfId="0" applyFont="1" applyBorder="1" applyAlignment="1">
      <alignment vertical="top" wrapText="1"/>
    </xf>
    <xf numFmtId="49" fontId="13" fillId="0" borderId="0" xfId="0" applyNumberFormat="1" applyFont="1" applyFill="1" applyBorder="1" applyAlignment="1">
      <alignment horizontal="left" vertical="top" wrapText="1"/>
    </xf>
    <xf numFmtId="0" fontId="8" fillId="0" borderId="0" xfId="2" applyFont="1" applyFill="1" applyBorder="1" applyAlignment="1">
      <alignment vertical="top" wrapText="1"/>
    </xf>
    <xf numFmtId="0" fontId="13" fillId="0" borderId="0" xfId="2" applyAlignment="1">
      <alignment vertical="top" wrapText="1"/>
    </xf>
    <xf numFmtId="0" fontId="64" fillId="0" borderId="0" xfId="0" applyFont="1" applyFill="1" applyAlignment="1">
      <alignment horizontal="justify" vertical="top" wrapText="1"/>
    </xf>
    <xf numFmtId="0" fontId="0" fillId="0" borderId="0" xfId="0" applyFill="1" applyAlignment="1"/>
    <xf numFmtId="0" fontId="1" fillId="0" borderId="0" xfId="1" applyFont="1" applyAlignment="1">
      <alignment horizontal="justify" vertical="top" wrapText="1"/>
    </xf>
    <xf numFmtId="0" fontId="1" fillId="0" borderId="0" xfId="1" applyFont="1" applyAlignment="1">
      <alignment horizontal="left"/>
    </xf>
    <xf numFmtId="0" fontId="6" fillId="0" borderId="0" xfId="1" applyFont="1" applyAlignment="1">
      <alignment horizontal="justify" vertical="center" wrapText="1"/>
    </xf>
    <xf numFmtId="0" fontId="61" fillId="0" borderId="0" xfId="1" applyFont="1" applyAlignment="1">
      <alignment wrapText="1"/>
    </xf>
    <xf numFmtId="0" fontId="62" fillId="0" borderId="0" xfId="0" applyFont="1" applyAlignment="1">
      <alignment wrapText="1"/>
    </xf>
    <xf numFmtId="0" fontId="58" fillId="0" borderId="4" xfId="1" applyFont="1" applyBorder="1" applyAlignment="1">
      <alignment horizontal="justify" vertical="top" wrapText="1"/>
    </xf>
    <xf numFmtId="0" fontId="58" fillId="0" borderId="0" xfId="1" applyFont="1" applyAlignment="1">
      <alignment horizontal="justify" vertical="top" wrapText="1"/>
    </xf>
    <xf numFmtId="0" fontId="72" fillId="0" borderId="4" xfId="128" applyFont="1" applyBorder="1" applyAlignment="1">
      <alignment wrapText="1"/>
    </xf>
    <xf numFmtId="0" fontId="13" fillId="0" borderId="4" xfId="128" applyBorder="1" applyAlignment="1">
      <alignment wrapText="1"/>
    </xf>
    <xf numFmtId="0" fontId="10" fillId="0" borderId="11" xfId="128" applyFont="1" applyBorder="1" applyAlignment="1">
      <alignment horizontal="center"/>
    </xf>
    <xf numFmtId="0" fontId="8" fillId="0" borderId="4" xfId="128" applyFont="1" applyBorder="1" applyAlignment="1">
      <alignment wrapText="1"/>
    </xf>
    <xf numFmtId="0" fontId="8" fillId="0" borderId="0" xfId="128" applyFont="1" applyAlignment="1">
      <alignment wrapText="1"/>
    </xf>
    <xf numFmtId="0" fontId="13" fillId="0" borderId="0" xfId="128" applyAlignment="1">
      <alignment wrapText="1"/>
    </xf>
    <xf numFmtId="4" fontId="1" fillId="0" borderId="0" xfId="0" applyNumberFormat="1" applyFont="1" applyAlignment="1">
      <alignment vertical="top" wrapText="1"/>
    </xf>
    <xf numFmtId="0" fontId="1" fillId="0" borderId="0" xfId="0" applyFont="1" applyAlignment="1"/>
    <xf numFmtId="4" fontId="90" fillId="0" borderId="0" xfId="40" applyNumberFormat="1" applyFont="1" applyAlignment="1">
      <alignment vertical="top" wrapText="1"/>
    </xf>
    <xf numFmtId="4" fontId="95" fillId="0" borderId="0" xfId="40" applyNumberFormat="1" applyFont="1" applyFill="1" applyAlignment="1">
      <alignment vertical="top" wrapText="1"/>
    </xf>
    <xf numFmtId="0" fontId="1" fillId="0" borderId="0" xfId="40" applyAlignment="1">
      <alignment vertical="top" wrapText="1"/>
    </xf>
    <xf numFmtId="0" fontId="1" fillId="0" borderId="0" xfId="40" applyAlignment="1"/>
    <xf numFmtId="4" fontId="72" fillId="0" borderId="0" xfId="40" applyNumberFormat="1" applyFont="1" applyAlignment="1">
      <alignment vertical="top" wrapText="1"/>
    </xf>
    <xf numFmtId="0" fontId="72" fillId="0" borderId="0" xfId="40" applyFont="1" applyAlignment="1"/>
    <xf numFmtId="168" fontId="8" fillId="0" borderId="0" xfId="4" applyFont="1" applyAlignment="1">
      <alignment vertical="top" wrapText="1"/>
    </xf>
    <xf numFmtId="168" fontId="27" fillId="0" borderId="0" xfId="4" applyAlignment="1">
      <alignment vertical="top" wrapText="1"/>
    </xf>
    <xf numFmtId="168" fontId="8" fillId="0" borderId="0" xfId="4" applyFont="1" applyAlignment="1">
      <alignment wrapText="1"/>
    </xf>
    <xf numFmtId="168" fontId="27" fillId="0" borderId="0" xfId="4" applyAlignment="1"/>
    <xf numFmtId="4" fontId="72" fillId="0" borderId="0" xfId="4" applyNumberFormat="1" applyFont="1" applyAlignment="1">
      <alignment vertical="top" wrapText="1"/>
    </xf>
    <xf numFmtId="168" fontId="72" fillId="0" borderId="0" xfId="4" applyFont="1" applyAlignment="1">
      <alignment wrapText="1"/>
    </xf>
    <xf numFmtId="168" fontId="27" fillId="0" borderId="0" xfId="4" applyAlignment="1">
      <alignment wrapText="1"/>
    </xf>
    <xf numFmtId="168" fontId="27" fillId="0" borderId="0" xfId="4"/>
    <xf numFmtId="0" fontId="6" fillId="0" borderId="0" xfId="40" applyFont="1" applyFill="1" applyBorder="1" applyAlignment="1" applyProtection="1">
      <alignment horizontal="center" vertical="top" wrapText="1"/>
      <protection locked="0"/>
    </xf>
    <xf numFmtId="0" fontId="65" fillId="0" borderId="0" xfId="1" applyFont="1" applyAlignment="1">
      <alignment wrapText="1"/>
    </xf>
    <xf numFmtId="0" fontId="66" fillId="0" borderId="0" xfId="0" applyFont="1" applyAlignment="1">
      <alignment wrapText="1"/>
    </xf>
    <xf numFmtId="0" fontId="1" fillId="0" borderId="0" xfId="1" applyAlignment="1">
      <alignment horizontal="left" vertical="top"/>
    </xf>
    <xf numFmtId="0" fontId="6" fillId="0" borderId="0" xfId="1" applyFont="1" applyFill="1" applyAlignment="1">
      <alignment horizontal="justify" vertical="center" wrapText="1"/>
    </xf>
    <xf numFmtId="0" fontId="1" fillId="0" borderId="0" xfId="1" applyFont="1" applyAlignment="1">
      <alignment horizontal="left" vertical="top"/>
    </xf>
    <xf numFmtId="0" fontId="53" fillId="0" borderId="0" xfId="1" applyFont="1" applyFill="1" applyAlignment="1">
      <alignment horizontal="left" wrapText="1"/>
    </xf>
    <xf numFmtId="0" fontId="1" fillId="0" borderId="0" xfId="1" applyFont="1" applyFill="1" applyAlignment="1">
      <alignment horizontal="justify" vertical="top" wrapText="1"/>
    </xf>
    <xf numFmtId="178" fontId="131" fillId="11" borderId="2" xfId="0" applyNumberFormat="1" applyFont="1" applyFill="1" applyBorder="1" applyAlignment="1">
      <alignment horizontal="right" vertical="center"/>
    </xf>
    <xf numFmtId="178" fontId="126" fillId="0" borderId="2" xfId="0" applyNumberFormat="1" applyFont="1" applyBorder="1" applyAlignment="1">
      <alignment horizontal="right" vertical="center"/>
    </xf>
    <xf numFmtId="178" fontId="127" fillId="0" borderId="0" xfId="0" applyNumberFormat="1" applyFont="1" applyAlignment="1">
      <alignment horizontal="right" vertical="center"/>
    </xf>
    <xf numFmtId="178" fontId="126" fillId="0" borderId="0" xfId="0" applyNumberFormat="1" applyFont="1" applyBorder="1" applyAlignment="1">
      <alignment horizontal="right" vertical="center"/>
    </xf>
    <xf numFmtId="178" fontId="126" fillId="0" borderId="25" xfId="0" applyNumberFormat="1" applyFont="1" applyBorder="1" applyAlignment="1">
      <alignment horizontal="right" vertical="center"/>
    </xf>
    <xf numFmtId="178" fontId="126" fillId="0" borderId="0" xfId="0" applyNumberFormat="1" applyFont="1" applyAlignment="1">
      <alignment horizontal="right" vertical="center"/>
    </xf>
    <xf numFmtId="0" fontId="117" fillId="0" borderId="0" xfId="0" applyFont="1" applyBorder="1" applyAlignment="1">
      <alignment horizontal="left" vertical="center"/>
    </xf>
    <xf numFmtId="0" fontId="117" fillId="0" borderId="1" xfId="0" applyFont="1" applyBorder="1" applyAlignment="1">
      <alignment horizontal="left" vertical="center"/>
    </xf>
    <xf numFmtId="0" fontId="117" fillId="0" borderId="0" xfId="0" applyFont="1" applyFill="1" applyBorder="1" applyAlignment="1">
      <alignment horizontal="left" vertical="center"/>
    </xf>
    <xf numFmtId="0" fontId="117" fillId="0" borderId="1" xfId="0" applyFont="1" applyFill="1" applyBorder="1" applyAlignment="1">
      <alignment horizontal="left" vertical="center"/>
    </xf>
    <xf numFmtId="0" fontId="131" fillId="0" borderId="0" xfId="0" applyFont="1" applyAlignment="1">
      <alignment horizontal="left" vertical="center"/>
    </xf>
    <xf numFmtId="0" fontId="131" fillId="11" borderId="27" xfId="0" applyFont="1" applyFill="1" applyBorder="1" applyAlignment="1">
      <alignment horizontal="center" vertical="center"/>
    </xf>
    <xf numFmtId="0" fontId="117" fillId="0" borderId="0" xfId="0" applyFont="1" applyAlignment="1">
      <alignment horizontal="left" vertical="center"/>
    </xf>
    <xf numFmtId="178" fontId="127" fillId="11" borderId="27" xfId="0" applyNumberFormat="1" applyFont="1" applyFill="1" applyBorder="1" applyAlignment="1">
      <alignment horizontal="right" vertical="center"/>
    </xf>
    <xf numFmtId="178" fontId="127" fillId="11" borderId="26" xfId="0" applyNumberFormat="1" applyFont="1" applyFill="1" applyBorder="1" applyAlignment="1">
      <alignment horizontal="right" vertical="center"/>
    </xf>
    <xf numFmtId="0" fontId="126" fillId="0" borderId="0" xfId="0" applyFont="1" applyAlignment="1">
      <alignment horizontal="left" vertical="center" wrapText="1"/>
    </xf>
    <xf numFmtId="0" fontId="127" fillId="0" borderId="28" xfId="0" applyFont="1" applyBorder="1" applyAlignment="1">
      <alignment horizontal="center" vertical="center"/>
    </xf>
    <xf numFmtId="0" fontId="127" fillId="0" borderId="26" xfId="0" applyFont="1" applyBorder="1" applyAlignment="1">
      <alignment horizontal="center" vertical="center"/>
    </xf>
    <xf numFmtId="0" fontId="134" fillId="0" borderId="0" xfId="0" applyFont="1" applyAlignment="1">
      <alignment horizontal="left" vertical="top" wrapText="1"/>
    </xf>
    <xf numFmtId="0" fontId="58" fillId="0" borderId="25" xfId="1" applyFont="1" applyBorder="1" applyAlignment="1">
      <alignment horizontal="justify" vertical="center" wrapText="1"/>
    </xf>
    <xf numFmtId="0" fontId="58" fillId="0" borderId="0" xfId="1" applyFont="1" applyAlignment="1">
      <alignment horizontal="justify" vertical="center" wrapText="1"/>
    </xf>
    <xf numFmtId="0" fontId="1" fillId="0" borderId="0" xfId="1" applyAlignment="1">
      <alignment horizontal="left"/>
    </xf>
    <xf numFmtId="0" fontId="1" fillId="0" borderId="0" xfId="1" applyAlignment="1">
      <alignment horizontal="justify" vertical="top" wrapText="1"/>
    </xf>
    <xf numFmtId="0" fontId="72" fillId="0" borderId="0" xfId="40" applyFont="1"/>
    <xf numFmtId="49" fontId="99" fillId="11" borderId="0" xfId="1" applyNumberFormat="1" applyFont="1" applyFill="1" applyAlignment="1">
      <alignment horizontal="left" vertical="center"/>
    </xf>
    <xf numFmtId="168" fontId="8" fillId="0" borderId="0" xfId="1981" applyFont="1" applyAlignment="1">
      <alignment vertical="top" wrapText="1"/>
    </xf>
    <xf numFmtId="168" fontId="27" fillId="0" borderId="0" xfId="1981" applyAlignment="1">
      <alignment vertical="top" wrapText="1"/>
    </xf>
    <xf numFmtId="4" fontId="72" fillId="0" borderId="0" xfId="1981" applyNumberFormat="1" applyFont="1" applyAlignment="1">
      <alignment vertical="top" wrapText="1"/>
    </xf>
    <xf numFmtId="168" fontId="72" fillId="0" borderId="0" xfId="1981" applyFont="1" applyAlignment="1">
      <alignment wrapText="1"/>
    </xf>
    <xf numFmtId="168" fontId="27" fillId="0" borderId="0" xfId="1981" applyAlignment="1">
      <alignment wrapText="1"/>
    </xf>
    <xf numFmtId="168" fontId="8" fillId="0" borderId="0" xfId="1981" applyFont="1" applyAlignment="1">
      <alignment wrapText="1"/>
    </xf>
    <xf numFmtId="168" fontId="27" fillId="0" borderId="0" xfId="1981"/>
    <xf numFmtId="0" fontId="53" fillId="0" borderId="0" xfId="1" applyFont="1" applyAlignment="1">
      <alignment horizontal="left" wrapText="1"/>
    </xf>
    <xf numFmtId="0" fontId="58" fillId="0" borderId="1" xfId="1" applyFont="1" applyBorder="1" applyAlignment="1">
      <alignment horizontal="justify" vertical="center" wrapText="1"/>
    </xf>
    <xf numFmtId="49" fontId="13" fillId="0" borderId="25" xfId="0" applyNumberFormat="1" applyFont="1" applyFill="1" applyBorder="1" applyAlignment="1">
      <alignment horizontal="left" vertical="top" wrapText="1"/>
    </xf>
    <xf numFmtId="0" fontId="1" fillId="0" borderId="25" xfId="0" applyFont="1" applyFill="1" applyBorder="1" applyAlignment="1">
      <alignment vertical="top" wrapText="1"/>
    </xf>
    <xf numFmtId="0" fontId="30" fillId="0" borderId="25" xfId="0" applyFont="1" applyBorder="1" applyAlignment="1">
      <alignment vertical="top" wrapText="1"/>
    </xf>
    <xf numFmtId="0" fontId="30" fillId="0" borderId="0" xfId="0" applyFont="1" applyBorder="1" applyAlignment="1">
      <alignment vertical="top" wrapText="1"/>
    </xf>
    <xf numFmtId="0" fontId="0" fillId="0" borderId="25" xfId="0" applyBorder="1" applyAlignment="1">
      <alignment vertical="top" wrapText="1"/>
    </xf>
    <xf numFmtId="0" fontId="0" fillId="0" borderId="25" xfId="0" applyFill="1" applyBorder="1" applyAlignment="1">
      <alignment vertical="top" wrapText="1"/>
    </xf>
    <xf numFmtId="0" fontId="0" fillId="0" borderId="25" xfId="0" applyBorder="1" applyAlignment="1">
      <alignment wrapText="1"/>
    </xf>
    <xf numFmtId="0" fontId="30" fillId="0" borderId="25" xfId="0" applyFont="1" applyFill="1" applyBorder="1" applyAlignment="1">
      <alignment vertical="top" wrapText="1"/>
    </xf>
    <xf numFmtId="0" fontId="1" fillId="0" borderId="0" xfId="0" applyNumberFormat="1" applyFont="1" applyFill="1" applyBorder="1" applyAlignment="1">
      <alignment vertical="top" wrapText="1"/>
    </xf>
    <xf numFmtId="0" fontId="0" fillId="0" borderId="25" xfId="0" applyFont="1" applyBorder="1" applyAlignment="1">
      <alignment vertical="top" wrapText="1"/>
    </xf>
    <xf numFmtId="0" fontId="1" fillId="0" borderId="25" xfId="0" applyFont="1" applyBorder="1" applyAlignment="1">
      <alignment vertical="top" wrapText="1"/>
    </xf>
    <xf numFmtId="0" fontId="58" fillId="0" borderId="25" xfId="1" applyFont="1" applyBorder="1" applyAlignment="1">
      <alignment horizontal="justify" vertical="top" wrapText="1"/>
    </xf>
    <xf numFmtId="0" fontId="72" fillId="0" borderId="25" xfId="128" applyFont="1" applyBorder="1" applyAlignment="1">
      <alignment wrapText="1"/>
    </xf>
    <xf numFmtId="0" fontId="13" fillId="0" borderId="25" xfId="128" applyBorder="1" applyAlignment="1">
      <alignment wrapText="1"/>
    </xf>
    <xf numFmtId="0" fontId="10" fillId="0" borderId="24" xfId="128" applyFont="1" applyBorder="1" applyAlignment="1">
      <alignment horizontal="center"/>
    </xf>
    <xf numFmtId="0" fontId="8" fillId="0" borderId="25" xfId="128" applyFont="1" applyBorder="1" applyAlignment="1">
      <alignment wrapText="1"/>
    </xf>
    <xf numFmtId="4" fontId="72" fillId="0" borderId="0" xfId="1986" applyNumberFormat="1" applyFont="1" applyAlignment="1">
      <alignment vertical="top" wrapText="1"/>
    </xf>
    <xf numFmtId="0" fontId="72" fillId="0" borderId="0" xfId="1986" applyFont="1" applyAlignment="1"/>
    <xf numFmtId="0" fontId="72" fillId="0" borderId="0" xfId="1986" applyFont="1"/>
    <xf numFmtId="1" fontId="53" fillId="0" borderId="0" xfId="59" applyNumberFormat="1" applyFont="1" applyAlignment="1">
      <alignment horizontal="center" vertical="center" wrapText="1"/>
    </xf>
    <xf numFmtId="0" fontId="155" fillId="0" borderId="0" xfId="59" applyFont="1" applyAlignment="1">
      <alignment horizontal="center" vertical="center" wrapText="1"/>
    </xf>
    <xf numFmtId="4" fontId="3" fillId="0" borderId="0" xfId="59" applyNumberFormat="1" applyFont="1" applyBorder="1" applyAlignment="1">
      <alignment horizontal="left" vertical="center" wrapText="1"/>
    </xf>
    <xf numFmtId="0" fontId="35" fillId="0" borderId="0" xfId="59" applyAlignment="1">
      <alignment horizontal="left" vertical="center" wrapText="1"/>
    </xf>
    <xf numFmtId="4" fontId="90" fillId="0" borderId="0" xfId="59" applyNumberFormat="1" applyFont="1" applyBorder="1" applyAlignment="1">
      <alignment horizontal="left" vertical="center" wrapText="1"/>
    </xf>
    <xf numFmtId="0" fontId="35" fillId="0" borderId="0" xfId="59" applyFont="1" applyBorder="1" applyAlignment="1">
      <alignment horizontal="left" vertical="center" wrapText="1"/>
    </xf>
    <xf numFmtId="0" fontId="95" fillId="0" borderId="0" xfId="59" applyFont="1" applyAlignment="1"/>
    <xf numFmtId="0" fontId="140" fillId="0" borderId="0" xfId="59" applyFont="1" applyAlignment="1"/>
    <xf numFmtId="49" fontId="163" fillId="0" borderId="0" xfId="0" applyNumberFormat="1" applyFont="1" applyFill="1" applyBorder="1" applyAlignment="1">
      <alignment horizontal="left"/>
    </xf>
    <xf numFmtId="0" fontId="163" fillId="0" borderId="0" xfId="0" applyFont="1" applyFill="1" applyBorder="1"/>
    <xf numFmtId="4" fontId="163" fillId="0" borderId="0" xfId="0" applyNumberFormat="1" applyFont="1" applyFill="1" applyBorder="1"/>
    <xf numFmtId="166" fontId="163" fillId="0" borderId="0" xfId="0" applyNumberFormat="1" applyFont="1" applyFill="1" applyBorder="1"/>
    <xf numFmtId="0" fontId="163" fillId="0" borderId="0" xfId="0" applyNumberFormat="1" applyFont="1" applyFill="1" applyBorder="1" applyAlignment="1">
      <alignment vertical="top" wrapText="1"/>
    </xf>
    <xf numFmtId="0" fontId="166" fillId="0" borderId="0" xfId="0" applyFont="1" applyAlignment="1">
      <alignment wrapText="1"/>
    </xf>
    <xf numFmtId="49" fontId="163" fillId="0" borderId="2" xfId="0" applyNumberFormat="1" applyFont="1" applyFill="1" applyBorder="1" applyAlignment="1">
      <alignment horizontal="left"/>
    </xf>
    <xf numFmtId="0" fontId="163" fillId="0" borderId="2" xfId="0" applyFont="1" applyFill="1" applyBorder="1"/>
    <xf numFmtId="0" fontId="166" fillId="0" borderId="2" xfId="0" applyFont="1" applyFill="1" applyBorder="1" applyAlignment="1">
      <alignment horizontal="center"/>
    </xf>
    <xf numFmtId="167" fontId="163" fillId="0" borderId="2" xfId="0" applyNumberFormat="1" applyFont="1" applyFill="1" applyBorder="1" applyProtection="1">
      <protection locked="0"/>
    </xf>
    <xf numFmtId="166" fontId="163" fillId="0" borderId="2" xfId="0" applyNumberFormat="1" applyFont="1" applyFill="1" applyBorder="1"/>
    <xf numFmtId="167" fontId="163" fillId="0" borderId="2" xfId="0" applyNumberFormat="1" applyFont="1" applyFill="1" applyBorder="1"/>
    <xf numFmtId="0" fontId="167" fillId="0" borderId="0" xfId="0" applyFont="1" applyAlignment="1">
      <alignment vertical="top"/>
    </xf>
    <xf numFmtId="4" fontId="167" fillId="0" borderId="0" xfId="0" applyNumberFormat="1" applyFont="1" applyAlignment="1">
      <alignment vertical="top" wrapText="1"/>
    </xf>
    <xf numFmtId="1" fontId="167" fillId="0" borderId="0" xfId="0" applyNumberFormat="1" applyFont="1" applyAlignment="1">
      <alignment horizontal="center"/>
    </xf>
    <xf numFmtId="1" fontId="167" fillId="0" borderId="0" xfId="0" applyNumberFormat="1" applyFont="1"/>
    <xf numFmtId="4" fontId="167" fillId="0" borderId="0" xfId="0" applyNumberFormat="1" applyFont="1"/>
    <xf numFmtId="167" fontId="163" fillId="0" borderId="0" xfId="0" applyNumberFormat="1" applyFont="1" applyFill="1" applyBorder="1" applyProtection="1">
      <protection locked="0"/>
    </xf>
    <xf numFmtId="4" fontId="167" fillId="0" borderId="0" xfId="0" applyNumberFormat="1" applyFont="1" applyProtection="1">
      <protection locked="0"/>
    </xf>
    <xf numFmtId="0" fontId="171" fillId="0" borderId="0" xfId="0" applyFont="1" applyAlignment="1">
      <alignment vertical="top"/>
    </xf>
    <xf numFmtId="4" fontId="171" fillId="0" borderId="0" xfId="0" applyNumberFormat="1" applyFont="1" applyAlignment="1">
      <alignment vertical="top" wrapText="1"/>
    </xf>
    <xf numFmtId="1" fontId="171" fillId="0" borderId="0" xfId="0" applyNumberFormat="1" applyFont="1" applyAlignment="1">
      <alignment horizontal="center"/>
    </xf>
    <xf numFmtId="1" fontId="171" fillId="0" borderId="0" xfId="0" applyNumberFormat="1" applyFont="1"/>
    <xf numFmtId="4" fontId="171" fillId="0" borderId="0" xfId="0" applyNumberFormat="1" applyFont="1"/>
  </cellXfs>
  <cellStyles count="1989">
    <cellStyle name="Comma [0]" xfId="61"/>
    <cellStyle name="Comma 2" xfId="120"/>
    <cellStyle name="Comma 3" xfId="121"/>
    <cellStyle name="Comma 3 2" xfId="517"/>
    <cellStyle name="Comma 3 3" xfId="1980"/>
    <cellStyle name="Comma0" xfId="122"/>
    <cellStyle name="Currency [0]" xfId="62"/>
    <cellStyle name="Currency0" xfId="123"/>
    <cellStyle name="Date" xfId="124"/>
    <cellStyle name="Dobro 2" xfId="519"/>
    <cellStyle name="Fixed" xfId="125"/>
    <cellStyle name="Heading 1 2" xfId="126"/>
    <cellStyle name="Heading 2 2" xfId="127"/>
    <cellStyle name="Hiperpovezava 2" xfId="64"/>
    <cellStyle name="Naslov 10" xfId="520"/>
    <cellStyle name="Naslov 11" xfId="521"/>
    <cellStyle name="Naslov 12" xfId="522"/>
    <cellStyle name="Naslov 13" xfId="523"/>
    <cellStyle name="Naslov 14" xfId="524"/>
    <cellStyle name="Naslov 15" xfId="525"/>
    <cellStyle name="Naslov 16" xfId="526"/>
    <cellStyle name="Naslov 17" xfId="527"/>
    <cellStyle name="Naslov 18" xfId="528"/>
    <cellStyle name="Naslov 19" xfId="529"/>
    <cellStyle name="Naslov 20" xfId="530"/>
    <cellStyle name="Naslov 21" xfId="531"/>
    <cellStyle name="Naslov 22" xfId="532"/>
    <cellStyle name="Naslov 23" xfId="533"/>
    <cellStyle name="Naslov 24" xfId="534"/>
    <cellStyle name="Naslov 25" xfId="535"/>
    <cellStyle name="Naslov 26" xfId="536"/>
    <cellStyle name="Naslov 27" xfId="537"/>
    <cellStyle name="Naslov 28" xfId="538"/>
    <cellStyle name="Naslov 29" xfId="539"/>
    <cellStyle name="Naslov 30" xfId="540"/>
    <cellStyle name="Naslov 31" xfId="541"/>
    <cellStyle name="Naslov 32" xfId="542"/>
    <cellStyle name="Naslov 33" xfId="543"/>
    <cellStyle name="Naslov 34" xfId="544"/>
    <cellStyle name="Naslov 35" xfId="545"/>
    <cellStyle name="Naslov 36" xfId="546"/>
    <cellStyle name="Naslov 37" xfId="547"/>
    <cellStyle name="Naslov 38" xfId="548"/>
    <cellStyle name="Naslov 39" xfId="549"/>
    <cellStyle name="Naslov 5" xfId="550"/>
    <cellStyle name="Naslov 6" xfId="551"/>
    <cellStyle name="Naslov 7" xfId="552"/>
    <cellStyle name="Naslov 8" xfId="553"/>
    <cellStyle name="Naslov 9" xfId="554"/>
    <cellStyle name="naslov2" xfId="58"/>
    <cellStyle name="Navadno" xfId="0" builtinId="0"/>
    <cellStyle name="Navadno 10" xfId="40"/>
    <cellStyle name="Navadno 10 2" xfId="555"/>
    <cellStyle name="Navadno 100" xfId="556"/>
    <cellStyle name="Navadno 101" xfId="557"/>
    <cellStyle name="Navadno 102" xfId="558"/>
    <cellStyle name="Navadno 103" xfId="559"/>
    <cellStyle name="Navadno 104" xfId="560"/>
    <cellStyle name="Navadno 105" xfId="561"/>
    <cellStyle name="Navadno 106" xfId="562"/>
    <cellStyle name="Navadno 107" xfId="563"/>
    <cellStyle name="Navadno 108" xfId="564"/>
    <cellStyle name="Navadno 109" xfId="565"/>
    <cellStyle name="Navadno 11" xfId="41"/>
    <cellStyle name="Navadno 11 2" xfId="566"/>
    <cellStyle name="Navadno 110" xfId="567"/>
    <cellStyle name="Navadno 111" xfId="568"/>
    <cellStyle name="Navadno 112" xfId="569"/>
    <cellStyle name="Navadno 113" xfId="570"/>
    <cellStyle name="Navadno 114" xfId="571"/>
    <cellStyle name="Navadno 115" xfId="572"/>
    <cellStyle name="Navadno 116" xfId="573"/>
    <cellStyle name="Navadno 117" xfId="574"/>
    <cellStyle name="Navadno 118" xfId="575"/>
    <cellStyle name="Navadno 119" xfId="576"/>
    <cellStyle name="Navadno 12" xfId="42"/>
    <cellStyle name="Navadno 12 2" xfId="577"/>
    <cellStyle name="Navadno 120" xfId="578"/>
    <cellStyle name="Navadno 121" xfId="579"/>
    <cellStyle name="Navadno 122" xfId="580"/>
    <cellStyle name="Navadno 123" xfId="581"/>
    <cellStyle name="Navadno 124" xfId="582"/>
    <cellStyle name="Navadno 125" xfId="583"/>
    <cellStyle name="Navadno 126" xfId="584"/>
    <cellStyle name="Navadno 127" xfId="585"/>
    <cellStyle name="Navadno 128" xfId="586"/>
    <cellStyle name="Navadno 129" xfId="587"/>
    <cellStyle name="Navadno 13" xfId="43"/>
    <cellStyle name="Navadno 13 2" xfId="588"/>
    <cellStyle name="Navadno 130" xfId="589"/>
    <cellStyle name="Navadno 131" xfId="590"/>
    <cellStyle name="Navadno 132" xfId="591"/>
    <cellStyle name="Navadno 133" xfId="592"/>
    <cellStyle name="Navadno 134" xfId="593"/>
    <cellStyle name="Navadno 135" xfId="594"/>
    <cellStyle name="Navadno 136" xfId="595"/>
    <cellStyle name="Navadno 137" xfId="596"/>
    <cellStyle name="Navadno 138" xfId="597"/>
    <cellStyle name="Navadno 139" xfId="598"/>
    <cellStyle name="Navadno 14" xfId="44"/>
    <cellStyle name="Navadno 14 2" xfId="599"/>
    <cellStyle name="Navadno 140" xfId="600"/>
    <cellStyle name="Navadno 141" xfId="601"/>
    <cellStyle name="Navadno 142" xfId="602"/>
    <cellStyle name="Navadno 143" xfId="603"/>
    <cellStyle name="Navadno 144" xfId="604"/>
    <cellStyle name="Navadno 145" xfId="605"/>
    <cellStyle name="Navadno 146" xfId="606"/>
    <cellStyle name="Navadno 147" xfId="607"/>
    <cellStyle name="Navadno 148" xfId="608"/>
    <cellStyle name="Navadno 149" xfId="609"/>
    <cellStyle name="Navadno 15" xfId="45"/>
    <cellStyle name="Navadno 15 2" xfId="610"/>
    <cellStyle name="Navadno 150" xfId="611"/>
    <cellStyle name="Navadno 151" xfId="612"/>
    <cellStyle name="Navadno 152" xfId="613"/>
    <cellStyle name="Navadno 153" xfId="614"/>
    <cellStyle name="Navadno 154" xfId="615"/>
    <cellStyle name="Navadno 155" xfId="616"/>
    <cellStyle name="Navadno 156" xfId="617"/>
    <cellStyle name="Navadno 157" xfId="618"/>
    <cellStyle name="Navadno 158" xfId="619"/>
    <cellStyle name="Navadno 159" xfId="620"/>
    <cellStyle name="Navadno 16" xfId="114"/>
    <cellStyle name="Navadno 16 10" xfId="621"/>
    <cellStyle name="Navadno 16 11" xfId="622"/>
    <cellStyle name="Navadno 16 12" xfId="623"/>
    <cellStyle name="Navadno 16 13" xfId="624"/>
    <cellStyle name="Navadno 16 2" xfId="117"/>
    <cellStyle name="Navadno 16 2 2" xfId="625"/>
    <cellStyle name="Navadno 16 3" xfId="626"/>
    <cellStyle name="Navadno 16 4" xfId="627"/>
    <cellStyle name="Navadno 16 5" xfId="628"/>
    <cellStyle name="Navadno 16 6" xfId="629"/>
    <cellStyle name="Navadno 16 7" xfId="630"/>
    <cellStyle name="Navadno 16 8" xfId="631"/>
    <cellStyle name="Navadno 16 9" xfId="632"/>
    <cellStyle name="Navadno 160" xfId="633"/>
    <cellStyle name="Navadno 161" xfId="634"/>
    <cellStyle name="Navadno 162" xfId="635"/>
    <cellStyle name="Navadno 163" xfId="636"/>
    <cellStyle name="Navadno 164" xfId="637"/>
    <cellStyle name="Navadno 165" xfId="638"/>
    <cellStyle name="Navadno 166" xfId="639"/>
    <cellStyle name="Navadno 167" xfId="640"/>
    <cellStyle name="Navadno 168" xfId="641"/>
    <cellStyle name="Navadno 169" xfId="642"/>
    <cellStyle name="Navadno 17" xfId="128"/>
    <cellStyle name="Navadno 17 2" xfId="643"/>
    <cellStyle name="Navadno 17 2 2" xfId="644"/>
    <cellStyle name="Navadno 170" xfId="645"/>
    <cellStyle name="Navadno 171" xfId="646"/>
    <cellStyle name="Navadno 172" xfId="647"/>
    <cellStyle name="Navadno 173" xfId="648"/>
    <cellStyle name="Navadno 174" xfId="649"/>
    <cellStyle name="Navadno 175" xfId="650"/>
    <cellStyle name="Navadno 176" xfId="651"/>
    <cellStyle name="Navadno 177" xfId="652"/>
    <cellStyle name="Navadno 178" xfId="653"/>
    <cellStyle name="Navadno 179" xfId="654"/>
    <cellStyle name="Navadno 18" xfId="129"/>
    <cellStyle name="Navadno 18 2" xfId="655"/>
    <cellStyle name="Navadno 18 2 2" xfId="656"/>
    <cellStyle name="Navadno 180" xfId="657"/>
    <cellStyle name="Navadno 181" xfId="658"/>
    <cellStyle name="Navadno 182" xfId="659"/>
    <cellStyle name="Navadno 183" xfId="660"/>
    <cellStyle name="Navadno 184" xfId="661"/>
    <cellStyle name="Navadno 185" xfId="662"/>
    <cellStyle name="Navadno 186" xfId="663"/>
    <cellStyle name="Navadno 187" xfId="664"/>
    <cellStyle name="Navadno 188" xfId="665"/>
    <cellStyle name="Navadno 189" xfId="666"/>
    <cellStyle name="Navadno 19" xfId="130"/>
    <cellStyle name="Navadno 19 2" xfId="667"/>
    <cellStyle name="Navadno 19 2 2" xfId="668"/>
    <cellStyle name="Navadno 190" xfId="669"/>
    <cellStyle name="Navadno 191" xfId="670"/>
    <cellStyle name="Navadno 192" xfId="671"/>
    <cellStyle name="Navadno 193" xfId="672"/>
    <cellStyle name="Navadno 194" xfId="673"/>
    <cellStyle name="Navadno 195" xfId="674"/>
    <cellStyle name="Navadno 196" xfId="675"/>
    <cellStyle name="Navadno 197" xfId="676"/>
    <cellStyle name="Navadno 198" xfId="677"/>
    <cellStyle name="Navadno 199" xfId="678"/>
    <cellStyle name="Navadno 2" xfId="1"/>
    <cellStyle name="Navadno 2 10" xfId="679"/>
    <cellStyle name="Navadno 2 11" xfId="680"/>
    <cellStyle name="Navadno 2 12" xfId="681"/>
    <cellStyle name="Navadno 2 13" xfId="682"/>
    <cellStyle name="Navadno 2 14" xfId="683"/>
    <cellStyle name="Navadno 2 15" xfId="684"/>
    <cellStyle name="Navadno 2 16" xfId="685"/>
    <cellStyle name="Navadno 2 17" xfId="686"/>
    <cellStyle name="Navadno 2 18" xfId="687"/>
    <cellStyle name="Navadno 2 19" xfId="688"/>
    <cellStyle name="Navadno 2 2" xfId="8"/>
    <cellStyle name="Navadno 2 2 10" xfId="9"/>
    <cellStyle name="Navadno 2 2 10 2" xfId="689"/>
    <cellStyle name="Navadno 2 2 11" xfId="51"/>
    <cellStyle name="Navadno 2 2 11 10" xfId="131"/>
    <cellStyle name="Navadno 2 2 11 11" xfId="132"/>
    <cellStyle name="Navadno 2 2 11 12" xfId="133"/>
    <cellStyle name="Navadno 2 2 11 13" xfId="134"/>
    <cellStyle name="Navadno 2 2 11 14" xfId="135"/>
    <cellStyle name="Navadno 2 2 11 15" xfId="136"/>
    <cellStyle name="Navadno 2 2 11 16" xfId="690"/>
    <cellStyle name="Navadno 2 2 11 17" xfId="691"/>
    <cellStyle name="Navadno 2 2 11 18" xfId="692"/>
    <cellStyle name="Navadno 2 2 11 19" xfId="693"/>
    <cellStyle name="Navadno 2 2 11 2" xfId="65"/>
    <cellStyle name="Navadno 2 2 11 2 10" xfId="137"/>
    <cellStyle name="Navadno 2 2 11 2 11" xfId="138"/>
    <cellStyle name="Navadno 2 2 11 2 12" xfId="139"/>
    <cellStyle name="Navadno 2 2 11 2 13" xfId="140"/>
    <cellStyle name="Navadno 2 2 11 2 14" xfId="141"/>
    <cellStyle name="Navadno 2 2 11 2 15" xfId="142"/>
    <cellStyle name="Navadno 2 2 11 2 16" xfId="694"/>
    <cellStyle name="Navadno 2 2 11 2 17" xfId="695"/>
    <cellStyle name="Navadno 2 2 11 2 18" xfId="696"/>
    <cellStyle name="Navadno 2 2 11 2 19" xfId="697"/>
    <cellStyle name="Navadno 2 2 11 2 2" xfId="97"/>
    <cellStyle name="Navadno 2 2 11 2 2 10" xfId="698"/>
    <cellStyle name="Navadno 2 2 11 2 2 11" xfId="699"/>
    <cellStyle name="Navadno 2 2 11 2 2 12" xfId="700"/>
    <cellStyle name="Navadno 2 2 11 2 2 13" xfId="701"/>
    <cellStyle name="Navadno 2 2 11 2 2 2" xfId="102"/>
    <cellStyle name="Navadno 2 2 11 2 2 2 10" xfId="702"/>
    <cellStyle name="Navadno 2 2 11 2 2 2 11" xfId="703"/>
    <cellStyle name="Navadno 2 2 11 2 2 2 12" xfId="704"/>
    <cellStyle name="Navadno 2 2 11 2 2 2 2" xfId="143"/>
    <cellStyle name="Navadno 2 2 11 2 2 2 2 10" xfId="705"/>
    <cellStyle name="Navadno 2 2 11 2 2 2 2 11" xfId="706"/>
    <cellStyle name="Navadno 2 2 11 2 2 2 2 12" xfId="707"/>
    <cellStyle name="Navadno 2 2 11 2 2 2 2 2" xfId="708"/>
    <cellStyle name="Navadno 2 2 11 2 2 2 2 3" xfId="709"/>
    <cellStyle name="Navadno 2 2 11 2 2 2 2 4" xfId="710"/>
    <cellStyle name="Navadno 2 2 11 2 2 2 2 5" xfId="711"/>
    <cellStyle name="Navadno 2 2 11 2 2 2 2 6" xfId="712"/>
    <cellStyle name="Navadno 2 2 11 2 2 2 2 7" xfId="713"/>
    <cellStyle name="Navadno 2 2 11 2 2 2 2 8" xfId="714"/>
    <cellStyle name="Navadno 2 2 11 2 2 2 2 9" xfId="715"/>
    <cellStyle name="Navadno 2 2 11 2 2 2 3" xfId="716"/>
    <cellStyle name="Navadno 2 2 11 2 2 2 4" xfId="717"/>
    <cellStyle name="Navadno 2 2 11 2 2 2 5" xfId="718"/>
    <cellStyle name="Navadno 2 2 11 2 2 2 6" xfId="719"/>
    <cellStyle name="Navadno 2 2 11 2 2 2 7" xfId="720"/>
    <cellStyle name="Navadno 2 2 11 2 2 2 8" xfId="721"/>
    <cellStyle name="Navadno 2 2 11 2 2 2 9" xfId="722"/>
    <cellStyle name="Navadno 2 2 11 2 2 3" xfId="723"/>
    <cellStyle name="Navadno 2 2 11 2 2 4" xfId="724"/>
    <cellStyle name="Navadno 2 2 11 2 2 5" xfId="725"/>
    <cellStyle name="Navadno 2 2 11 2 2 6" xfId="726"/>
    <cellStyle name="Navadno 2 2 11 2 2 7" xfId="727"/>
    <cellStyle name="Navadno 2 2 11 2 2 8" xfId="728"/>
    <cellStyle name="Navadno 2 2 11 2 2 9" xfId="729"/>
    <cellStyle name="Navadno 2 2 11 2 20" xfId="730"/>
    <cellStyle name="Navadno 2 2 11 2 21" xfId="731"/>
    <cellStyle name="Navadno 2 2 11 2 22" xfId="732"/>
    <cellStyle name="Navadno 2 2 11 2 23" xfId="733"/>
    <cellStyle name="Navadno 2 2 11 2 24" xfId="734"/>
    <cellStyle name="Navadno 2 2 11 2 25" xfId="735"/>
    <cellStyle name="Navadno 2 2 11 2 3" xfId="144"/>
    <cellStyle name="Navadno 2 2 11 2 3 10" xfId="736"/>
    <cellStyle name="Navadno 2 2 11 2 3 11" xfId="737"/>
    <cellStyle name="Navadno 2 2 11 2 3 12" xfId="738"/>
    <cellStyle name="Navadno 2 2 11 2 3 2" xfId="739"/>
    <cellStyle name="Navadno 2 2 11 2 3 3" xfId="740"/>
    <cellStyle name="Navadno 2 2 11 2 3 4" xfId="741"/>
    <cellStyle name="Navadno 2 2 11 2 3 5" xfId="742"/>
    <cellStyle name="Navadno 2 2 11 2 3 6" xfId="743"/>
    <cellStyle name="Navadno 2 2 11 2 3 7" xfId="744"/>
    <cellStyle name="Navadno 2 2 11 2 3 8" xfId="745"/>
    <cellStyle name="Navadno 2 2 11 2 3 9" xfId="746"/>
    <cellStyle name="Navadno 2 2 11 2 4" xfId="145"/>
    <cellStyle name="Navadno 2 2 11 2 5" xfId="146"/>
    <cellStyle name="Navadno 2 2 11 2 6" xfId="147"/>
    <cellStyle name="Navadno 2 2 11 2 7" xfId="148"/>
    <cellStyle name="Navadno 2 2 11 2 8" xfId="149"/>
    <cellStyle name="Navadno 2 2 11 2 9" xfId="150"/>
    <cellStyle name="Navadno 2 2 11 20" xfId="747"/>
    <cellStyle name="Navadno 2 2 11 21" xfId="748"/>
    <cellStyle name="Navadno 2 2 11 22" xfId="749"/>
    <cellStyle name="Navadno 2 2 11 23" xfId="750"/>
    <cellStyle name="Navadno 2 2 11 24" xfId="751"/>
    <cellStyle name="Navadno 2 2 11 25" xfId="752"/>
    <cellStyle name="Navadno 2 2 11 3" xfId="83"/>
    <cellStyle name="Navadno 2 2 11 3 10" xfId="753"/>
    <cellStyle name="Navadno 2 2 11 3 11" xfId="754"/>
    <cellStyle name="Navadno 2 2 11 3 12" xfId="755"/>
    <cellStyle name="Navadno 2 2 11 3 2" xfId="151"/>
    <cellStyle name="Navadno 2 2 11 3 2 10" xfId="756"/>
    <cellStyle name="Navadno 2 2 11 3 2 11" xfId="757"/>
    <cellStyle name="Navadno 2 2 11 3 2 12" xfId="758"/>
    <cellStyle name="Navadno 2 2 11 3 2 2" xfId="759"/>
    <cellStyle name="Navadno 2 2 11 3 2 3" xfId="760"/>
    <cellStyle name="Navadno 2 2 11 3 2 4" xfId="761"/>
    <cellStyle name="Navadno 2 2 11 3 2 5" xfId="762"/>
    <cellStyle name="Navadno 2 2 11 3 2 6" xfId="763"/>
    <cellStyle name="Navadno 2 2 11 3 2 7" xfId="764"/>
    <cellStyle name="Navadno 2 2 11 3 2 8" xfId="765"/>
    <cellStyle name="Navadno 2 2 11 3 2 9" xfId="766"/>
    <cellStyle name="Navadno 2 2 11 3 3" xfId="767"/>
    <cellStyle name="Navadno 2 2 11 3 4" xfId="768"/>
    <cellStyle name="Navadno 2 2 11 3 5" xfId="769"/>
    <cellStyle name="Navadno 2 2 11 3 6" xfId="770"/>
    <cellStyle name="Navadno 2 2 11 3 7" xfId="771"/>
    <cellStyle name="Navadno 2 2 11 3 8" xfId="772"/>
    <cellStyle name="Navadno 2 2 11 3 9" xfId="773"/>
    <cellStyle name="Navadno 2 2 11 4" xfId="152"/>
    <cellStyle name="Navadno 2 2 11 4 10" xfId="774"/>
    <cellStyle name="Navadno 2 2 11 4 11" xfId="775"/>
    <cellStyle name="Navadno 2 2 11 4 12" xfId="776"/>
    <cellStyle name="Navadno 2 2 11 4 2" xfId="777"/>
    <cellStyle name="Navadno 2 2 11 4 3" xfId="778"/>
    <cellStyle name="Navadno 2 2 11 4 4" xfId="779"/>
    <cellStyle name="Navadno 2 2 11 4 5" xfId="780"/>
    <cellStyle name="Navadno 2 2 11 4 6" xfId="781"/>
    <cellStyle name="Navadno 2 2 11 4 7" xfId="782"/>
    <cellStyle name="Navadno 2 2 11 4 8" xfId="783"/>
    <cellStyle name="Navadno 2 2 11 4 9" xfId="784"/>
    <cellStyle name="Navadno 2 2 11 5" xfId="153"/>
    <cellStyle name="Navadno 2 2 11 6" xfId="154"/>
    <cellStyle name="Navadno 2 2 11 7" xfId="155"/>
    <cellStyle name="Navadno 2 2 11 8" xfId="156"/>
    <cellStyle name="Navadno 2 2 11 9" xfId="157"/>
    <cellStyle name="Navadno 2 2 12" xfId="46"/>
    <cellStyle name="Navadno 2 2 12 10" xfId="158"/>
    <cellStyle name="Navadno 2 2 12 11" xfId="159"/>
    <cellStyle name="Navadno 2 2 12 12" xfId="160"/>
    <cellStyle name="Navadno 2 2 12 13" xfId="161"/>
    <cellStyle name="Navadno 2 2 12 14" xfId="162"/>
    <cellStyle name="Navadno 2 2 12 15" xfId="163"/>
    <cellStyle name="Navadno 2 2 12 16" xfId="785"/>
    <cellStyle name="Navadno 2 2 12 17" xfId="786"/>
    <cellStyle name="Navadno 2 2 12 18" xfId="787"/>
    <cellStyle name="Navadno 2 2 12 19" xfId="788"/>
    <cellStyle name="Navadno 2 2 12 2" xfId="88"/>
    <cellStyle name="Navadno 2 2 12 2 10" xfId="789"/>
    <cellStyle name="Navadno 2 2 12 2 11" xfId="790"/>
    <cellStyle name="Navadno 2 2 12 2 12" xfId="791"/>
    <cellStyle name="Navadno 2 2 12 2 13" xfId="792"/>
    <cellStyle name="Navadno 2 2 12 2 2" xfId="92"/>
    <cellStyle name="Navadno 2 2 12 2 2 10" xfId="793"/>
    <cellStyle name="Navadno 2 2 12 2 2 11" xfId="794"/>
    <cellStyle name="Navadno 2 2 12 2 2 12" xfId="795"/>
    <cellStyle name="Navadno 2 2 12 2 2 2" xfId="164"/>
    <cellStyle name="Navadno 2 2 12 2 2 2 10" xfId="796"/>
    <cellStyle name="Navadno 2 2 12 2 2 2 11" xfId="797"/>
    <cellStyle name="Navadno 2 2 12 2 2 2 12" xfId="798"/>
    <cellStyle name="Navadno 2 2 12 2 2 2 2" xfId="799"/>
    <cellStyle name="Navadno 2 2 12 2 2 2 3" xfId="800"/>
    <cellStyle name="Navadno 2 2 12 2 2 2 4" xfId="801"/>
    <cellStyle name="Navadno 2 2 12 2 2 2 5" xfId="802"/>
    <cellStyle name="Navadno 2 2 12 2 2 2 6" xfId="803"/>
    <cellStyle name="Navadno 2 2 12 2 2 2 7" xfId="804"/>
    <cellStyle name="Navadno 2 2 12 2 2 2 8" xfId="805"/>
    <cellStyle name="Navadno 2 2 12 2 2 2 9" xfId="806"/>
    <cellStyle name="Navadno 2 2 12 2 2 3" xfId="807"/>
    <cellStyle name="Navadno 2 2 12 2 2 4" xfId="808"/>
    <cellStyle name="Navadno 2 2 12 2 2 5" xfId="809"/>
    <cellStyle name="Navadno 2 2 12 2 2 6" xfId="810"/>
    <cellStyle name="Navadno 2 2 12 2 2 7" xfId="811"/>
    <cellStyle name="Navadno 2 2 12 2 2 8" xfId="812"/>
    <cellStyle name="Navadno 2 2 12 2 2 9" xfId="813"/>
    <cellStyle name="Navadno 2 2 12 2 3" xfId="814"/>
    <cellStyle name="Navadno 2 2 12 2 4" xfId="815"/>
    <cellStyle name="Navadno 2 2 12 2 5" xfId="816"/>
    <cellStyle name="Navadno 2 2 12 2 6" xfId="817"/>
    <cellStyle name="Navadno 2 2 12 2 7" xfId="818"/>
    <cellStyle name="Navadno 2 2 12 2 8" xfId="819"/>
    <cellStyle name="Navadno 2 2 12 2 9" xfId="820"/>
    <cellStyle name="Navadno 2 2 12 20" xfId="821"/>
    <cellStyle name="Navadno 2 2 12 21" xfId="822"/>
    <cellStyle name="Navadno 2 2 12 22" xfId="823"/>
    <cellStyle name="Navadno 2 2 12 23" xfId="824"/>
    <cellStyle name="Navadno 2 2 12 24" xfId="825"/>
    <cellStyle name="Navadno 2 2 12 25" xfId="826"/>
    <cellStyle name="Navadno 2 2 12 3" xfId="165"/>
    <cellStyle name="Navadno 2 2 12 3 10" xfId="827"/>
    <cellStyle name="Navadno 2 2 12 3 11" xfId="828"/>
    <cellStyle name="Navadno 2 2 12 3 12" xfId="829"/>
    <cellStyle name="Navadno 2 2 12 3 2" xfId="830"/>
    <cellStyle name="Navadno 2 2 12 3 3" xfId="831"/>
    <cellStyle name="Navadno 2 2 12 3 4" xfId="832"/>
    <cellStyle name="Navadno 2 2 12 3 5" xfId="833"/>
    <cellStyle name="Navadno 2 2 12 3 6" xfId="834"/>
    <cellStyle name="Navadno 2 2 12 3 7" xfId="835"/>
    <cellStyle name="Navadno 2 2 12 3 8" xfId="836"/>
    <cellStyle name="Navadno 2 2 12 3 9" xfId="837"/>
    <cellStyle name="Navadno 2 2 12 4" xfId="166"/>
    <cellStyle name="Navadno 2 2 12 5" xfId="167"/>
    <cellStyle name="Navadno 2 2 12 6" xfId="168"/>
    <cellStyle name="Navadno 2 2 12 7" xfId="169"/>
    <cellStyle name="Navadno 2 2 12 8" xfId="170"/>
    <cellStyle name="Navadno 2 2 12 9" xfId="171"/>
    <cellStyle name="Navadno 2 2 13" xfId="73"/>
    <cellStyle name="Navadno 2 2 13 2" xfId="838"/>
    <cellStyle name="Navadno 2 2 14" xfId="78"/>
    <cellStyle name="Navadno 2 2 14 10" xfId="839"/>
    <cellStyle name="Navadno 2 2 14 11" xfId="840"/>
    <cellStyle name="Navadno 2 2 14 12" xfId="841"/>
    <cellStyle name="Navadno 2 2 14 13" xfId="842"/>
    <cellStyle name="Navadno 2 2 14 2" xfId="107"/>
    <cellStyle name="Navadno 2 2 14 2 10" xfId="843"/>
    <cellStyle name="Navadno 2 2 14 2 11" xfId="844"/>
    <cellStyle name="Navadno 2 2 14 2 12" xfId="845"/>
    <cellStyle name="Navadno 2 2 14 2 2" xfId="172"/>
    <cellStyle name="Navadno 2 2 14 2 2 10" xfId="846"/>
    <cellStyle name="Navadno 2 2 14 2 2 11" xfId="847"/>
    <cellStyle name="Navadno 2 2 14 2 2 12" xfId="848"/>
    <cellStyle name="Navadno 2 2 14 2 2 2" xfId="849"/>
    <cellStyle name="Navadno 2 2 14 2 2 3" xfId="850"/>
    <cellStyle name="Navadno 2 2 14 2 2 4" xfId="851"/>
    <cellStyle name="Navadno 2 2 14 2 2 5" xfId="852"/>
    <cellStyle name="Navadno 2 2 14 2 2 6" xfId="853"/>
    <cellStyle name="Navadno 2 2 14 2 2 7" xfId="854"/>
    <cellStyle name="Navadno 2 2 14 2 2 8" xfId="855"/>
    <cellStyle name="Navadno 2 2 14 2 2 9" xfId="856"/>
    <cellStyle name="Navadno 2 2 14 2 3" xfId="857"/>
    <cellStyle name="Navadno 2 2 14 2 4" xfId="858"/>
    <cellStyle name="Navadno 2 2 14 2 5" xfId="859"/>
    <cellStyle name="Navadno 2 2 14 2 6" xfId="860"/>
    <cellStyle name="Navadno 2 2 14 2 7" xfId="861"/>
    <cellStyle name="Navadno 2 2 14 2 8" xfId="862"/>
    <cellStyle name="Navadno 2 2 14 2 9" xfId="863"/>
    <cellStyle name="Navadno 2 2 14 3" xfId="864"/>
    <cellStyle name="Navadno 2 2 14 4" xfId="865"/>
    <cellStyle name="Navadno 2 2 14 5" xfId="866"/>
    <cellStyle name="Navadno 2 2 14 6" xfId="867"/>
    <cellStyle name="Navadno 2 2 14 7" xfId="868"/>
    <cellStyle name="Navadno 2 2 14 8" xfId="869"/>
    <cellStyle name="Navadno 2 2 14 9" xfId="870"/>
    <cellStyle name="Navadno 2 2 15" xfId="108"/>
    <cellStyle name="Navadno 2 2 16" xfId="109"/>
    <cellStyle name="Navadno 2 2 16 10" xfId="871"/>
    <cellStyle name="Navadno 2 2 16 11" xfId="872"/>
    <cellStyle name="Navadno 2 2 16 12" xfId="873"/>
    <cellStyle name="Navadno 2 2 16 2" xfId="173"/>
    <cellStyle name="Navadno 2 2 16 2 10" xfId="874"/>
    <cellStyle name="Navadno 2 2 16 2 11" xfId="875"/>
    <cellStyle name="Navadno 2 2 16 2 12" xfId="876"/>
    <cellStyle name="Navadno 2 2 16 2 2" xfId="877"/>
    <cellStyle name="Navadno 2 2 16 2 3" xfId="878"/>
    <cellStyle name="Navadno 2 2 16 2 4" xfId="879"/>
    <cellStyle name="Navadno 2 2 16 2 5" xfId="880"/>
    <cellStyle name="Navadno 2 2 16 2 6" xfId="881"/>
    <cellStyle name="Navadno 2 2 16 2 7" xfId="882"/>
    <cellStyle name="Navadno 2 2 16 2 8" xfId="883"/>
    <cellStyle name="Navadno 2 2 16 2 9" xfId="884"/>
    <cellStyle name="Navadno 2 2 16 3" xfId="885"/>
    <cellStyle name="Navadno 2 2 16 4" xfId="886"/>
    <cellStyle name="Navadno 2 2 16 5" xfId="887"/>
    <cellStyle name="Navadno 2 2 16 6" xfId="888"/>
    <cellStyle name="Navadno 2 2 16 7" xfId="889"/>
    <cellStyle name="Navadno 2 2 16 8" xfId="890"/>
    <cellStyle name="Navadno 2 2 16 9" xfId="891"/>
    <cellStyle name="Navadno 2 2 17" xfId="174"/>
    <cellStyle name="Navadno 2 2 17 10" xfId="892"/>
    <cellStyle name="Navadno 2 2 17 11" xfId="893"/>
    <cellStyle name="Navadno 2 2 17 12" xfId="894"/>
    <cellStyle name="Navadno 2 2 17 2" xfId="895"/>
    <cellStyle name="Navadno 2 2 17 3" xfId="896"/>
    <cellStyle name="Navadno 2 2 17 4" xfId="897"/>
    <cellStyle name="Navadno 2 2 17 5" xfId="898"/>
    <cellStyle name="Navadno 2 2 17 6" xfId="899"/>
    <cellStyle name="Navadno 2 2 17 7" xfId="900"/>
    <cellStyle name="Navadno 2 2 17 8" xfId="901"/>
    <cellStyle name="Navadno 2 2 17 9" xfId="902"/>
    <cellStyle name="Navadno 2 2 18" xfId="175"/>
    <cellStyle name="Navadno 2 2 19" xfId="176"/>
    <cellStyle name="Navadno 2 2 2" xfId="10"/>
    <cellStyle name="Navadno 2 2 20" xfId="177"/>
    <cellStyle name="Navadno 2 2 21" xfId="178"/>
    <cellStyle name="Navadno 2 2 22" xfId="179"/>
    <cellStyle name="Navadno 2 2 23" xfId="180"/>
    <cellStyle name="Navadno 2 2 24" xfId="181"/>
    <cellStyle name="Navadno 2 2 25" xfId="182"/>
    <cellStyle name="Navadno 2 2 26" xfId="183"/>
    <cellStyle name="Navadno 2 2 27" xfId="184"/>
    <cellStyle name="Navadno 2 2 28" xfId="185"/>
    <cellStyle name="Navadno 2 2 29" xfId="186"/>
    <cellStyle name="Navadno 2 2 3" xfId="11"/>
    <cellStyle name="Navadno 2 2 30" xfId="187"/>
    <cellStyle name="Navadno 2 2 31" xfId="188"/>
    <cellStyle name="Navadno 2 2 32" xfId="903"/>
    <cellStyle name="Navadno 2 2 33" xfId="904"/>
    <cellStyle name="Navadno 2 2 34" xfId="905"/>
    <cellStyle name="Navadno 2 2 35" xfId="906"/>
    <cellStyle name="Navadno 2 2 36" xfId="907"/>
    <cellStyle name="Navadno 2 2 37" xfId="908"/>
    <cellStyle name="Navadno 2 2 38" xfId="909"/>
    <cellStyle name="Navadno 2 2 39" xfId="910"/>
    <cellStyle name="Navadno 2 2 4" xfId="12"/>
    <cellStyle name="Navadno 2 2 40" xfId="911"/>
    <cellStyle name="Navadno 2 2 41" xfId="912"/>
    <cellStyle name="Navadno 2 2 5" xfId="13"/>
    <cellStyle name="Navadno 2 2 6" xfId="14"/>
    <cellStyle name="Navadno 2 2 7" xfId="15"/>
    <cellStyle name="Navadno 2 2 8" xfId="16"/>
    <cellStyle name="Navadno 2 2 9" xfId="17"/>
    <cellStyle name="Navadno 2 20" xfId="913"/>
    <cellStyle name="Navadno 2 21" xfId="914"/>
    <cellStyle name="Navadno 2 22" xfId="915"/>
    <cellStyle name="Navadno 2 23" xfId="916"/>
    <cellStyle name="Navadno 2 24" xfId="917"/>
    <cellStyle name="Navadno 2 25" xfId="918"/>
    <cellStyle name="Navadno 2 26" xfId="919"/>
    <cellStyle name="Navadno 2 27" xfId="920"/>
    <cellStyle name="Navadno 2 28" xfId="921"/>
    <cellStyle name="Navadno 2 29" xfId="922"/>
    <cellStyle name="Navadno 2 3" xfId="113"/>
    <cellStyle name="Navadno 2 3 2" xfId="923"/>
    <cellStyle name="Navadno 2 30" xfId="924"/>
    <cellStyle name="Navadno 2 31" xfId="925"/>
    <cellStyle name="Navadno 2 32" xfId="926"/>
    <cellStyle name="Navadno 2 33" xfId="927"/>
    <cellStyle name="Navadno 2 34" xfId="928"/>
    <cellStyle name="Navadno 2 35" xfId="929"/>
    <cellStyle name="Navadno 2 36" xfId="930"/>
    <cellStyle name="Navadno 2 4" xfId="189"/>
    <cellStyle name="Navadno 2 4 2" xfId="931"/>
    <cellStyle name="Navadno 2 5" xfId="190"/>
    <cellStyle name="Navadno 2 5 2" xfId="932"/>
    <cellStyle name="Navadno 2 6" xfId="191"/>
    <cellStyle name="Navadno 2 6 2" xfId="933"/>
    <cellStyle name="Navadno 2 7" xfId="192"/>
    <cellStyle name="Navadno 2 7 2" xfId="934"/>
    <cellStyle name="Navadno 2 8" xfId="935"/>
    <cellStyle name="Navadno 2 9" xfId="936"/>
    <cellStyle name="Navadno 20" xfId="193"/>
    <cellStyle name="Navadno 20 2" xfId="937"/>
    <cellStyle name="Navadno 20 2 2" xfId="938"/>
    <cellStyle name="Navadno 200" xfId="939"/>
    <cellStyle name="Navadno 201" xfId="940"/>
    <cellStyle name="Navadno 202" xfId="941"/>
    <cellStyle name="Navadno 203" xfId="942"/>
    <cellStyle name="Navadno 204" xfId="943"/>
    <cellStyle name="Navadno 205" xfId="944"/>
    <cellStyle name="Navadno 206" xfId="945"/>
    <cellStyle name="Navadno 207" xfId="946"/>
    <cellStyle name="Navadno 208" xfId="947"/>
    <cellStyle name="Navadno 209" xfId="948"/>
    <cellStyle name="Navadno 21" xfId="194"/>
    <cellStyle name="Navadno 21 2" xfId="949"/>
    <cellStyle name="Navadno 21 2 2" xfId="950"/>
    <cellStyle name="Navadno 210" xfId="951"/>
    <cellStyle name="Navadno 211" xfId="952"/>
    <cellStyle name="Navadno 212" xfId="953"/>
    <cellStyle name="Navadno 213" xfId="954"/>
    <cellStyle name="Navadno 214" xfId="955"/>
    <cellStyle name="Navadno 215" xfId="956"/>
    <cellStyle name="Navadno 216" xfId="957"/>
    <cellStyle name="Navadno 217" xfId="958"/>
    <cellStyle name="Navadno 218" xfId="959"/>
    <cellStyle name="Navadno 219" xfId="960"/>
    <cellStyle name="Navadno 22" xfId="195"/>
    <cellStyle name="Navadno 22 2" xfId="961"/>
    <cellStyle name="Navadno 22 2 2" xfId="962"/>
    <cellStyle name="Navadno 220" xfId="963"/>
    <cellStyle name="Navadno 221" xfId="964"/>
    <cellStyle name="Navadno 222" xfId="965"/>
    <cellStyle name="Navadno 223" xfId="966"/>
    <cellStyle name="Navadno 224" xfId="967"/>
    <cellStyle name="Navadno 225" xfId="968"/>
    <cellStyle name="Navadno 226" xfId="969"/>
    <cellStyle name="Navadno 227" xfId="970"/>
    <cellStyle name="Navadno 228" xfId="971"/>
    <cellStyle name="Navadno 229" xfId="972"/>
    <cellStyle name="Navadno 23" xfId="196"/>
    <cellStyle name="Navadno 23 2" xfId="197"/>
    <cellStyle name="Navadno 23 2 2" xfId="973"/>
    <cellStyle name="Navadno 23 3" xfId="198"/>
    <cellStyle name="Navadno 23 4" xfId="199"/>
    <cellStyle name="Navadno 23 5" xfId="200"/>
    <cellStyle name="Navadno 230" xfId="974"/>
    <cellStyle name="Navadno 231" xfId="975"/>
    <cellStyle name="Navadno 232" xfId="976"/>
    <cellStyle name="Navadno 233" xfId="977"/>
    <cellStyle name="Navadno 234" xfId="978"/>
    <cellStyle name="Navadno 235" xfId="979"/>
    <cellStyle name="Navadno 236" xfId="980"/>
    <cellStyle name="Navadno 237" xfId="981"/>
    <cellStyle name="Navadno 238" xfId="982"/>
    <cellStyle name="Navadno 239" xfId="983"/>
    <cellStyle name="Navadno 24" xfId="201"/>
    <cellStyle name="Navadno 24 2" xfId="984"/>
    <cellStyle name="Navadno 24 2 2" xfId="985"/>
    <cellStyle name="Navadno 240" xfId="986"/>
    <cellStyle name="Navadno 241" xfId="987"/>
    <cellStyle name="Navadno 242" xfId="988"/>
    <cellStyle name="Navadno 243" xfId="989"/>
    <cellStyle name="Navadno 244" xfId="990"/>
    <cellStyle name="Navadno 245" xfId="991"/>
    <cellStyle name="Navadno 246" xfId="992"/>
    <cellStyle name="Navadno 247" xfId="993"/>
    <cellStyle name="Navadno 248" xfId="994"/>
    <cellStyle name="Navadno 249" xfId="995"/>
    <cellStyle name="Navadno 25" xfId="202"/>
    <cellStyle name="Navadno 25 2" xfId="996"/>
    <cellStyle name="Navadno 25 2 2" xfId="997"/>
    <cellStyle name="Navadno 250" xfId="998"/>
    <cellStyle name="Navadno 251" xfId="999"/>
    <cellStyle name="Navadno 252" xfId="1000"/>
    <cellStyle name="Navadno 253" xfId="1001"/>
    <cellStyle name="Navadno 254" xfId="1002"/>
    <cellStyle name="Navadno 255" xfId="1003"/>
    <cellStyle name="Navadno 26" xfId="203"/>
    <cellStyle name="Navadno 26 2" xfId="1004"/>
    <cellStyle name="Navadno 26 2 2" xfId="1005"/>
    <cellStyle name="Navadno 27" xfId="204"/>
    <cellStyle name="Navadno 27 2" xfId="1006"/>
    <cellStyle name="Navadno 27 2 2" xfId="1007"/>
    <cellStyle name="Navadno 28" xfId="205"/>
    <cellStyle name="Navadno 28 2" xfId="1008"/>
    <cellStyle name="Navadno 28 2 2" xfId="1009"/>
    <cellStyle name="Navadno 29" xfId="206"/>
    <cellStyle name="Navadno 29 2" xfId="1010"/>
    <cellStyle name="Navadno 29 2 2" xfId="1011"/>
    <cellStyle name="Navadno 3" xfId="2"/>
    <cellStyle name="Navadno 3 2" xfId="1981"/>
    <cellStyle name="Navadno 30" xfId="207"/>
    <cellStyle name="Navadno 30 2" xfId="1012"/>
    <cellStyle name="Navadno 30 2 2" xfId="1013"/>
    <cellStyle name="Navadno 31" xfId="208"/>
    <cellStyle name="Navadno 31 2" xfId="1014"/>
    <cellStyle name="Navadno 31 2 2" xfId="1015"/>
    <cellStyle name="Navadno 32" xfId="209"/>
    <cellStyle name="Navadno 32 2" xfId="1016"/>
    <cellStyle name="Navadno 32 2 2" xfId="1017"/>
    <cellStyle name="Navadno 33" xfId="210"/>
    <cellStyle name="Navadno 33 2" xfId="1018"/>
    <cellStyle name="Navadno 33 2 2" xfId="1019"/>
    <cellStyle name="Navadno 34" xfId="211"/>
    <cellStyle name="Navadno 34 2" xfId="1020"/>
    <cellStyle name="Navadno 34 2 2" xfId="1021"/>
    <cellStyle name="Navadno 35" xfId="212"/>
    <cellStyle name="Navadno 35 2" xfId="1022"/>
    <cellStyle name="Navadno 36" xfId="213"/>
    <cellStyle name="Navadno 36 2" xfId="1023"/>
    <cellStyle name="Navadno 36 2 2" xfId="1024"/>
    <cellStyle name="Navadno 37" xfId="214"/>
    <cellStyle name="Navadno 37 2" xfId="1025"/>
    <cellStyle name="Navadno 37 2 2" xfId="1026"/>
    <cellStyle name="Navadno 38" xfId="215"/>
    <cellStyle name="Navadno 38 2" xfId="1027"/>
    <cellStyle name="Navadno 39" xfId="216"/>
    <cellStyle name="Navadno 39 2" xfId="1028"/>
    <cellStyle name="Navadno 4" xfId="4"/>
    <cellStyle name="Navadno 40" xfId="217"/>
    <cellStyle name="Navadno 40 2" xfId="1029"/>
    <cellStyle name="Navadno 41" xfId="218"/>
    <cellStyle name="Navadno 41 2" xfId="1030"/>
    <cellStyle name="Navadno 42" xfId="219"/>
    <cellStyle name="Navadno 42 2" xfId="1031"/>
    <cellStyle name="Navadno 43" xfId="220"/>
    <cellStyle name="Navadno 43 2" xfId="1032"/>
    <cellStyle name="Navadno 44" xfId="514"/>
    <cellStyle name="Navadno 44 2" xfId="1986"/>
    <cellStyle name="Navadno 45" xfId="1033"/>
    <cellStyle name="Navadno 46" xfId="1034"/>
    <cellStyle name="Navadno 47" xfId="1035"/>
    <cellStyle name="Navadno 48" xfId="1036"/>
    <cellStyle name="Navadno 49" xfId="1037"/>
    <cellStyle name="Navadno 5" xfId="6"/>
    <cellStyle name="Navadno 5 10" xfId="221"/>
    <cellStyle name="Navadno 5 11" xfId="222"/>
    <cellStyle name="Navadno 5 12" xfId="223"/>
    <cellStyle name="Navadno 5 13" xfId="224"/>
    <cellStyle name="Navadno 5 14" xfId="225"/>
    <cellStyle name="Navadno 5 15" xfId="226"/>
    <cellStyle name="Navadno 5 16" xfId="227"/>
    <cellStyle name="Navadno 5 17" xfId="228"/>
    <cellStyle name="Navadno 5 18" xfId="229"/>
    <cellStyle name="Navadno 5 19" xfId="230"/>
    <cellStyle name="Navadno 5 2" xfId="18"/>
    <cellStyle name="Navadno 5 2 10" xfId="231"/>
    <cellStyle name="Navadno 5 2 11" xfId="232"/>
    <cellStyle name="Navadno 5 2 12" xfId="233"/>
    <cellStyle name="Navadno 5 2 13" xfId="234"/>
    <cellStyle name="Navadno 5 2 14" xfId="235"/>
    <cellStyle name="Navadno 5 2 15" xfId="236"/>
    <cellStyle name="Navadno 5 2 16" xfId="237"/>
    <cellStyle name="Navadno 5 2 17" xfId="238"/>
    <cellStyle name="Navadno 5 2 18" xfId="239"/>
    <cellStyle name="Navadno 5 2 19" xfId="240"/>
    <cellStyle name="Navadno 5 2 2" xfId="52"/>
    <cellStyle name="Navadno 5 2 2 10" xfId="241"/>
    <cellStyle name="Navadno 5 2 2 11" xfId="242"/>
    <cellStyle name="Navadno 5 2 2 12" xfId="243"/>
    <cellStyle name="Navadno 5 2 2 13" xfId="244"/>
    <cellStyle name="Navadno 5 2 2 14" xfId="245"/>
    <cellStyle name="Navadno 5 2 2 15" xfId="246"/>
    <cellStyle name="Navadno 5 2 2 16" xfId="1038"/>
    <cellStyle name="Navadno 5 2 2 17" xfId="1039"/>
    <cellStyle name="Navadno 5 2 2 18" xfId="1040"/>
    <cellStyle name="Navadno 5 2 2 19" xfId="1041"/>
    <cellStyle name="Navadno 5 2 2 2" xfId="68"/>
    <cellStyle name="Navadno 5 2 2 2 10" xfId="247"/>
    <cellStyle name="Navadno 5 2 2 2 11" xfId="248"/>
    <cellStyle name="Navadno 5 2 2 2 12" xfId="249"/>
    <cellStyle name="Navadno 5 2 2 2 13" xfId="250"/>
    <cellStyle name="Navadno 5 2 2 2 14" xfId="251"/>
    <cellStyle name="Navadno 5 2 2 2 15" xfId="252"/>
    <cellStyle name="Navadno 5 2 2 2 16" xfId="1042"/>
    <cellStyle name="Navadno 5 2 2 2 17" xfId="1043"/>
    <cellStyle name="Navadno 5 2 2 2 18" xfId="1044"/>
    <cellStyle name="Navadno 5 2 2 2 19" xfId="1045"/>
    <cellStyle name="Navadno 5 2 2 2 2" xfId="98"/>
    <cellStyle name="Navadno 5 2 2 2 2 10" xfId="1046"/>
    <cellStyle name="Navadno 5 2 2 2 2 11" xfId="1047"/>
    <cellStyle name="Navadno 5 2 2 2 2 12" xfId="1048"/>
    <cellStyle name="Navadno 5 2 2 2 2 13" xfId="1049"/>
    <cellStyle name="Navadno 5 2 2 2 2 2" xfId="105"/>
    <cellStyle name="Navadno 5 2 2 2 2 2 10" xfId="1050"/>
    <cellStyle name="Navadno 5 2 2 2 2 2 11" xfId="1051"/>
    <cellStyle name="Navadno 5 2 2 2 2 2 12" xfId="1052"/>
    <cellStyle name="Navadno 5 2 2 2 2 2 2" xfId="253"/>
    <cellStyle name="Navadno 5 2 2 2 2 2 2 10" xfId="1053"/>
    <cellStyle name="Navadno 5 2 2 2 2 2 2 11" xfId="1054"/>
    <cellStyle name="Navadno 5 2 2 2 2 2 2 12" xfId="1055"/>
    <cellStyle name="Navadno 5 2 2 2 2 2 2 2" xfId="1056"/>
    <cellStyle name="Navadno 5 2 2 2 2 2 2 3" xfId="1057"/>
    <cellStyle name="Navadno 5 2 2 2 2 2 2 4" xfId="1058"/>
    <cellStyle name="Navadno 5 2 2 2 2 2 2 5" xfId="1059"/>
    <cellStyle name="Navadno 5 2 2 2 2 2 2 6" xfId="1060"/>
    <cellStyle name="Navadno 5 2 2 2 2 2 2 7" xfId="1061"/>
    <cellStyle name="Navadno 5 2 2 2 2 2 2 8" xfId="1062"/>
    <cellStyle name="Navadno 5 2 2 2 2 2 2 9" xfId="1063"/>
    <cellStyle name="Navadno 5 2 2 2 2 2 3" xfId="1064"/>
    <cellStyle name="Navadno 5 2 2 2 2 2 4" xfId="1065"/>
    <cellStyle name="Navadno 5 2 2 2 2 2 5" xfId="1066"/>
    <cellStyle name="Navadno 5 2 2 2 2 2 6" xfId="1067"/>
    <cellStyle name="Navadno 5 2 2 2 2 2 7" xfId="1068"/>
    <cellStyle name="Navadno 5 2 2 2 2 2 8" xfId="1069"/>
    <cellStyle name="Navadno 5 2 2 2 2 2 9" xfId="1070"/>
    <cellStyle name="Navadno 5 2 2 2 2 3" xfId="1071"/>
    <cellStyle name="Navadno 5 2 2 2 2 4" xfId="1072"/>
    <cellStyle name="Navadno 5 2 2 2 2 5" xfId="1073"/>
    <cellStyle name="Navadno 5 2 2 2 2 6" xfId="1074"/>
    <cellStyle name="Navadno 5 2 2 2 2 7" xfId="1075"/>
    <cellStyle name="Navadno 5 2 2 2 2 8" xfId="1076"/>
    <cellStyle name="Navadno 5 2 2 2 2 9" xfId="1077"/>
    <cellStyle name="Navadno 5 2 2 2 20" xfId="1078"/>
    <cellStyle name="Navadno 5 2 2 2 21" xfId="1079"/>
    <cellStyle name="Navadno 5 2 2 2 22" xfId="1080"/>
    <cellStyle name="Navadno 5 2 2 2 23" xfId="1081"/>
    <cellStyle name="Navadno 5 2 2 2 24" xfId="1082"/>
    <cellStyle name="Navadno 5 2 2 2 25" xfId="1083"/>
    <cellStyle name="Navadno 5 2 2 2 3" xfId="254"/>
    <cellStyle name="Navadno 5 2 2 2 3 10" xfId="1084"/>
    <cellStyle name="Navadno 5 2 2 2 3 11" xfId="1085"/>
    <cellStyle name="Navadno 5 2 2 2 3 12" xfId="1086"/>
    <cellStyle name="Navadno 5 2 2 2 3 2" xfId="1087"/>
    <cellStyle name="Navadno 5 2 2 2 3 3" xfId="1088"/>
    <cellStyle name="Navadno 5 2 2 2 3 4" xfId="1089"/>
    <cellStyle name="Navadno 5 2 2 2 3 5" xfId="1090"/>
    <cellStyle name="Navadno 5 2 2 2 3 6" xfId="1091"/>
    <cellStyle name="Navadno 5 2 2 2 3 7" xfId="1092"/>
    <cellStyle name="Navadno 5 2 2 2 3 8" xfId="1093"/>
    <cellStyle name="Navadno 5 2 2 2 3 9" xfId="1094"/>
    <cellStyle name="Navadno 5 2 2 2 4" xfId="255"/>
    <cellStyle name="Navadno 5 2 2 2 5" xfId="256"/>
    <cellStyle name="Navadno 5 2 2 2 6" xfId="257"/>
    <cellStyle name="Navadno 5 2 2 2 7" xfId="258"/>
    <cellStyle name="Navadno 5 2 2 2 8" xfId="259"/>
    <cellStyle name="Navadno 5 2 2 2 9" xfId="260"/>
    <cellStyle name="Navadno 5 2 2 20" xfId="1095"/>
    <cellStyle name="Navadno 5 2 2 21" xfId="1096"/>
    <cellStyle name="Navadno 5 2 2 22" xfId="1097"/>
    <cellStyle name="Navadno 5 2 2 23" xfId="1098"/>
    <cellStyle name="Navadno 5 2 2 24" xfId="1099"/>
    <cellStyle name="Navadno 5 2 2 25" xfId="1100"/>
    <cellStyle name="Navadno 5 2 2 3" xfId="89"/>
    <cellStyle name="Navadno 5 2 2 3 10" xfId="1101"/>
    <cellStyle name="Navadno 5 2 2 3 11" xfId="1102"/>
    <cellStyle name="Navadno 5 2 2 3 12" xfId="1103"/>
    <cellStyle name="Navadno 5 2 2 3 2" xfId="261"/>
    <cellStyle name="Navadno 5 2 2 3 2 10" xfId="1104"/>
    <cellStyle name="Navadno 5 2 2 3 2 11" xfId="1105"/>
    <cellStyle name="Navadno 5 2 2 3 2 12" xfId="1106"/>
    <cellStyle name="Navadno 5 2 2 3 2 2" xfId="1107"/>
    <cellStyle name="Navadno 5 2 2 3 2 3" xfId="1108"/>
    <cellStyle name="Navadno 5 2 2 3 2 4" xfId="1109"/>
    <cellStyle name="Navadno 5 2 2 3 2 5" xfId="1110"/>
    <cellStyle name="Navadno 5 2 2 3 2 6" xfId="1111"/>
    <cellStyle name="Navadno 5 2 2 3 2 7" xfId="1112"/>
    <cellStyle name="Navadno 5 2 2 3 2 8" xfId="1113"/>
    <cellStyle name="Navadno 5 2 2 3 2 9" xfId="1114"/>
    <cellStyle name="Navadno 5 2 2 3 3" xfId="1115"/>
    <cellStyle name="Navadno 5 2 2 3 4" xfId="1116"/>
    <cellStyle name="Navadno 5 2 2 3 5" xfId="1117"/>
    <cellStyle name="Navadno 5 2 2 3 6" xfId="1118"/>
    <cellStyle name="Navadno 5 2 2 3 7" xfId="1119"/>
    <cellStyle name="Navadno 5 2 2 3 8" xfId="1120"/>
    <cellStyle name="Navadno 5 2 2 3 9" xfId="1121"/>
    <cellStyle name="Navadno 5 2 2 4" xfId="262"/>
    <cellStyle name="Navadno 5 2 2 4 10" xfId="1122"/>
    <cellStyle name="Navadno 5 2 2 4 11" xfId="1123"/>
    <cellStyle name="Navadno 5 2 2 4 12" xfId="1124"/>
    <cellStyle name="Navadno 5 2 2 4 2" xfId="1125"/>
    <cellStyle name="Navadno 5 2 2 4 3" xfId="1126"/>
    <cellStyle name="Navadno 5 2 2 4 4" xfId="1127"/>
    <cellStyle name="Navadno 5 2 2 4 5" xfId="1128"/>
    <cellStyle name="Navadno 5 2 2 4 6" xfId="1129"/>
    <cellStyle name="Navadno 5 2 2 4 7" xfId="1130"/>
    <cellStyle name="Navadno 5 2 2 4 8" xfId="1131"/>
    <cellStyle name="Navadno 5 2 2 4 9" xfId="1132"/>
    <cellStyle name="Navadno 5 2 2 5" xfId="263"/>
    <cellStyle name="Navadno 5 2 2 6" xfId="264"/>
    <cellStyle name="Navadno 5 2 2 7" xfId="265"/>
    <cellStyle name="Navadno 5 2 2 8" xfId="266"/>
    <cellStyle name="Navadno 5 2 2 9" xfId="267"/>
    <cellStyle name="Navadno 5 2 20" xfId="1133"/>
    <cellStyle name="Navadno 5 2 21" xfId="1134"/>
    <cellStyle name="Navadno 5 2 22" xfId="1135"/>
    <cellStyle name="Navadno 5 2 23" xfId="1136"/>
    <cellStyle name="Navadno 5 2 24" xfId="1137"/>
    <cellStyle name="Navadno 5 2 25" xfId="1138"/>
    <cellStyle name="Navadno 5 2 26" xfId="1139"/>
    <cellStyle name="Navadno 5 2 27" xfId="1140"/>
    <cellStyle name="Navadno 5 2 28" xfId="1141"/>
    <cellStyle name="Navadno 5 2 29" xfId="1142"/>
    <cellStyle name="Navadno 5 2 3" xfId="48"/>
    <cellStyle name="Navadno 5 2 3 10" xfId="268"/>
    <cellStyle name="Navadno 5 2 3 11" xfId="269"/>
    <cellStyle name="Navadno 5 2 3 12" xfId="270"/>
    <cellStyle name="Navadno 5 2 3 13" xfId="271"/>
    <cellStyle name="Navadno 5 2 3 14" xfId="272"/>
    <cellStyle name="Navadno 5 2 3 15" xfId="273"/>
    <cellStyle name="Navadno 5 2 3 16" xfId="1143"/>
    <cellStyle name="Navadno 5 2 3 17" xfId="1144"/>
    <cellStyle name="Navadno 5 2 3 18" xfId="1145"/>
    <cellStyle name="Navadno 5 2 3 19" xfId="1146"/>
    <cellStyle name="Navadno 5 2 3 2" xfId="91"/>
    <cellStyle name="Navadno 5 2 3 2 10" xfId="1147"/>
    <cellStyle name="Navadno 5 2 3 2 11" xfId="1148"/>
    <cellStyle name="Navadno 5 2 3 2 12" xfId="1149"/>
    <cellStyle name="Navadno 5 2 3 2 13" xfId="1150"/>
    <cellStyle name="Navadno 5 2 3 2 2" xfId="94"/>
    <cellStyle name="Navadno 5 2 3 2 2 10" xfId="1151"/>
    <cellStyle name="Navadno 5 2 3 2 2 11" xfId="1152"/>
    <cellStyle name="Navadno 5 2 3 2 2 12" xfId="1153"/>
    <cellStyle name="Navadno 5 2 3 2 2 2" xfId="274"/>
    <cellStyle name="Navadno 5 2 3 2 2 2 10" xfId="1154"/>
    <cellStyle name="Navadno 5 2 3 2 2 2 11" xfId="1155"/>
    <cellStyle name="Navadno 5 2 3 2 2 2 12" xfId="1156"/>
    <cellStyle name="Navadno 5 2 3 2 2 2 2" xfId="1157"/>
    <cellStyle name="Navadno 5 2 3 2 2 2 3" xfId="1158"/>
    <cellStyle name="Navadno 5 2 3 2 2 2 4" xfId="1159"/>
    <cellStyle name="Navadno 5 2 3 2 2 2 5" xfId="1160"/>
    <cellStyle name="Navadno 5 2 3 2 2 2 6" xfId="1161"/>
    <cellStyle name="Navadno 5 2 3 2 2 2 7" xfId="1162"/>
    <cellStyle name="Navadno 5 2 3 2 2 2 8" xfId="1163"/>
    <cellStyle name="Navadno 5 2 3 2 2 2 9" xfId="1164"/>
    <cellStyle name="Navadno 5 2 3 2 2 3" xfId="1165"/>
    <cellStyle name="Navadno 5 2 3 2 2 4" xfId="1166"/>
    <cellStyle name="Navadno 5 2 3 2 2 5" xfId="1167"/>
    <cellStyle name="Navadno 5 2 3 2 2 6" xfId="1168"/>
    <cellStyle name="Navadno 5 2 3 2 2 7" xfId="1169"/>
    <cellStyle name="Navadno 5 2 3 2 2 8" xfId="1170"/>
    <cellStyle name="Navadno 5 2 3 2 2 9" xfId="1171"/>
    <cellStyle name="Navadno 5 2 3 2 3" xfId="1172"/>
    <cellStyle name="Navadno 5 2 3 2 4" xfId="1173"/>
    <cellStyle name="Navadno 5 2 3 2 5" xfId="1174"/>
    <cellStyle name="Navadno 5 2 3 2 6" xfId="1175"/>
    <cellStyle name="Navadno 5 2 3 2 7" xfId="1176"/>
    <cellStyle name="Navadno 5 2 3 2 8" xfId="1177"/>
    <cellStyle name="Navadno 5 2 3 2 9" xfId="1178"/>
    <cellStyle name="Navadno 5 2 3 20" xfId="1179"/>
    <cellStyle name="Navadno 5 2 3 21" xfId="1180"/>
    <cellStyle name="Navadno 5 2 3 22" xfId="1181"/>
    <cellStyle name="Navadno 5 2 3 23" xfId="1182"/>
    <cellStyle name="Navadno 5 2 3 24" xfId="1183"/>
    <cellStyle name="Navadno 5 2 3 25" xfId="1184"/>
    <cellStyle name="Navadno 5 2 3 3" xfId="275"/>
    <cellStyle name="Navadno 5 2 3 3 10" xfId="1185"/>
    <cellStyle name="Navadno 5 2 3 3 11" xfId="1186"/>
    <cellStyle name="Navadno 5 2 3 3 12" xfId="1187"/>
    <cellStyle name="Navadno 5 2 3 3 2" xfId="1188"/>
    <cellStyle name="Navadno 5 2 3 3 3" xfId="1189"/>
    <cellStyle name="Navadno 5 2 3 3 4" xfId="1190"/>
    <cellStyle name="Navadno 5 2 3 3 5" xfId="1191"/>
    <cellStyle name="Navadno 5 2 3 3 6" xfId="1192"/>
    <cellStyle name="Navadno 5 2 3 3 7" xfId="1193"/>
    <cellStyle name="Navadno 5 2 3 3 8" xfId="1194"/>
    <cellStyle name="Navadno 5 2 3 3 9" xfId="1195"/>
    <cellStyle name="Navadno 5 2 3 4" xfId="276"/>
    <cellStyle name="Navadno 5 2 3 5" xfId="277"/>
    <cellStyle name="Navadno 5 2 3 6" xfId="278"/>
    <cellStyle name="Navadno 5 2 3 7" xfId="279"/>
    <cellStyle name="Navadno 5 2 3 8" xfId="280"/>
    <cellStyle name="Navadno 5 2 3 9" xfId="281"/>
    <cellStyle name="Navadno 5 2 4" xfId="79"/>
    <cellStyle name="Navadno 5 2 4 10" xfId="1196"/>
    <cellStyle name="Navadno 5 2 4 11" xfId="1197"/>
    <cellStyle name="Navadno 5 2 4 12" xfId="1198"/>
    <cellStyle name="Navadno 5 2 4 2" xfId="282"/>
    <cellStyle name="Navadno 5 2 4 2 10" xfId="1199"/>
    <cellStyle name="Navadno 5 2 4 2 11" xfId="1200"/>
    <cellStyle name="Navadno 5 2 4 2 12" xfId="1201"/>
    <cellStyle name="Navadno 5 2 4 2 2" xfId="1202"/>
    <cellStyle name="Navadno 5 2 4 2 3" xfId="1203"/>
    <cellStyle name="Navadno 5 2 4 2 4" xfId="1204"/>
    <cellStyle name="Navadno 5 2 4 2 5" xfId="1205"/>
    <cellStyle name="Navadno 5 2 4 2 6" xfId="1206"/>
    <cellStyle name="Navadno 5 2 4 2 7" xfId="1207"/>
    <cellStyle name="Navadno 5 2 4 2 8" xfId="1208"/>
    <cellStyle name="Navadno 5 2 4 2 9" xfId="1209"/>
    <cellStyle name="Navadno 5 2 4 3" xfId="1210"/>
    <cellStyle name="Navadno 5 2 4 4" xfId="1211"/>
    <cellStyle name="Navadno 5 2 4 5" xfId="1212"/>
    <cellStyle name="Navadno 5 2 4 6" xfId="1213"/>
    <cellStyle name="Navadno 5 2 4 7" xfId="1214"/>
    <cellStyle name="Navadno 5 2 4 8" xfId="1215"/>
    <cellStyle name="Navadno 5 2 4 9" xfId="1216"/>
    <cellStyle name="Navadno 5 2 5" xfId="283"/>
    <cellStyle name="Navadno 5 2 5 10" xfId="1217"/>
    <cellStyle name="Navadno 5 2 5 11" xfId="1218"/>
    <cellStyle name="Navadno 5 2 5 12" xfId="1219"/>
    <cellStyle name="Navadno 5 2 5 2" xfId="1220"/>
    <cellStyle name="Navadno 5 2 5 3" xfId="1221"/>
    <cellStyle name="Navadno 5 2 5 4" xfId="1222"/>
    <cellStyle name="Navadno 5 2 5 5" xfId="1223"/>
    <cellStyle name="Navadno 5 2 5 6" xfId="1224"/>
    <cellStyle name="Navadno 5 2 5 7" xfId="1225"/>
    <cellStyle name="Navadno 5 2 5 8" xfId="1226"/>
    <cellStyle name="Navadno 5 2 5 9" xfId="1227"/>
    <cellStyle name="Navadno 5 2 6" xfId="284"/>
    <cellStyle name="Navadno 5 2 7" xfId="285"/>
    <cellStyle name="Navadno 5 2 8" xfId="286"/>
    <cellStyle name="Navadno 5 2 9" xfId="287"/>
    <cellStyle name="Navadno 5 20" xfId="288"/>
    <cellStyle name="Navadno 5 21" xfId="289"/>
    <cellStyle name="Navadno 5 22" xfId="1228"/>
    <cellStyle name="Navadno 5 23" xfId="1229"/>
    <cellStyle name="Navadno 5 24" xfId="1230"/>
    <cellStyle name="Navadno 5 25" xfId="1231"/>
    <cellStyle name="Navadno 5 26" xfId="1232"/>
    <cellStyle name="Navadno 5 27" xfId="1233"/>
    <cellStyle name="Navadno 5 28" xfId="1234"/>
    <cellStyle name="Navadno 5 29" xfId="1235"/>
    <cellStyle name="Navadno 5 3" xfId="49"/>
    <cellStyle name="Navadno 5 3 10" xfId="290"/>
    <cellStyle name="Navadno 5 3 11" xfId="291"/>
    <cellStyle name="Navadno 5 3 12" xfId="292"/>
    <cellStyle name="Navadno 5 3 13" xfId="293"/>
    <cellStyle name="Navadno 5 3 14" xfId="294"/>
    <cellStyle name="Navadno 5 3 15" xfId="295"/>
    <cellStyle name="Navadno 5 3 16" xfId="1236"/>
    <cellStyle name="Navadno 5 3 17" xfId="1237"/>
    <cellStyle name="Navadno 5 3 18" xfId="1238"/>
    <cellStyle name="Navadno 5 3 19" xfId="1239"/>
    <cellStyle name="Navadno 5 3 2" xfId="66"/>
    <cellStyle name="Navadno 5 3 2 10" xfId="296"/>
    <cellStyle name="Navadno 5 3 2 11" xfId="297"/>
    <cellStyle name="Navadno 5 3 2 12" xfId="298"/>
    <cellStyle name="Navadno 5 3 2 13" xfId="299"/>
    <cellStyle name="Navadno 5 3 2 14" xfId="300"/>
    <cellStyle name="Navadno 5 3 2 15" xfId="301"/>
    <cellStyle name="Navadno 5 3 2 16" xfId="1240"/>
    <cellStyle name="Navadno 5 3 2 17" xfId="1241"/>
    <cellStyle name="Navadno 5 3 2 18" xfId="1242"/>
    <cellStyle name="Navadno 5 3 2 19" xfId="1243"/>
    <cellStyle name="Navadno 5 3 2 2" xfId="95"/>
    <cellStyle name="Navadno 5 3 2 2 10" xfId="1244"/>
    <cellStyle name="Navadno 5 3 2 2 11" xfId="1245"/>
    <cellStyle name="Navadno 5 3 2 2 12" xfId="1246"/>
    <cellStyle name="Navadno 5 3 2 2 13" xfId="1247"/>
    <cellStyle name="Navadno 5 3 2 2 2" xfId="103"/>
    <cellStyle name="Navadno 5 3 2 2 2 10" xfId="1248"/>
    <cellStyle name="Navadno 5 3 2 2 2 11" xfId="1249"/>
    <cellStyle name="Navadno 5 3 2 2 2 12" xfId="1250"/>
    <cellStyle name="Navadno 5 3 2 2 2 2" xfId="302"/>
    <cellStyle name="Navadno 5 3 2 2 2 2 10" xfId="1251"/>
    <cellStyle name="Navadno 5 3 2 2 2 2 11" xfId="1252"/>
    <cellStyle name="Navadno 5 3 2 2 2 2 12" xfId="1253"/>
    <cellStyle name="Navadno 5 3 2 2 2 2 2" xfId="1254"/>
    <cellStyle name="Navadno 5 3 2 2 2 2 3" xfId="1255"/>
    <cellStyle name="Navadno 5 3 2 2 2 2 4" xfId="1256"/>
    <cellStyle name="Navadno 5 3 2 2 2 2 5" xfId="1257"/>
    <cellStyle name="Navadno 5 3 2 2 2 2 6" xfId="1258"/>
    <cellStyle name="Navadno 5 3 2 2 2 2 7" xfId="1259"/>
    <cellStyle name="Navadno 5 3 2 2 2 2 8" xfId="1260"/>
    <cellStyle name="Navadno 5 3 2 2 2 2 9" xfId="1261"/>
    <cellStyle name="Navadno 5 3 2 2 2 3" xfId="1262"/>
    <cellStyle name="Navadno 5 3 2 2 2 4" xfId="1263"/>
    <cellStyle name="Navadno 5 3 2 2 2 5" xfId="1264"/>
    <cellStyle name="Navadno 5 3 2 2 2 6" xfId="1265"/>
    <cellStyle name="Navadno 5 3 2 2 2 7" xfId="1266"/>
    <cellStyle name="Navadno 5 3 2 2 2 8" xfId="1267"/>
    <cellStyle name="Navadno 5 3 2 2 2 9" xfId="1268"/>
    <cellStyle name="Navadno 5 3 2 2 3" xfId="1269"/>
    <cellStyle name="Navadno 5 3 2 2 4" xfId="1270"/>
    <cellStyle name="Navadno 5 3 2 2 5" xfId="1271"/>
    <cellStyle name="Navadno 5 3 2 2 6" xfId="1272"/>
    <cellStyle name="Navadno 5 3 2 2 7" xfId="1273"/>
    <cellStyle name="Navadno 5 3 2 2 8" xfId="1274"/>
    <cellStyle name="Navadno 5 3 2 2 9" xfId="1275"/>
    <cellStyle name="Navadno 5 3 2 20" xfId="1276"/>
    <cellStyle name="Navadno 5 3 2 21" xfId="1277"/>
    <cellStyle name="Navadno 5 3 2 22" xfId="1278"/>
    <cellStyle name="Navadno 5 3 2 23" xfId="1279"/>
    <cellStyle name="Navadno 5 3 2 24" xfId="1280"/>
    <cellStyle name="Navadno 5 3 2 25" xfId="1281"/>
    <cellStyle name="Navadno 5 3 2 3" xfId="303"/>
    <cellStyle name="Navadno 5 3 2 3 10" xfId="1282"/>
    <cellStyle name="Navadno 5 3 2 3 11" xfId="1283"/>
    <cellStyle name="Navadno 5 3 2 3 12" xfId="1284"/>
    <cellStyle name="Navadno 5 3 2 3 2" xfId="1285"/>
    <cellStyle name="Navadno 5 3 2 3 3" xfId="1286"/>
    <cellStyle name="Navadno 5 3 2 3 4" xfId="1287"/>
    <cellStyle name="Navadno 5 3 2 3 5" xfId="1288"/>
    <cellStyle name="Navadno 5 3 2 3 6" xfId="1289"/>
    <cellStyle name="Navadno 5 3 2 3 7" xfId="1290"/>
    <cellStyle name="Navadno 5 3 2 3 8" xfId="1291"/>
    <cellStyle name="Navadno 5 3 2 3 9" xfId="1292"/>
    <cellStyle name="Navadno 5 3 2 4" xfId="304"/>
    <cellStyle name="Navadno 5 3 2 5" xfId="305"/>
    <cellStyle name="Navadno 5 3 2 6" xfId="306"/>
    <cellStyle name="Navadno 5 3 2 7" xfId="307"/>
    <cellStyle name="Navadno 5 3 2 8" xfId="308"/>
    <cellStyle name="Navadno 5 3 2 9" xfId="309"/>
    <cellStyle name="Navadno 5 3 20" xfId="1293"/>
    <cellStyle name="Navadno 5 3 21" xfId="1294"/>
    <cellStyle name="Navadno 5 3 22" xfId="1295"/>
    <cellStyle name="Navadno 5 3 23" xfId="1296"/>
    <cellStyle name="Navadno 5 3 24" xfId="1297"/>
    <cellStyle name="Navadno 5 3 25" xfId="1298"/>
    <cellStyle name="Navadno 5 3 3" xfId="84"/>
    <cellStyle name="Navadno 5 3 3 10" xfId="1299"/>
    <cellStyle name="Navadno 5 3 3 11" xfId="1300"/>
    <cellStyle name="Navadno 5 3 3 12" xfId="1301"/>
    <cellStyle name="Navadno 5 3 3 2" xfId="310"/>
    <cellStyle name="Navadno 5 3 3 2 10" xfId="1302"/>
    <cellStyle name="Navadno 5 3 3 2 11" xfId="1303"/>
    <cellStyle name="Navadno 5 3 3 2 12" xfId="1304"/>
    <cellStyle name="Navadno 5 3 3 2 2" xfId="1305"/>
    <cellStyle name="Navadno 5 3 3 2 3" xfId="1306"/>
    <cellStyle name="Navadno 5 3 3 2 4" xfId="1307"/>
    <cellStyle name="Navadno 5 3 3 2 5" xfId="1308"/>
    <cellStyle name="Navadno 5 3 3 2 6" xfId="1309"/>
    <cellStyle name="Navadno 5 3 3 2 7" xfId="1310"/>
    <cellStyle name="Navadno 5 3 3 2 8" xfId="1311"/>
    <cellStyle name="Navadno 5 3 3 2 9" xfId="1312"/>
    <cellStyle name="Navadno 5 3 3 3" xfId="1313"/>
    <cellStyle name="Navadno 5 3 3 4" xfId="1314"/>
    <cellStyle name="Navadno 5 3 3 5" xfId="1315"/>
    <cellStyle name="Navadno 5 3 3 6" xfId="1316"/>
    <cellStyle name="Navadno 5 3 3 7" xfId="1317"/>
    <cellStyle name="Navadno 5 3 3 8" xfId="1318"/>
    <cellStyle name="Navadno 5 3 3 9" xfId="1319"/>
    <cellStyle name="Navadno 5 3 4" xfId="311"/>
    <cellStyle name="Navadno 5 3 4 10" xfId="1320"/>
    <cellStyle name="Navadno 5 3 4 11" xfId="1321"/>
    <cellStyle name="Navadno 5 3 4 12" xfId="1322"/>
    <cellStyle name="Navadno 5 3 4 2" xfId="1323"/>
    <cellStyle name="Navadno 5 3 4 3" xfId="1324"/>
    <cellStyle name="Navadno 5 3 4 4" xfId="1325"/>
    <cellStyle name="Navadno 5 3 4 5" xfId="1326"/>
    <cellStyle name="Navadno 5 3 4 6" xfId="1327"/>
    <cellStyle name="Navadno 5 3 4 7" xfId="1328"/>
    <cellStyle name="Navadno 5 3 4 8" xfId="1329"/>
    <cellStyle name="Navadno 5 3 4 9" xfId="1330"/>
    <cellStyle name="Navadno 5 3 5" xfId="312"/>
    <cellStyle name="Navadno 5 3 6" xfId="313"/>
    <cellStyle name="Navadno 5 3 7" xfId="314"/>
    <cellStyle name="Navadno 5 3 8" xfId="315"/>
    <cellStyle name="Navadno 5 3 9" xfId="316"/>
    <cellStyle name="Navadno 5 30" xfId="1331"/>
    <cellStyle name="Navadno 5 31" xfId="1332"/>
    <cellStyle name="Navadno 5 4" xfId="57"/>
    <cellStyle name="Navadno 5 4 10" xfId="317"/>
    <cellStyle name="Navadno 5 4 11" xfId="318"/>
    <cellStyle name="Navadno 5 4 12" xfId="319"/>
    <cellStyle name="Navadno 5 4 13" xfId="320"/>
    <cellStyle name="Navadno 5 4 14" xfId="321"/>
    <cellStyle name="Navadno 5 4 15" xfId="322"/>
    <cellStyle name="Navadno 5 4 16" xfId="1333"/>
    <cellStyle name="Navadno 5 4 17" xfId="1334"/>
    <cellStyle name="Navadno 5 4 18" xfId="1335"/>
    <cellStyle name="Navadno 5 4 19" xfId="1336"/>
    <cellStyle name="Navadno 5 4 2" xfId="87"/>
    <cellStyle name="Navadno 5 4 2 10" xfId="1337"/>
    <cellStyle name="Navadno 5 4 2 11" xfId="1338"/>
    <cellStyle name="Navadno 5 4 2 12" xfId="1339"/>
    <cellStyle name="Navadno 5 4 2 13" xfId="1340"/>
    <cellStyle name="Navadno 5 4 2 2" xfId="101"/>
    <cellStyle name="Navadno 5 4 2 2 10" xfId="1341"/>
    <cellStyle name="Navadno 5 4 2 2 11" xfId="1342"/>
    <cellStyle name="Navadno 5 4 2 2 12" xfId="1343"/>
    <cellStyle name="Navadno 5 4 2 2 2" xfId="323"/>
    <cellStyle name="Navadno 5 4 2 2 2 10" xfId="1344"/>
    <cellStyle name="Navadno 5 4 2 2 2 11" xfId="1345"/>
    <cellStyle name="Navadno 5 4 2 2 2 12" xfId="1346"/>
    <cellStyle name="Navadno 5 4 2 2 2 2" xfId="1347"/>
    <cellStyle name="Navadno 5 4 2 2 2 3" xfId="1348"/>
    <cellStyle name="Navadno 5 4 2 2 2 4" xfId="1349"/>
    <cellStyle name="Navadno 5 4 2 2 2 5" xfId="1350"/>
    <cellStyle name="Navadno 5 4 2 2 2 6" xfId="1351"/>
    <cellStyle name="Navadno 5 4 2 2 2 7" xfId="1352"/>
    <cellStyle name="Navadno 5 4 2 2 2 8" xfId="1353"/>
    <cellStyle name="Navadno 5 4 2 2 2 9" xfId="1354"/>
    <cellStyle name="Navadno 5 4 2 2 3" xfId="1355"/>
    <cellStyle name="Navadno 5 4 2 2 4" xfId="1356"/>
    <cellStyle name="Navadno 5 4 2 2 5" xfId="1357"/>
    <cellStyle name="Navadno 5 4 2 2 6" xfId="1358"/>
    <cellStyle name="Navadno 5 4 2 2 7" xfId="1359"/>
    <cellStyle name="Navadno 5 4 2 2 8" xfId="1360"/>
    <cellStyle name="Navadno 5 4 2 2 9" xfId="1361"/>
    <cellStyle name="Navadno 5 4 2 3" xfId="1362"/>
    <cellStyle name="Navadno 5 4 2 4" xfId="1363"/>
    <cellStyle name="Navadno 5 4 2 5" xfId="1364"/>
    <cellStyle name="Navadno 5 4 2 6" xfId="1365"/>
    <cellStyle name="Navadno 5 4 2 7" xfId="1366"/>
    <cellStyle name="Navadno 5 4 2 8" xfId="1367"/>
    <cellStyle name="Navadno 5 4 2 9" xfId="1368"/>
    <cellStyle name="Navadno 5 4 20" xfId="1369"/>
    <cellStyle name="Navadno 5 4 21" xfId="1370"/>
    <cellStyle name="Navadno 5 4 22" xfId="1371"/>
    <cellStyle name="Navadno 5 4 23" xfId="1372"/>
    <cellStyle name="Navadno 5 4 24" xfId="1373"/>
    <cellStyle name="Navadno 5 4 25" xfId="1374"/>
    <cellStyle name="Navadno 5 4 3" xfId="324"/>
    <cellStyle name="Navadno 5 4 3 10" xfId="1375"/>
    <cellStyle name="Navadno 5 4 3 11" xfId="1376"/>
    <cellStyle name="Navadno 5 4 3 12" xfId="1377"/>
    <cellStyle name="Navadno 5 4 3 2" xfId="1378"/>
    <cellStyle name="Navadno 5 4 3 3" xfId="1379"/>
    <cellStyle name="Navadno 5 4 3 4" xfId="1380"/>
    <cellStyle name="Navadno 5 4 3 5" xfId="1381"/>
    <cellStyle name="Navadno 5 4 3 6" xfId="1382"/>
    <cellStyle name="Navadno 5 4 3 7" xfId="1383"/>
    <cellStyle name="Navadno 5 4 3 8" xfId="1384"/>
    <cellStyle name="Navadno 5 4 3 9" xfId="1385"/>
    <cellStyle name="Navadno 5 4 4" xfId="325"/>
    <cellStyle name="Navadno 5 4 5" xfId="326"/>
    <cellStyle name="Navadno 5 4 6" xfId="327"/>
    <cellStyle name="Navadno 5 4 7" xfId="328"/>
    <cellStyle name="Navadno 5 4 8" xfId="329"/>
    <cellStyle name="Navadno 5 4 9" xfId="330"/>
    <cellStyle name="Navadno 5 5" xfId="70"/>
    <cellStyle name="Navadno 5 6" xfId="76"/>
    <cellStyle name="Navadno 5 6 10" xfId="1386"/>
    <cellStyle name="Navadno 5 6 11" xfId="1387"/>
    <cellStyle name="Navadno 5 6 12" xfId="1388"/>
    <cellStyle name="Navadno 5 6 2" xfId="331"/>
    <cellStyle name="Navadno 5 6 2 10" xfId="1389"/>
    <cellStyle name="Navadno 5 6 2 11" xfId="1390"/>
    <cellStyle name="Navadno 5 6 2 12" xfId="1391"/>
    <cellStyle name="Navadno 5 6 2 2" xfId="1392"/>
    <cellStyle name="Navadno 5 6 2 3" xfId="1393"/>
    <cellStyle name="Navadno 5 6 2 4" xfId="1394"/>
    <cellStyle name="Navadno 5 6 2 5" xfId="1395"/>
    <cellStyle name="Navadno 5 6 2 6" xfId="1396"/>
    <cellStyle name="Navadno 5 6 2 7" xfId="1397"/>
    <cellStyle name="Navadno 5 6 2 8" xfId="1398"/>
    <cellStyle name="Navadno 5 6 2 9" xfId="1399"/>
    <cellStyle name="Navadno 5 6 3" xfId="1400"/>
    <cellStyle name="Navadno 5 6 4" xfId="1401"/>
    <cellStyle name="Navadno 5 6 5" xfId="1402"/>
    <cellStyle name="Navadno 5 6 6" xfId="1403"/>
    <cellStyle name="Navadno 5 6 7" xfId="1404"/>
    <cellStyle name="Navadno 5 6 8" xfId="1405"/>
    <cellStyle name="Navadno 5 6 9" xfId="1406"/>
    <cellStyle name="Navadno 5 7" xfId="332"/>
    <cellStyle name="Navadno 5 7 10" xfId="1407"/>
    <cellStyle name="Navadno 5 7 11" xfId="1408"/>
    <cellStyle name="Navadno 5 7 12" xfId="1409"/>
    <cellStyle name="Navadno 5 7 2" xfId="1410"/>
    <cellStyle name="Navadno 5 7 3" xfId="1411"/>
    <cellStyle name="Navadno 5 7 4" xfId="1412"/>
    <cellStyle name="Navadno 5 7 5" xfId="1413"/>
    <cellStyle name="Navadno 5 7 6" xfId="1414"/>
    <cellStyle name="Navadno 5 7 7" xfId="1415"/>
    <cellStyle name="Navadno 5 7 8" xfId="1416"/>
    <cellStyle name="Navadno 5 7 9" xfId="1417"/>
    <cellStyle name="Navadno 5 8" xfId="333"/>
    <cellStyle name="Navadno 5 9" xfId="334"/>
    <cellStyle name="Navadno 50" xfId="1418"/>
    <cellStyle name="Navadno 51" xfId="1419"/>
    <cellStyle name="Navadno 52" xfId="1420"/>
    <cellStyle name="Navadno 53" xfId="1421"/>
    <cellStyle name="Navadno 54" xfId="1422"/>
    <cellStyle name="Navadno 55" xfId="1423"/>
    <cellStyle name="Navadno 56" xfId="1424"/>
    <cellStyle name="Navadno 57" xfId="1425"/>
    <cellStyle name="Navadno 58" xfId="1426"/>
    <cellStyle name="Navadno 59" xfId="1427"/>
    <cellStyle name="Navadno 6" xfId="7"/>
    <cellStyle name="Navadno 6 10" xfId="335"/>
    <cellStyle name="Navadno 6 11" xfId="336"/>
    <cellStyle name="Navadno 6 12" xfId="337"/>
    <cellStyle name="Navadno 6 13" xfId="338"/>
    <cellStyle name="Navadno 6 14" xfId="339"/>
    <cellStyle name="Navadno 6 15" xfId="340"/>
    <cellStyle name="Navadno 6 16" xfId="341"/>
    <cellStyle name="Navadno 6 17" xfId="342"/>
    <cellStyle name="Navadno 6 18" xfId="343"/>
    <cellStyle name="Navadno 6 19" xfId="344"/>
    <cellStyle name="Navadno 6 2" xfId="19"/>
    <cellStyle name="Navadno 6 2 10" xfId="345"/>
    <cellStyle name="Navadno 6 2 11" xfId="346"/>
    <cellStyle name="Navadno 6 2 12" xfId="347"/>
    <cellStyle name="Navadno 6 2 13" xfId="348"/>
    <cellStyle name="Navadno 6 2 14" xfId="349"/>
    <cellStyle name="Navadno 6 2 15" xfId="350"/>
    <cellStyle name="Navadno 6 2 16" xfId="351"/>
    <cellStyle name="Navadno 6 2 17" xfId="352"/>
    <cellStyle name="Navadno 6 2 18" xfId="353"/>
    <cellStyle name="Navadno 6 2 19" xfId="354"/>
    <cellStyle name="Navadno 6 2 2" xfId="53"/>
    <cellStyle name="Navadno 6 2 2 10" xfId="355"/>
    <cellStyle name="Navadno 6 2 2 11" xfId="356"/>
    <cellStyle name="Navadno 6 2 2 12" xfId="357"/>
    <cellStyle name="Navadno 6 2 2 13" xfId="358"/>
    <cellStyle name="Navadno 6 2 2 14" xfId="359"/>
    <cellStyle name="Navadno 6 2 2 15" xfId="360"/>
    <cellStyle name="Navadno 6 2 2 16" xfId="1428"/>
    <cellStyle name="Navadno 6 2 2 17" xfId="1429"/>
    <cellStyle name="Navadno 6 2 2 18" xfId="1430"/>
    <cellStyle name="Navadno 6 2 2 19" xfId="1431"/>
    <cellStyle name="Navadno 6 2 2 2" xfId="69"/>
    <cellStyle name="Navadno 6 2 2 2 10" xfId="361"/>
    <cellStyle name="Navadno 6 2 2 2 11" xfId="362"/>
    <cellStyle name="Navadno 6 2 2 2 12" xfId="363"/>
    <cellStyle name="Navadno 6 2 2 2 13" xfId="364"/>
    <cellStyle name="Navadno 6 2 2 2 14" xfId="365"/>
    <cellStyle name="Navadno 6 2 2 2 15" xfId="366"/>
    <cellStyle name="Navadno 6 2 2 2 16" xfId="1432"/>
    <cellStyle name="Navadno 6 2 2 2 17" xfId="1433"/>
    <cellStyle name="Navadno 6 2 2 2 18" xfId="1434"/>
    <cellStyle name="Navadno 6 2 2 2 19" xfId="1435"/>
    <cellStyle name="Navadno 6 2 2 2 2" xfId="99"/>
    <cellStyle name="Navadno 6 2 2 2 2 10" xfId="1436"/>
    <cellStyle name="Navadno 6 2 2 2 2 11" xfId="1437"/>
    <cellStyle name="Navadno 6 2 2 2 2 12" xfId="1438"/>
    <cellStyle name="Navadno 6 2 2 2 2 13" xfId="1439"/>
    <cellStyle name="Navadno 6 2 2 2 2 2" xfId="106"/>
    <cellStyle name="Navadno 6 2 2 2 2 2 10" xfId="1440"/>
    <cellStyle name="Navadno 6 2 2 2 2 2 11" xfId="1441"/>
    <cellStyle name="Navadno 6 2 2 2 2 2 12" xfId="1442"/>
    <cellStyle name="Navadno 6 2 2 2 2 2 2" xfId="367"/>
    <cellStyle name="Navadno 6 2 2 2 2 2 2 10" xfId="1443"/>
    <cellStyle name="Navadno 6 2 2 2 2 2 2 11" xfId="1444"/>
    <cellStyle name="Navadno 6 2 2 2 2 2 2 12" xfId="1445"/>
    <cellStyle name="Navadno 6 2 2 2 2 2 2 2" xfId="1446"/>
    <cellStyle name="Navadno 6 2 2 2 2 2 2 3" xfId="1447"/>
    <cellStyle name="Navadno 6 2 2 2 2 2 2 4" xfId="1448"/>
    <cellStyle name="Navadno 6 2 2 2 2 2 2 5" xfId="1449"/>
    <cellStyle name="Navadno 6 2 2 2 2 2 2 6" xfId="1450"/>
    <cellStyle name="Navadno 6 2 2 2 2 2 2 7" xfId="1451"/>
    <cellStyle name="Navadno 6 2 2 2 2 2 2 8" xfId="1452"/>
    <cellStyle name="Navadno 6 2 2 2 2 2 2 9" xfId="1453"/>
    <cellStyle name="Navadno 6 2 2 2 2 2 3" xfId="1454"/>
    <cellStyle name="Navadno 6 2 2 2 2 2 4" xfId="1455"/>
    <cellStyle name="Navadno 6 2 2 2 2 2 5" xfId="1456"/>
    <cellStyle name="Navadno 6 2 2 2 2 2 6" xfId="1457"/>
    <cellStyle name="Navadno 6 2 2 2 2 2 7" xfId="1458"/>
    <cellStyle name="Navadno 6 2 2 2 2 2 8" xfId="1459"/>
    <cellStyle name="Navadno 6 2 2 2 2 2 9" xfId="1460"/>
    <cellStyle name="Navadno 6 2 2 2 2 3" xfId="1461"/>
    <cellStyle name="Navadno 6 2 2 2 2 4" xfId="1462"/>
    <cellStyle name="Navadno 6 2 2 2 2 5" xfId="1463"/>
    <cellStyle name="Navadno 6 2 2 2 2 6" xfId="1464"/>
    <cellStyle name="Navadno 6 2 2 2 2 7" xfId="1465"/>
    <cellStyle name="Navadno 6 2 2 2 2 8" xfId="1466"/>
    <cellStyle name="Navadno 6 2 2 2 2 9" xfId="1467"/>
    <cellStyle name="Navadno 6 2 2 2 20" xfId="1468"/>
    <cellStyle name="Navadno 6 2 2 2 21" xfId="1469"/>
    <cellStyle name="Navadno 6 2 2 2 22" xfId="1470"/>
    <cellStyle name="Navadno 6 2 2 2 23" xfId="1471"/>
    <cellStyle name="Navadno 6 2 2 2 24" xfId="1472"/>
    <cellStyle name="Navadno 6 2 2 2 25" xfId="1473"/>
    <cellStyle name="Navadno 6 2 2 2 3" xfId="368"/>
    <cellStyle name="Navadno 6 2 2 2 3 10" xfId="1474"/>
    <cellStyle name="Navadno 6 2 2 2 3 11" xfId="1475"/>
    <cellStyle name="Navadno 6 2 2 2 3 12" xfId="1476"/>
    <cellStyle name="Navadno 6 2 2 2 3 2" xfId="1477"/>
    <cellStyle name="Navadno 6 2 2 2 3 3" xfId="1478"/>
    <cellStyle name="Navadno 6 2 2 2 3 4" xfId="1479"/>
    <cellStyle name="Navadno 6 2 2 2 3 5" xfId="1480"/>
    <cellStyle name="Navadno 6 2 2 2 3 6" xfId="1481"/>
    <cellStyle name="Navadno 6 2 2 2 3 7" xfId="1482"/>
    <cellStyle name="Navadno 6 2 2 2 3 8" xfId="1483"/>
    <cellStyle name="Navadno 6 2 2 2 3 9" xfId="1484"/>
    <cellStyle name="Navadno 6 2 2 2 4" xfId="369"/>
    <cellStyle name="Navadno 6 2 2 2 5" xfId="370"/>
    <cellStyle name="Navadno 6 2 2 2 6" xfId="371"/>
    <cellStyle name="Navadno 6 2 2 2 7" xfId="372"/>
    <cellStyle name="Navadno 6 2 2 2 8" xfId="373"/>
    <cellStyle name="Navadno 6 2 2 2 9" xfId="374"/>
    <cellStyle name="Navadno 6 2 2 20" xfId="1485"/>
    <cellStyle name="Navadno 6 2 2 21" xfId="1486"/>
    <cellStyle name="Navadno 6 2 2 22" xfId="1487"/>
    <cellStyle name="Navadno 6 2 2 23" xfId="1488"/>
    <cellStyle name="Navadno 6 2 2 24" xfId="1489"/>
    <cellStyle name="Navadno 6 2 2 25" xfId="1490"/>
    <cellStyle name="Navadno 6 2 2 3" xfId="90"/>
    <cellStyle name="Navadno 6 2 2 3 10" xfId="1491"/>
    <cellStyle name="Navadno 6 2 2 3 11" xfId="1492"/>
    <cellStyle name="Navadno 6 2 2 3 12" xfId="1493"/>
    <cellStyle name="Navadno 6 2 2 3 2" xfId="375"/>
    <cellStyle name="Navadno 6 2 2 3 2 10" xfId="1494"/>
    <cellStyle name="Navadno 6 2 2 3 2 11" xfId="1495"/>
    <cellStyle name="Navadno 6 2 2 3 2 12" xfId="1496"/>
    <cellStyle name="Navadno 6 2 2 3 2 2" xfId="1497"/>
    <cellStyle name="Navadno 6 2 2 3 2 3" xfId="1498"/>
    <cellStyle name="Navadno 6 2 2 3 2 4" xfId="1499"/>
    <cellStyle name="Navadno 6 2 2 3 2 5" xfId="1500"/>
    <cellStyle name="Navadno 6 2 2 3 2 6" xfId="1501"/>
    <cellStyle name="Navadno 6 2 2 3 2 7" xfId="1502"/>
    <cellStyle name="Navadno 6 2 2 3 2 8" xfId="1503"/>
    <cellStyle name="Navadno 6 2 2 3 2 9" xfId="1504"/>
    <cellStyle name="Navadno 6 2 2 3 3" xfId="1505"/>
    <cellStyle name="Navadno 6 2 2 3 4" xfId="1506"/>
    <cellStyle name="Navadno 6 2 2 3 5" xfId="1507"/>
    <cellStyle name="Navadno 6 2 2 3 6" xfId="1508"/>
    <cellStyle name="Navadno 6 2 2 3 7" xfId="1509"/>
    <cellStyle name="Navadno 6 2 2 3 8" xfId="1510"/>
    <cellStyle name="Navadno 6 2 2 3 9" xfId="1511"/>
    <cellStyle name="Navadno 6 2 2 4" xfId="376"/>
    <cellStyle name="Navadno 6 2 2 4 10" xfId="1512"/>
    <cellStyle name="Navadno 6 2 2 4 11" xfId="1513"/>
    <cellStyle name="Navadno 6 2 2 4 12" xfId="1514"/>
    <cellStyle name="Navadno 6 2 2 4 2" xfId="1515"/>
    <cellStyle name="Navadno 6 2 2 4 3" xfId="1516"/>
    <cellStyle name="Navadno 6 2 2 4 4" xfId="1517"/>
    <cellStyle name="Navadno 6 2 2 4 5" xfId="1518"/>
    <cellStyle name="Navadno 6 2 2 4 6" xfId="1519"/>
    <cellStyle name="Navadno 6 2 2 4 7" xfId="1520"/>
    <cellStyle name="Navadno 6 2 2 4 8" xfId="1521"/>
    <cellStyle name="Navadno 6 2 2 4 9" xfId="1522"/>
    <cellStyle name="Navadno 6 2 2 5" xfId="377"/>
    <cellStyle name="Navadno 6 2 2 6" xfId="378"/>
    <cellStyle name="Navadno 6 2 2 7" xfId="379"/>
    <cellStyle name="Navadno 6 2 2 8" xfId="380"/>
    <cellStyle name="Navadno 6 2 2 9" xfId="381"/>
    <cellStyle name="Navadno 6 2 20" xfId="1523"/>
    <cellStyle name="Navadno 6 2 20 2" xfId="1524"/>
    <cellStyle name="Navadno 6 2 21" xfId="1525"/>
    <cellStyle name="Navadno 6 2 22" xfId="1526"/>
    <cellStyle name="Navadno 6 2 23" xfId="1527"/>
    <cellStyle name="Navadno 6 2 24" xfId="1528"/>
    <cellStyle name="Navadno 6 2 25" xfId="1529"/>
    <cellStyle name="Navadno 6 2 26" xfId="1530"/>
    <cellStyle name="Navadno 6 2 27" xfId="1531"/>
    <cellStyle name="Navadno 6 2 28" xfId="1532"/>
    <cellStyle name="Navadno 6 2 29" xfId="1533"/>
    <cellStyle name="Navadno 6 2 3" xfId="47"/>
    <cellStyle name="Navadno 6 2 3 10" xfId="382"/>
    <cellStyle name="Navadno 6 2 3 11" xfId="383"/>
    <cellStyle name="Navadno 6 2 3 12" xfId="384"/>
    <cellStyle name="Navadno 6 2 3 13" xfId="385"/>
    <cellStyle name="Navadno 6 2 3 14" xfId="386"/>
    <cellStyle name="Navadno 6 2 3 15" xfId="387"/>
    <cellStyle name="Navadno 6 2 3 16" xfId="1534"/>
    <cellStyle name="Navadno 6 2 3 17" xfId="1535"/>
    <cellStyle name="Navadno 6 2 3 18" xfId="1536"/>
    <cellStyle name="Navadno 6 2 3 19" xfId="1537"/>
    <cellStyle name="Navadno 6 2 3 2" xfId="82"/>
    <cellStyle name="Navadno 6 2 3 2 10" xfId="1538"/>
    <cellStyle name="Navadno 6 2 3 2 11" xfId="1539"/>
    <cellStyle name="Navadno 6 2 3 2 12" xfId="1540"/>
    <cellStyle name="Navadno 6 2 3 2 13" xfId="1541"/>
    <cellStyle name="Navadno 6 2 3 2 2" xfId="93"/>
    <cellStyle name="Navadno 6 2 3 2 2 10" xfId="1542"/>
    <cellStyle name="Navadno 6 2 3 2 2 11" xfId="1543"/>
    <cellStyle name="Navadno 6 2 3 2 2 12" xfId="1544"/>
    <cellStyle name="Navadno 6 2 3 2 2 2" xfId="388"/>
    <cellStyle name="Navadno 6 2 3 2 2 2 10" xfId="1545"/>
    <cellStyle name="Navadno 6 2 3 2 2 2 11" xfId="1546"/>
    <cellStyle name="Navadno 6 2 3 2 2 2 12" xfId="1547"/>
    <cellStyle name="Navadno 6 2 3 2 2 2 2" xfId="1548"/>
    <cellStyle name="Navadno 6 2 3 2 2 2 3" xfId="1549"/>
    <cellStyle name="Navadno 6 2 3 2 2 2 4" xfId="1550"/>
    <cellStyle name="Navadno 6 2 3 2 2 2 5" xfId="1551"/>
    <cellStyle name="Navadno 6 2 3 2 2 2 6" xfId="1552"/>
    <cellStyle name="Navadno 6 2 3 2 2 2 7" xfId="1553"/>
    <cellStyle name="Navadno 6 2 3 2 2 2 8" xfId="1554"/>
    <cellStyle name="Navadno 6 2 3 2 2 2 9" xfId="1555"/>
    <cellStyle name="Navadno 6 2 3 2 2 3" xfId="1556"/>
    <cellStyle name="Navadno 6 2 3 2 2 4" xfId="1557"/>
    <cellStyle name="Navadno 6 2 3 2 2 5" xfId="1558"/>
    <cellStyle name="Navadno 6 2 3 2 2 6" xfId="1559"/>
    <cellStyle name="Navadno 6 2 3 2 2 7" xfId="1560"/>
    <cellStyle name="Navadno 6 2 3 2 2 8" xfId="1561"/>
    <cellStyle name="Navadno 6 2 3 2 2 9" xfId="1562"/>
    <cellStyle name="Navadno 6 2 3 2 3" xfId="1563"/>
    <cellStyle name="Navadno 6 2 3 2 4" xfId="1564"/>
    <cellStyle name="Navadno 6 2 3 2 5" xfId="1565"/>
    <cellStyle name="Navadno 6 2 3 2 6" xfId="1566"/>
    <cellStyle name="Navadno 6 2 3 2 7" xfId="1567"/>
    <cellStyle name="Navadno 6 2 3 2 8" xfId="1568"/>
    <cellStyle name="Navadno 6 2 3 2 9" xfId="1569"/>
    <cellStyle name="Navadno 6 2 3 20" xfId="1570"/>
    <cellStyle name="Navadno 6 2 3 21" xfId="1571"/>
    <cellStyle name="Navadno 6 2 3 22" xfId="1572"/>
    <cellStyle name="Navadno 6 2 3 23" xfId="1573"/>
    <cellStyle name="Navadno 6 2 3 24" xfId="1574"/>
    <cellStyle name="Navadno 6 2 3 25" xfId="1575"/>
    <cellStyle name="Navadno 6 2 3 3" xfId="389"/>
    <cellStyle name="Navadno 6 2 3 3 10" xfId="1576"/>
    <cellStyle name="Navadno 6 2 3 3 11" xfId="1577"/>
    <cellStyle name="Navadno 6 2 3 3 12" xfId="1578"/>
    <cellStyle name="Navadno 6 2 3 3 2" xfId="1579"/>
    <cellStyle name="Navadno 6 2 3 3 3" xfId="1580"/>
    <cellStyle name="Navadno 6 2 3 3 4" xfId="1581"/>
    <cellStyle name="Navadno 6 2 3 3 5" xfId="1582"/>
    <cellStyle name="Navadno 6 2 3 3 6" xfId="1583"/>
    <cellStyle name="Navadno 6 2 3 3 7" xfId="1584"/>
    <cellStyle name="Navadno 6 2 3 3 8" xfId="1585"/>
    <cellStyle name="Navadno 6 2 3 3 9" xfId="1586"/>
    <cellStyle name="Navadno 6 2 3 4" xfId="390"/>
    <cellStyle name="Navadno 6 2 3 5" xfId="391"/>
    <cellStyle name="Navadno 6 2 3 6" xfId="392"/>
    <cellStyle name="Navadno 6 2 3 7" xfId="393"/>
    <cellStyle name="Navadno 6 2 3 8" xfId="394"/>
    <cellStyle name="Navadno 6 2 3 9" xfId="395"/>
    <cellStyle name="Navadno 6 2 4" xfId="80"/>
    <cellStyle name="Navadno 6 2 4 10" xfId="1587"/>
    <cellStyle name="Navadno 6 2 4 11" xfId="1588"/>
    <cellStyle name="Navadno 6 2 4 12" xfId="1589"/>
    <cellStyle name="Navadno 6 2 4 2" xfId="396"/>
    <cellStyle name="Navadno 6 2 4 2 10" xfId="1590"/>
    <cellStyle name="Navadno 6 2 4 2 11" xfId="1591"/>
    <cellStyle name="Navadno 6 2 4 2 12" xfId="1592"/>
    <cellStyle name="Navadno 6 2 4 2 2" xfId="1593"/>
    <cellStyle name="Navadno 6 2 4 2 3" xfId="1594"/>
    <cellStyle name="Navadno 6 2 4 2 4" xfId="1595"/>
    <cellStyle name="Navadno 6 2 4 2 5" xfId="1596"/>
    <cellStyle name="Navadno 6 2 4 2 6" xfId="1597"/>
    <cellStyle name="Navadno 6 2 4 2 7" xfId="1598"/>
    <cellStyle name="Navadno 6 2 4 2 8" xfId="1599"/>
    <cellStyle name="Navadno 6 2 4 2 9" xfId="1600"/>
    <cellStyle name="Navadno 6 2 4 3" xfId="1601"/>
    <cellStyle name="Navadno 6 2 4 4" xfId="1602"/>
    <cellStyle name="Navadno 6 2 4 5" xfId="1603"/>
    <cellStyle name="Navadno 6 2 4 6" xfId="1604"/>
    <cellStyle name="Navadno 6 2 4 7" xfId="1605"/>
    <cellStyle name="Navadno 6 2 4 8" xfId="1606"/>
    <cellStyle name="Navadno 6 2 4 9" xfId="1607"/>
    <cellStyle name="Navadno 6 2 5" xfId="397"/>
    <cellStyle name="Navadno 6 2 5 10" xfId="1608"/>
    <cellStyle name="Navadno 6 2 5 11" xfId="1609"/>
    <cellStyle name="Navadno 6 2 5 12" xfId="1610"/>
    <cellStyle name="Navadno 6 2 5 2" xfId="1611"/>
    <cellStyle name="Navadno 6 2 5 3" xfId="1612"/>
    <cellStyle name="Navadno 6 2 5 4" xfId="1613"/>
    <cellStyle name="Navadno 6 2 5 5" xfId="1614"/>
    <cellStyle name="Navadno 6 2 5 6" xfId="1615"/>
    <cellStyle name="Navadno 6 2 5 7" xfId="1616"/>
    <cellStyle name="Navadno 6 2 5 8" xfId="1617"/>
    <cellStyle name="Navadno 6 2 5 9" xfId="1618"/>
    <cellStyle name="Navadno 6 2 6" xfId="398"/>
    <cellStyle name="Navadno 6 2 7" xfId="399"/>
    <cellStyle name="Navadno 6 2 8" xfId="400"/>
    <cellStyle name="Navadno 6 2 9" xfId="401"/>
    <cellStyle name="Navadno 6 20" xfId="402"/>
    <cellStyle name="Navadno 6 21" xfId="403"/>
    <cellStyle name="Navadno 6 22" xfId="1619"/>
    <cellStyle name="Navadno 6 22 2" xfId="1620"/>
    <cellStyle name="Navadno 6 23" xfId="1621"/>
    <cellStyle name="Navadno 6 24" xfId="1622"/>
    <cellStyle name="Navadno 6 25" xfId="1623"/>
    <cellStyle name="Navadno 6 26" xfId="1624"/>
    <cellStyle name="Navadno 6 27" xfId="1625"/>
    <cellStyle name="Navadno 6 28" xfId="1626"/>
    <cellStyle name="Navadno 6 29" xfId="1627"/>
    <cellStyle name="Navadno 6 3" xfId="50"/>
    <cellStyle name="Navadno 6 3 10" xfId="404"/>
    <cellStyle name="Navadno 6 3 11" xfId="405"/>
    <cellStyle name="Navadno 6 3 12" xfId="406"/>
    <cellStyle name="Navadno 6 3 13" xfId="407"/>
    <cellStyle name="Navadno 6 3 14" xfId="408"/>
    <cellStyle name="Navadno 6 3 15" xfId="409"/>
    <cellStyle name="Navadno 6 3 16" xfId="1628"/>
    <cellStyle name="Navadno 6 3 17" xfId="1629"/>
    <cellStyle name="Navadno 6 3 18" xfId="1630"/>
    <cellStyle name="Navadno 6 3 19" xfId="1631"/>
    <cellStyle name="Navadno 6 3 2" xfId="67"/>
    <cellStyle name="Navadno 6 3 2 10" xfId="410"/>
    <cellStyle name="Navadno 6 3 2 11" xfId="411"/>
    <cellStyle name="Navadno 6 3 2 12" xfId="412"/>
    <cellStyle name="Navadno 6 3 2 13" xfId="413"/>
    <cellStyle name="Navadno 6 3 2 14" xfId="414"/>
    <cellStyle name="Navadno 6 3 2 15" xfId="415"/>
    <cellStyle name="Navadno 6 3 2 16" xfId="1632"/>
    <cellStyle name="Navadno 6 3 2 17" xfId="1633"/>
    <cellStyle name="Navadno 6 3 2 18" xfId="1634"/>
    <cellStyle name="Navadno 6 3 2 19" xfId="1635"/>
    <cellStyle name="Navadno 6 3 2 2" xfId="96"/>
    <cellStyle name="Navadno 6 3 2 2 10" xfId="1636"/>
    <cellStyle name="Navadno 6 3 2 2 11" xfId="1637"/>
    <cellStyle name="Navadno 6 3 2 2 12" xfId="1638"/>
    <cellStyle name="Navadno 6 3 2 2 13" xfId="1639"/>
    <cellStyle name="Navadno 6 3 2 2 2" xfId="104"/>
    <cellStyle name="Navadno 6 3 2 2 2 10" xfId="1640"/>
    <cellStyle name="Navadno 6 3 2 2 2 11" xfId="1641"/>
    <cellStyle name="Navadno 6 3 2 2 2 12" xfId="1642"/>
    <cellStyle name="Navadno 6 3 2 2 2 2" xfId="416"/>
    <cellStyle name="Navadno 6 3 2 2 2 2 10" xfId="1643"/>
    <cellStyle name="Navadno 6 3 2 2 2 2 11" xfId="1644"/>
    <cellStyle name="Navadno 6 3 2 2 2 2 12" xfId="1645"/>
    <cellStyle name="Navadno 6 3 2 2 2 2 2" xfId="1646"/>
    <cellStyle name="Navadno 6 3 2 2 2 2 3" xfId="1647"/>
    <cellStyle name="Navadno 6 3 2 2 2 2 4" xfId="1648"/>
    <cellStyle name="Navadno 6 3 2 2 2 2 5" xfId="1649"/>
    <cellStyle name="Navadno 6 3 2 2 2 2 6" xfId="1650"/>
    <cellStyle name="Navadno 6 3 2 2 2 2 7" xfId="1651"/>
    <cellStyle name="Navadno 6 3 2 2 2 2 8" xfId="1652"/>
    <cellStyle name="Navadno 6 3 2 2 2 2 9" xfId="1653"/>
    <cellStyle name="Navadno 6 3 2 2 2 3" xfId="1654"/>
    <cellStyle name="Navadno 6 3 2 2 2 4" xfId="1655"/>
    <cellStyle name="Navadno 6 3 2 2 2 5" xfId="1656"/>
    <cellStyle name="Navadno 6 3 2 2 2 6" xfId="1657"/>
    <cellStyle name="Navadno 6 3 2 2 2 7" xfId="1658"/>
    <cellStyle name="Navadno 6 3 2 2 2 8" xfId="1659"/>
    <cellStyle name="Navadno 6 3 2 2 2 9" xfId="1660"/>
    <cellStyle name="Navadno 6 3 2 2 3" xfId="1661"/>
    <cellStyle name="Navadno 6 3 2 2 4" xfId="1662"/>
    <cellStyle name="Navadno 6 3 2 2 5" xfId="1663"/>
    <cellStyle name="Navadno 6 3 2 2 6" xfId="1664"/>
    <cellStyle name="Navadno 6 3 2 2 7" xfId="1665"/>
    <cellStyle name="Navadno 6 3 2 2 8" xfId="1666"/>
    <cellStyle name="Navadno 6 3 2 2 9" xfId="1667"/>
    <cellStyle name="Navadno 6 3 2 20" xfId="1668"/>
    <cellStyle name="Navadno 6 3 2 21" xfId="1669"/>
    <cellStyle name="Navadno 6 3 2 22" xfId="1670"/>
    <cellStyle name="Navadno 6 3 2 23" xfId="1671"/>
    <cellStyle name="Navadno 6 3 2 24" xfId="1672"/>
    <cellStyle name="Navadno 6 3 2 25" xfId="1673"/>
    <cellStyle name="Navadno 6 3 2 3" xfId="417"/>
    <cellStyle name="Navadno 6 3 2 3 10" xfId="1674"/>
    <cellStyle name="Navadno 6 3 2 3 11" xfId="1675"/>
    <cellStyle name="Navadno 6 3 2 3 12" xfId="1676"/>
    <cellStyle name="Navadno 6 3 2 3 2" xfId="1677"/>
    <cellStyle name="Navadno 6 3 2 3 3" xfId="1678"/>
    <cellStyle name="Navadno 6 3 2 3 4" xfId="1679"/>
    <cellStyle name="Navadno 6 3 2 3 5" xfId="1680"/>
    <cellStyle name="Navadno 6 3 2 3 6" xfId="1681"/>
    <cellStyle name="Navadno 6 3 2 3 7" xfId="1682"/>
    <cellStyle name="Navadno 6 3 2 3 8" xfId="1683"/>
    <cellStyle name="Navadno 6 3 2 3 9" xfId="1684"/>
    <cellStyle name="Navadno 6 3 2 4" xfId="418"/>
    <cellStyle name="Navadno 6 3 2 5" xfId="419"/>
    <cellStyle name="Navadno 6 3 2 6" xfId="420"/>
    <cellStyle name="Navadno 6 3 2 7" xfId="421"/>
    <cellStyle name="Navadno 6 3 2 8" xfId="422"/>
    <cellStyle name="Navadno 6 3 2 9" xfId="423"/>
    <cellStyle name="Navadno 6 3 20" xfId="1685"/>
    <cellStyle name="Navadno 6 3 21" xfId="1686"/>
    <cellStyle name="Navadno 6 3 22" xfId="1687"/>
    <cellStyle name="Navadno 6 3 23" xfId="1688"/>
    <cellStyle name="Navadno 6 3 24" xfId="1689"/>
    <cellStyle name="Navadno 6 3 25" xfId="1690"/>
    <cellStyle name="Navadno 6 3 3" xfId="85"/>
    <cellStyle name="Navadno 6 3 3 10" xfId="1691"/>
    <cellStyle name="Navadno 6 3 3 11" xfId="1692"/>
    <cellStyle name="Navadno 6 3 3 12" xfId="1693"/>
    <cellStyle name="Navadno 6 3 3 2" xfId="424"/>
    <cellStyle name="Navadno 6 3 3 2 10" xfId="1694"/>
    <cellStyle name="Navadno 6 3 3 2 11" xfId="1695"/>
    <cellStyle name="Navadno 6 3 3 2 12" xfId="1696"/>
    <cellStyle name="Navadno 6 3 3 2 2" xfId="1697"/>
    <cellStyle name="Navadno 6 3 3 2 3" xfId="1698"/>
    <cellStyle name="Navadno 6 3 3 2 4" xfId="1699"/>
    <cellStyle name="Navadno 6 3 3 2 5" xfId="1700"/>
    <cellStyle name="Navadno 6 3 3 2 6" xfId="1701"/>
    <cellStyle name="Navadno 6 3 3 2 7" xfId="1702"/>
    <cellStyle name="Navadno 6 3 3 2 8" xfId="1703"/>
    <cellStyle name="Navadno 6 3 3 2 9" xfId="1704"/>
    <cellStyle name="Navadno 6 3 3 3" xfId="1705"/>
    <cellStyle name="Navadno 6 3 3 4" xfId="1706"/>
    <cellStyle name="Navadno 6 3 3 5" xfId="1707"/>
    <cellStyle name="Navadno 6 3 3 6" xfId="1708"/>
    <cellStyle name="Navadno 6 3 3 7" xfId="1709"/>
    <cellStyle name="Navadno 6 3 3 8" xfId="1710"/>
    <cellStyle name="Navadno 6 3 3 9" xfId="1711"/>
    <cellStyle name="Navadno 6 3 4" xfId="425"/>
    <cellStyle name="Navadno 6 3 4 10" xfId="1712"/>
    <cellStyle name="Navadno 6 3 4 11" xfId="1713"/>
    <cellStyle name="Navadno 6 3 4 12" xfId="1714"/>
    <cellStyle name="Navadno 6 3 4 2" xfId="1715"/>
    <cellStyle name="Navadno 6 3 4 3" xfId="1716"/>
    <cellStyle name="Navadno 6 3 4 4" xfId="1717"/>
    <cellStyle name="Navadno 6 3 4 5" xfId="1718"/>
    <cellStyle name="Navadno 6 3 4 6" xfId="1719"/>
    <cellStyle name="Navadno 6 3 4 7" xfId="1720"/>
    <cellStyle name="Navadno 6 3 4 8" xfId="1721"/>
    <cellStyle name="Navadno 6 3 4 9" xfId="1722"/>
    <cellStyle name="Navadno 6 3 5" xfId="426"/>
    <cellStyle name="Navadno 6 3 6" xfId="427"/>
    <cellStyle name="Navadno 6 3 7" xfId="428"/>
    <cellStyle name="Navadno 6 3 8" xfId="429"/>
    <cellStyle name="Navadno 6 3 9" xfId="430"/>
    <cellStyle name="Navadno 6 30" xfId="1723"/>
    <cellStyle name="Navadno 6 31" xfId="1724"/>
    <cellStyle name="Navadno 6 4" xfId="56"/>
    <cellStyle name="Navadno 6 4 10" xfId="431"/>
    <cellStyle name="Navadno 6 4 11" xfId="432"/>
    <cellStyle name="Navadno 6 4 12" xfId="433"/>
    <cellStyle name="Navadno 6 4 13" xfId="434"/>
    <cellStyle name="Navadno 6 4 14" xfId="435"/>
    <cellStyle name="Navadno 6 4 15" xfId="436"/>
    <cellStyle name="Navadno 6 4 16" xfId="1725"/>
    <cellStyle name="Navadno 6 4 17" xfId="1726"/>
    <cellStyle name="Navadno 6 4 18" xfId="1727"/>
    <cellStyle name="Navadno 6 4 19" xfId="1728"/>
    <cellStyle name="Navadno 6 4 2" xfId="86"/>
    <cellStyle name="Navadno 6 4 2 10" xfId="1729"/>
    <cellStyle name="Navadno 6 4 2 11" xfId="1730"/>
    <cellStyle name="Navadno 6 4 2 12" xfId="1731"/>
    <cellStyle name="Navadno 6 4 2 13" xfId="1732"/>
    <cellStyle name="Navadno 6 4 2 2" xfId="100"/>
    <cellStyle name="Navadno 6 4 2 2 10" xfId="1733"/>
    <cellStyle name="Navadno 6 4 2 2 11" xfId="1734"/>
    <cellStyle name="Navadno 6 4 2 2 12" xfId="1735"/>
    <cellStyle name="Navadno 6 4 2 2 2" xfId="437"/>
    <cellStyle name="Navadno 6 4 2 2 2 10" xfId="1736"/>
    <cellStyle name="Navadno 6 4 2 2 2 11" xfId="1737"/>
    <cellStyle name="Navadno 6 4 2 2 2 12" xfId="1738"/>
    <cellStyle name="Navadno 6 4 2 2 2 2" xfId="1739"/>
    <cellStyle name="Navadno 6 4 2 2 2 3" xfId="1740"/>
    <cellStyle name="Navadno 6 4 2 2 2 4" xfId="1741"/>
    <cellStyle name="Navadno 6 4 2 2 2 5" xfId="1742"/>
    <cellStyle name="Navadno 6 4 2 2 2 6" xfId="1743"/>
    <cellStyle name="Navadno 6 4 2 2 2 7" xfId="1744"/>
    <cellStyle name="Navadno 6 4 2 2 2 8" xfId="1745"/>
    <cellStyle name="Navadno 6 4 2 2 2 9" xfId="1746"/>
    <cellStyle name="Navadno 6 4 2 2 3" xfId="1747"/>
    <cellStyle name="Navadno 6 4 2 2 4" xfId="1748"/>
    <cellStyle name="Navadno 6 4 2 2 5" xfId="1749"/>
    <cellStyle name="Navadno 6 4 2 2 6" xfId="1750"/>
    <cellStyle name="Navadno 6 4 2 2 7" xfId="1751"/>
    <cellStyle name="Navadno 6 4 2 2 8" xfId="1752"/>
    <cellStyle name="Navadno 6 4 2 2 9" xfId="1753"/>
    <cellStyle name="Navadno 6 4 2 3" xfId="1754"/>
    <cellStyle name="Navadno 6 4 2 4" xfId="1755"/>
    <cellStyle name="Navadno 6 4 2 5" xfId="1756"/>
    <cellStyle name="Navadno 6 4 2 6" xfId="1757"/>
    <cellStyle name="Navadno 6 4 2 7" xfId="1758"/>
    <cellStyle name="Navadno 6 4 2 8" xfId="1759"/>
    <cellStyle name="Navadno 6 4 2 9" xfId="1760"/>
    <cellStyle name="Navadno 6 4 20" xfId="1761"/>
    <cellStyle name="Navadno 6 4 21" xfId="1762"/>
    <cellStyle name="Navadno 6 4 22" xfId="1763"/>
    <cellStyle name="Navadno 6 4 23" xfId="1764"/>
    <cellStyle name="Navadno 6 4 24" xfId="1765"/>
    <cellStyle name="Navadno 6 4 25" xfId="1766"/>
    <cellStyle name="Navadno 6 4 3" xfId="438"/>
    <cellStyle name="Navadno 6 4 3 10" xfId="1767"/>
    <cellStyle name="Navadno 6 4 3 11" xfId="1768"/>
    <cellStyle name="Navadno 6 4 3 12" xfId="1769"/>
    <cellStyle name="Navadno 6 4 3 2" xfId="1770"/>
    <cellStyle name="Navadno 6 4 3 3" xfId="1771"/>
    <cellStyle name="Navadno 6 4 3 4" xfId="1772"/>
    <cellStyle name="Navadno 6 4 3 5" xfId="1773"/>
    <cellStyle name="Navadno 6 4 3 6" xfId="1774"/>
    <cellStyle name="Navadno 6 4 3 7" xfId="1775"/>
    <cellStyle name="Navadno 6 4 3 8" xfId="1776"/>
    <cellStyle name="Navadno 6 4 3 9" xfId="1777"/>
    <cellStyle name="Navadno 6 4 4" xfId="439"/>
    <cellStyle name="Navadno 6 4 5" xfId="440"/>
    <cellStyle name="Navadno 6 4 6" xfId="441"/>
    <cellStyle name="Navadno 6 4 7" xfId="442"/>
    <cellStyle name="Navadno 6 4 8" xfId="443"/>
    <cellStyle name="Navadno 6 4 9" xfId="444"/>
    <cellStyle name="Navadno 6 5" xfId="71"/>
    <cellStyle name="Navadno 6 5 2" xfId="1778"/>
    <cellStyle name="Navadno 6 6" xfId="77"/>
    <cellStyle name="Navadno 6 6 10" xfId="1779"/>
    <cellStyle name="Navadno 6 6 11" xfId="1780"/>
    <cellStyle name="Navadno 6 6 12" xfId="1781"/>
    <cellStyle name="Navadno 6 6 2" xfId="445"/>
    <cellStyle name="Navadno 6 6 2 10" xfId="1782"/>
    <cellStyle name="Navadno 6 6 2 11" xfId="1783"/>
    <cellStyle name="Navadno 6 6 2 12" xfId="1784"/>
    <cellStyle name="Navadno 6 6 2 2" xfId="1785"/>
    <cellStyle name="Navadno 6 6 2 3" xfId="1786"/>
    <cellStyle name="Navadno 6 6 2 4" xfId="1787"/>
    <cellStyle name="Navadno 6 6 2 5" xfId="1788"/>
    <cellStyle name="Navadno 6 6 2 6" xfId="1789"/>
    <cellStyle name="Navadno 6 6 2 7" xfId="1790"/>
    <cellStyle name="Navadno 6 6 2 8" xfId="1791"/>
    <cellStyle name="Navadno 6 6 2 9" xfId="1792"/>
    <cellStyle name="Navadno 6 6 3" xfId="1793"/>
    <cellStyle name="Navadno 6 6 4" xfId="1794"/>
    <cellStyle name="Navadno 6 6 5" xfId="1795"/>
    <cellStyle name="Navadno 6 6 6" xfId="1796"/>
    <cellStyle name="Navadno 6 6 7" xfId="1797"/>
    <cellStyle name="Navadno 6 6 8" xfId="1798"/>
    <cellStyle name="Navadno 6 6 9" xfId="1799"/>
    <cellStyle name="Navadno 6 7" xfId="446"/>
    <cellStyle name="Navadno 6 7 10" xfId="1800"/>
    <cellStyle name="Navadno 6 7 11" xfId="1801"/>
    <cellStyle name="Navadno 6 7 12" xfId="1802"/>
    <cellStyle name="Navadno 6 7 2" xfId="1803"/>
    <cellStyle name="Navadno 6 7 3" xfId="1804"/>
    <cellStyle name="Navadno 6 7 4" xfId="1805"/>
    <cellStyle name="Navadno 6 7 5" xfId="1806"/>
    <cellStyle name="Navadno 6 7 6" xfId="1807"/>
    <cellStyle name="Navadno 6 7 7" xfId="1808"/>
    <cellStyle name="Navadno 6 7 8" xfId="1809"/>
    <cellStyle name="Navadno 6 7 9" xfId="1810"/>
    <cellStyle name="Navadno 6 8" xfId="447"/>
    <cellStyle name="Navadno 6 9" xfId="448"/>
    <cellStyle name="Navadno 60" xfId="1811"/>
    <cellStyle name="Navadno 61" xfId="1812"/>
    <cellStyle name="Navadno 62" xfId="1813"/>
    <cellStyle name="Navadno 63" xfId="1814"/>
    <cellStyle name="Navadno 64" xfId="1815"/>
    <cellStyle name="Navadno 65" xfId="1816"/>
    <cellStyle name="Navadno 66" xfId="1817"/>
    <cellStyle name="Navadno 67" xfId="1818"/>
    <cellStyle name="Navadno 68" xfId="1819"/>
    <cellStyle name="Navadno 69" xfId="1820"/>
    <cellStyle name="Navadno 7" xfId="37"/>
    <cellStyle name="Navadno 7 10" xfId="449"/>
    <cellStyle name="Navadno 7 11" xfId="450"/>
    <cellStyle name="Navadno 7 12" xfId="451"/>
    <cellStyle name="Navadno 7 13" xfId="1821"/>
    <cellStyle name="Navadno 7 13 2" xfId="1822"/>
    <cellStyle name="Navadno 7 14" xfId="1823"/>
    <cellStyle name="Navadno 7 15" xfId="1824"/>
    <cellStyle name="Navadno 7 16" xfId="1825"/>
    <cellStyle name="Navadno 7 17" xfId="1826"/>
    <cellStyle name="Navadno 7 18" xfId="1827"/>
    <cellStyle name="Navadno 7 19" xfId="1828"/>
    <cellStyle name="Navadno 7 2" xfId="59"/>
    <cellStyle name="Navadno 7 2 10" xfId="1829"/>
    <cellStyle name="Navadno 7 2 11" xfId="1830"/>
    <cellStyle name="Navadno 7 2 12" xfId="1831"/>
    <cellStyle name="Navadno 7 2 13" xfId="1832"/>
    <cellStyle name="Navadno 7 2 14" xfId="1833"/>
    <cellStyle name="Navadno 7 2 15" xfId="1834"/>
    <cellStyle name="Navadno 7 2 16" xfId="1835"/>
    <cellStyle name="Navadno 7 2 17" xfId="1836"/>
    <cellStyle name="Navadno 7 2 18" xfId="1837"/>
    <cellStyle name="Navadno 7 2 19" xfId="1838"/>
    <cellStyle name="Navadno 7 2 2" xfId="74"/>
    <cellStyle name="Navadno 7 2 2 10" xfId="1839"/>
    <cellStyle name="Navadno 7 2 2 11" xfId="1840"/>
    <cellStyle name="Navadno 7 2 2 12" xfId="1841"/>
    <cellStyle name="Navadno 7 2 2 13" xfId="1842"/>
    <cellStyle name="Navadno 7 2 2 14" xfId="1843"/>
    <cellStyle name="Navadno 7 2 2 15" xfId="1844"/>
    <cellStyle name="Navadno 7 2 2 16" xfId="1845"/>
    <cellStyle name="Navadno 7 2 2 17" xfId="1846"/>
    <cellStyle name="Navadno 7 2 2 18" xfId="1847"/>
    <cellStyle name="Navadno 7 2 2 2" xfId="452"/>
    <cellStyle name="Navadno 7 2 2 2 10" xfId="1848"/>
    <cellStyle name="Navadno 7 2 2 2 11" xfId="1849"/>
    <cellStyle name="Navadno 7 2 2 2 12" xfId="1850"/>
    <cellStyle name="Navadno 7 2 2 2 2" xfId="1851"/>
    <cellStyle name="Navadno 7 2 2 2 3" xfId="1852"/>
    <cellStyle name="Navadno 7 2 2 2 4" xfId="1853"/>
    <cellStyle name="Navadno 7 2 2 2 5" xfId="1854"/>
    <cellStyle name="Navadno 7 2 2 2 6" xfId="1855"/>
    <cellStyle name="Navadno 7 2 2 2 7" xfId="1856"/>
    <cellStyle name="Navadno 7 2 2 2 8" xfId="1857"/>
    <cellStyle name="Navadno 7 2 2 2 9" xfId="1858"/>
    <cellStyle name="Navadno 7 2 2 3" xfId="453"/>
    <cellStyle name="Navadno 7 2 2 4" xfId="454"/>
    <cellStyle name="Navadno 7 2 2 5" xfId="455"/>
    <cellStyle name="Navadno 7 2 2 6" xfId="456"/>
    <cellStyle name="Navadno 7 2 2 7" xfId="457"/>
    <cellStyle name="Navadno 7 2 2 8" xfId="458"/>
    <cellStyle name="Navadno 7 2 2 9" xfId="1859"/>
    <cellStyle name="Navadno 7 2 3" xfId="110"/>
    <cellStyle name="Navadno 7 2 4" xfId="459"/>
    <cellStyle name="Navadno 7 2 4 10" xfId="1860"/>
    <cellStyle name="Navadno 7 2 4 11" xfId="1861"/>
    <cellStyle name="Navadno 7 2 4 12" xfId="1862"/>
    <cellStyle name="Navadno 7 2 4 2" xfId="1863"/>
    <cellStyle name="Navadno 7 2 4 3" xfId="1864"/>
    <cellStyle name="Navadno 7 2 4 4" xfId="1865"/>
    <cellStyle name="Navadno 7 2 4 5" xfId="1866"/>
    <cellStyle name="Navadno 7 2 4 6" xfId="1867"/>
    <cellStyle name="Navadno 7 2 4 7" xfId="1868"/>
    <cellStyle name="Navadno 7 2 4 8" xfId="1869"/>
    <cellStyle name="Navadno 7 2 4 9" xfId="1870"/>
    <cellStyle name="Navadno 7 2 5" xfId="460"/>
    <cellStyle name="Navadno 7 2 6" xfId="461"/>
    <cellStyle name="Navadno 7 2 7" xfId="462"/>
    <cellStyle name="Navadno 7 2 8" xfId="463"/>
    <cellStyle name="Navadno 7 2 9" xfId="464"/>
    <cellStyle name="Navadno 7 20" xfId="1871"/>
    <cellStyle name="Navadno 7 21" xfId="1872"/>
    <cellStyle name="Navadno 7 22" xfId="1873"/>
    <cellStyle name="Navadno 7 3" xfId="81"/>
    <cellStyle name="Navadno 7 3 10" xfId="1874"/>
    <cellStyle name="Navadno 7 3 11" xfId="1875"/>
    <cellStyle name="Navadno 7 3 12" xfId="1876"/>
    <cellStyle name="Navadno 7 3 2" xfId="465"/>
    <cellStyle name="Navadno 7 3 2 10" xfId="1877"/>
    <cellStyle name="Navadno 7 3 2 11" xfId="1878"/>
    <cellStyle name="Navadno 7 3 2 12" xfId="1879"/>
    <cellStyle name="Navadno 7 3 2 2" xfId="1880"/>
    <cellStyle name="Navadno 7 3 2 3" xfId="1881"/>
    <cellStyle name="Navadno 7 3 2 4" xfId="1882"/>
    <cellStyle name="Navadno 7 3 2 5" xfId="1883"/>
    <cellStyle name="Navadno 7 3 2 6" xfId="1884"/>
    <cellStyle name="Navadno 7 3 2 7" xfId="1885"/>
    <cellStyle name="Navadno 7 3 2 8" xfId="1886"/>
    <cellStyle name="Navadno 7 3 2 9" xfId="1887"/>
    <cellStyle name="Navadno 7 3 3" xfId="1888"/>
    <cellStyle name="Navadno 7 3 4" xfId="1889"/>
    <cellStyle name="Navadno 7 3 5" xfId="1890"/>
    <cellStyle name="Navadno 7 3 6" xfId="1891"/>
    <cellStyle name="Navadno 7 3 7" xfId="1892"/>
    <cellStyle name="Navadno 7 3 8" xfId="1893"/>
    <cellStyle name="Navadno 7 3 9" xfId="1894"/>
    <cellStyle name="Navadno 7 4" xfId="466"/>
    <cellStyle name="Navadno 7 4 10" xfId="1895"/>
    <cellStyle name="Navadno 7 4 11" xfId="1896"/>
    <cellStyle name="Navadno 7 4 12" xfId="1897"/>
    <cellStyle name="Navadno 7 4 2" xfId="1898"/>
    <cellStyle name="Navadno 7 4 3" xfId="1899"/>
    <cellStyle name="Navadno 7 4 4" xfId="1900"/>
    <cellStyle name="Navadno 7 4 5" xfId="1901"/>
    <cellStyle name="Navadno 7 4 6" xfId="1902"/>
    <cellStyle name="Navadno 7 4 7" xfId="1903"/>
    <cellStyle name="Navadno 7 4 8" xfId="1904"/>
    <cellStyle name="Navadno 7 4 9" xfId="1905"/>
    <cellStyle name="Navadno 7 5" xfId="467"/>
    <cellStyle name="Navadno 7 6" xfId="468"/>
    <cellStyle name="Navadno 7 7" xfId="469"/>
    <cellStyle name="Navadno 7 8" xfId="470"/>
    <cellStyle name="Navadno 7 9" xfId="471"/>
    <cellStyle name="Navadno 70" xfId="1906"/>
    <cellStyle name="Navadno 71" xfId="1907"/>
    <cellStyle name="Navadno 72" xfId="1908"/>
    <cellStyle name="Navadno 73" xfId="1909"/>
    <cellStyle name="Navadno 74" xfId="1910"/>
    <cellStyle name="Navadno 75" xfId="1911"/>
    <cellStyle name="Navadno 76" xfId="1912"/>
    <cellStyle name="Navadno 77" xfId="1913"/>
    <cellStyle name="Navadno 78" xfId="1914"/>
    <cellStyle name="Navadno 79" xfId="1915"/>
    <cellStyle name="Navadno 8" xfId="38"/>
    <cellStyle name="Navadno 8 2" xfId="1916"/>
    <cellStyle name="Navadno 80" xfId="1917"/>
    <cellStyle name="Navadno 81" xfId="1918"/>
    <cellStyle name="Navadno 82" xfId="1919"/>
    <cellStyle name="Navadno 83" xfId="1920"/>
    <cellStyle name="Navadno 84" xfId="1921"/>
    <cellStyle name="Navadno 85" xfId="1922"/>
    <cellStyle name="Navadno 86" xfId="1923"/>
    <cellStyle name="Navadno 87" xfId="1924"/>
    <cellStyle name="Navadno 88" xfId="1925"/>
    <cellStyle name="Navadno 89" xfId="1926"/>
    <cellStyle name="Navadno 9" xfId="39"/>
    <cellStyle name="Navadno 9 2" xfId="1927"/>
    <cellStyle name="Navadno 90" xfId="1928"/>
    <cellStyle name="Navadno 91" xfId="1929"/>
    <cellStyle name="Navadno 92" xfId="1930"/>
    <cellStyle name="Navadno 93" xfId="1931"/>
    <cellStyle name="Navadno 94" xfId="1932"/>
    <cellStyle name="Navadno 95" xfId="1933"/>
    <cellStyle name="Navadno 96" xfId="1934"/>
    <cellStyle name="Navadno 97" xfId="1935"/>
    <cellStyle name="Navadno 98" xfId="1936"/>
    <cellStyle name="Navadno 99" xfId="1937"/>
    <cellStyle name="Navadno_Jerancic_POPIS_KANALIZACIJA" xfId="1984"/>
    <cellStyle name="Navadno_trzin-I_faza-strojni_popisi" xfId="1976"/>
    <cellStyle name="Navadno_Tuje storitve" xfId="1985"/>
    <cellStyle name="Nevtralno 2" xfId="1938"/>
    <cellStyle name="Normal 2" xfId="20"/>
    <cellStyle name="Normal 2 10" xfId="472"/>
    <cellStyle name="Normal 2 11" xfId="473"/>
    <cellStyle name="Normal 2 12" xfId="474"/>
    <cellStyle name="Normal 2 13" xfId="475"/>
    <cellStyle name="Normal 2 14" xfId="476"/>
    <cellStyle name="Normal 2 15" xfId="477"/>
    <cellStyle name="Normal 2 16" xfId="478"/>
    <cellStyle name="Normal 2 17" xfId="479"/>
    <cellStyle name="Normal 2 18" xfId="480"/>
    <cellStyle name="Normal 2 19" xfId="481"/>
    <cellStyle name="Normal 2 2" xfId="482"/>
    <cellStyle name="Normal 2 20" xfId="483"/>
    <cellStyle name="Normal 2 21" xfId="484"/>
    <cellStyle name="Normal 2 22" xfId="485"/>
    <cellStyle name="Normal 2 23" xfId="486"/>
    <cellStyle name="Normal 2 24" xfId="487"/>
    <cellStyle name="Normal 2 25" xfId="488"/>
    <cellStyle name="Normal 2 26" xfId="489"/>
    <cellStyle name="Normal 2 27" xfId="490"/>
    <cellStyle name="Normal 2 28" xfId="491"/>
    <cellStyle name="Normal 2 3" xfId="492"/>
    <cellStyle name="Normal 2 4" xfId="493"/>
    <cellStyle name="Normal 2 5" xfId="494"/>
    <cellStyle name="Normal 2 6" xfId="495"/>
    <cellStyle name="Normal 2 7" xfId="496"/>
    <cellStyle name="Normal 2 8" xfId="497"/>
    <cellStyle name="Normal 2 9" xfId="498"/>
    <cellStyle name="Normal_I-BREZOV" xfId="63"/>
    <cellStyle name="Normal_PL_SD" xfId="1978"/>
    <cellStyle name="Normal_PL_SD 2" xfId="1982"/>
    <cellStyle name="Odstotek 2" xfId="21"/>
    <cellStyle name="Odstotek 3" xfId="116"/>
    <cellStyle name="Odstotek 3 2" xfId="119"/>
    <cellStyle name="Odstotek 3 3" xfId="499"/>
    <cellStyle name="Odstotek 3 4" xfId="500"/>
    <cellStyle name="Odstotek 3 5" xfId="501"/>
    <cellStyle name="Odstotek 4" xfId="516"/>
    <cellStyle name="Odstotek 4 2" xfId="1987"/>
    <cellStyle name="Odstotek 5" xfId="1975"/>
    <cellStyle name="Pomoc" xfId="22"/>
    <cellStyle name="Rekapitulacija" xfId="23"/>
    <cellStyle name="Total 2" xfId="502"/>
    <cellStyle name="Valuta 2" xfId="60"/>
    <cellStyle name="Valuta 3" xfId="518"/>
    <cellStyle name="Valuta 4" xfId="1979"/>
    <cellStyle name="Vejica 10" xfId="1977"/>
    <cellStyle name="Vejica 2" xfId="3"/>
    <cellStyle name="Vejica 2 10" xfId="1939"/>
    <cellStyle name="Vejica 2 11" xfId="1940"/>
    <cellStyle name="Vejica 2 12" xfId="1941"/>
    <cellStyle name="Vejica 2 13" xfId="1942"/>
    <cellStyle name="Vejica 2 14" xfId="1943"/>
    <cellStyle name="Vejica 2 15" xfId="1944"/>
    <cellStyle name="Vejica 2 16" xfId="1945"/>
    <cellStyle name="Vejica 2 17" xfId="1946"/>
    <cellStyle name="Vejica 2 18" xfId="1947"/>
    <cellStyle name="Vejica 2 19" xfId="1948"/>
    <cellStyle name="Vejica 2 2" xfId="24"/>
    <cellStyle name="Vejica 2 2 2" xfId="75"/>
    <cellStyle name="Vejica 2 2 3" xfId="503"/>
    <cellStyle name="Vejica 2 2 4" xfId="504"/>
    <cellStyle name="Vejica 2 2 5" xfId="505"/>
    <cellStyle name="Vejica 2 2 6" xfId="506"/>
    <cellStyle name="Vejica 2 20" xfId="1949"/>
    <cellStyle name="Vejica 2 21" xfId="1950"/>
    <cellStyle name="Vejica 2 22" xfId="1951"/>
    <cellStyle name="Vejica 2 23" xfId="1952"/>
    <cellStyle name="Vejica 2 24" xfId="1953"/>
    <cellStyle name="Vejica 2 25" xfId="1954"/>
    <cellStyle name="Vejica 2 26" xfId="1955"/>
    <cellStyle name="Vejica 2 27" xfId="1956"/>
    <cellStyle name="Vejica 2 28" xfId="1957"/>
    <cellStyle name="Vejica 2 29" xfId="1958"/>
    <cellStyle name="Vejica 2 3" xfId="507"/>
    <cellStyle name="Vejica 2 3 2" xfId="1959"/>
    <cellStyle name="Vejica 2 30" xfId="1960"/>
    <cellStyle name="Vejica 2 31" xfId="1961"/>
    <cellStyle name="Vejica 2 32" xfId="1962"/>
    <cellStyle name="Vejica 2 33" xfId="1963"/>
    <cellStyle name="Vejica 2 34" xfId="1964"/>
    <cellStyle name="Vejica 2 35" xfId="1965"/>
    <cellStyle name="Vejica 2 36" xfId="1966"/>
    <cellStyle name="Vejica 2 4" xfId="508"/>
    <cellStyle name="Vejica 2 4 2" xfId="1967"/>
    <cellStyle name="Vejica 2 5" xfId="509"/>
    <cellStyle name="Vejica 2 5 2" xfId="1968"/>
    <cellStyle name="Vejica 2 6" xfId="510"/>
    <cellStyle name="Vejica 2 6 2" xfId="1969"/>
    <cellStyle name="Vejica 2 7" xfId="1970"/>
    <cellStyle name="Vejica 2 8" xfId="1971"/>
    <cellStyle name="Vejica 2 9" xfId="1972"/>
    <cellStyle name="Vejica 3" xfId="5"/>
    <cellStyle name="Vejica 3 2" xfId="25"/>
    <cellStyle name="Vejica 3 2 10" xfId="55"/>
    <cellStyle name="Vejica 3 2 11" xfId="54"/>
    <cellStyle name="Vejica 3 2 12" xfId="111"/>
    <cellStyle name="Vejica 3 2 13" xfId="112"/>
    <cellStyle name="Vejica 3 2 2" xfId="26"/>
    <cellStyle name="Vejica 3 2 3" xfId="27"/>
    <cellStyle name="Vejica 3 2 4" xfId="28"/>
    <cellStyle name="Vejica 3 2 5" xfId="29"/>
    <cellStyle name="Vejica 3 2 6" xfId="30"/>
    <cellStyle name="Vejica 3 2 7" xfId="31"/>
    <cellStyle name="Vejica 3 2 8" xfId="32"/>
    <cellStyle name="Vejica 3 2 9" xfId="33"/>
    <cellStyle name="Vejica 4" xfId="34"/>
    <cellStyle name="Vejica 4 2" xfId="35"/>
    <cellStyle name="Vejica 4 3" xfId="72"/>
    <cellStyle name="Vejica 5" xfId="36"/>
    <cellStyle name="Vejica 6" xfId="115"/>
    <cellStyle name="Vejica 6 2" xfId="118"/>
    <cellStyle name="Vejica 6 3" xfId="511"/>
    <cellStyle name="Vejica 6 4" xfId="512"/>
    <cellStyle name="Vejica 6 5" xfId="513"/>
    <cellStyle name="Vejica 7" xfId="515"/>
    <cellStyle name="Vejica 7 2" xfId="1988"/>
    <cellStyle name="Vejica 8" xfId="1973"/>
    <cellStyle name="Vejica 8 2" xfId="1983"/>
    <cellStyle name="Vejica 9" xfId="1974"/>
  </cellStyles>
  <dxfs count="89">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lor indexed="9"/>
      </font>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lor indexed="9"/>
      </font>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lor indexed="9"/>
      </font>
    </dxf>
    <dxf>
      <font>
        <condense val="0"/>
        <extend val="0"/>
        <color indexed="9"/>
      </font>
      <border>
        <bottom style="thin">
          <color indexed="64"/>
        </bottom>
      </border>
    </dxf>
    <dxf>
      <font>
        <condense val="0"/>
        <extend val="0"/>
        <color auto="1"/>
      </font>
      <border>
        <left/>
        <right/>
        <top/>
        <bottom style="thin">
          <color indexed="64"/>
        </bottom>
      </border>
    </dxf>
    <dxf>
      <font>
        <color indexed="9"/>
      </font>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lor indexed="9"/>
      </font>
    </dxf>
    <dxf>
      <border>
        <left style="thin">
          <color indexed="64"/>
        </left>
        <right style="thin">
          <color indexed="64"/>
        </right>
        <top style="thin">
          <color indexed="64"/>
        </top>
        <bottom style="thin">
          <color indexed="64"/>
        </bottom>
      </border>
    </dxf>
    <dxf>
      <font>
        <color indexed="9"/>
      </font>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lor theme="0"/>
      </font>
    </dxf>
    <dxf>
      <font>
        <color theme="0"/>
      </font>
    </dxf>
    <dxf>
      <font>
        <color theme="0"/>
      </font>
    </dxf>
    <dxf>
      <font>
        <condense val="0"/>
        <extend val="0"/>
        <color indexed="9"/>
      </font>
      <border>
        <bottom style="thin">
          <color indexed="64"/>
        </bottom>
      </border>
    </dxf>
    <dxf>
      <font>
        <condense val="0"/>
        <extend val="0"/>
        <color auto="1"/>
      </font>
      <border>
        <left/>
        <right/>
        <top/>
        <bottom style="thin">
          <color indexed="64"/>
        </bottom>
      </border>
    </dxf>
    <dxf>
      <border>
        <left style="thin">
          <color indexed="64"/>
        </left>
        <right style="thin">
          <color indexed="64"/>
        </right>
        <top style="thin">
          <color indexed="64"/>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indexed="9"/>
      </font>
    </dxf>
    <dxf>
      <font>
        <condense val="0"/>
        <extend val="0"/>
        <color indexed="9"/>
      </font>
      <border>
        <bottom style="thin">
          <color indexed="64"/>
        </bottom>
      </border>
    </dxf>
    <dxf>
      <font>
        <condense val="0"/>
        <extend val="0"/>
        <color auto="1"/>
      </font>
      <border>
        <left/>
        <right/>
        <top/>
        <bottom style="thin">
          <color indexed="64"/>
        </bottom>
      </border>
    </dxf>
    <dxf>
      <font>
        <color indexed="9"/>
      </font>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9"/>
      </font>
      <border>
        <bottom style="thin">
          <color indexed="64"/>
        </bottom>
      </border>
    </dxf>
    <dxf>
      <font>
        <condense val="0"/>
        <extend val="0"/>
        <color auto="1"/>
      </font>
      <border>
        <left/>
        <right/>
        <top/>
        <bottom style="thin">
          <color indexed="64"/>
        </bottom>
      </border>
    </dxf>
    <dxf>
      <border>
        <left/>
        <right/>
        <top/>
        <bottom/>
      </border>
    </dxf>
    <dxf>
      <font>
        <condense val="0"/>
        <extend val="0"/>
        <color indexed="9"/>
      </font>
      <border>
        <bottom style="thin">
          <color indexed="64"/>
        </bottom>
      </border>
    </dxf>
    <dxf>
      <font>
        <condense val="0"/>
        <extend val="0"/>
        <color auto="1"/>
      </font>
      <border>
        <left/>
        <right/>
        <top/>
        <bottom style="thin">
          <color indexed="64"/>
        </bottom>
      </border>
    </dxf>
    <dxf>
      <font>
        <condense val="0"/>
        <extend val="0"/>
        <color indexed="10"/>
      </font>
    </dxf>
    <dxf>
      <border>
        <left style="thin">
          <color indexed="64"/>
        </left>
        <right style="thin">
          <color indexed="64"/>
        </right>
        <top style="thin">
          <color indexed="64"/>
        </top>
        <bottom style="thin">
          <color indexed="64"/>
        </bottom>
      </border>
    </dxf>
    <dxf>
      <font>
        <color theme="0"/>
      </font>
    </dxf>
    <dxf>
      <font>
        <condense val="0"/>
        <extend val="0"/>
        <color indexed="9"/>
      </font>
      <border>
        <bottom style="thin">
          <color indexed="64"/>
        </bottom>
      </border>
    </dxf>
    <dxf>
      <font>
        <condense val="0"/>
        <extend val="0"/>
        <color auto="1"/>
      </font>
      <border>
        <left/>
        <right/>
        <top/>
        <bottom style="thin">
          <color indexed="64"/>
        </bottom>
      </border>
    </dxf>
    <dxf>
      <font>
        <color theme="0"/>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174</xdr:row>
      <xdr:rowOff>28575</xdr:rowOff>
    </xdr:from>
    <xdr:to>
      <xdr:col>2</xdr:col>
      <xdr:colOff>295275</xdr:colOff>
      <xdr:row>175</xdr:row>
      <xdr:rowOff>38100</xdr:rowOff>
    </xdr:to>
    <xdr:sp macro="" textlink="">
      <xdr:nvSpPr>
        <xdr:cNvPr id="2" name="Text Box 2"/>
        <xdr:cNvSpPr txBox="1">
          <a:spLocks noChangeArrowheads="1"/>
        </xdr:cNvSpPr>
      </xdr:nvSpPr>
      <xdr:spPr bwMode="auto">
        <a:xfrm>
          <a:off x="3248025" y="46624875"/>
          <a:ext cx="76200" cy="200025"/>
        </a:xfrm>
        <a:prstGeom prst="rect">
          <a:avLst/>
        </a:prstGeom>
        <a:noFill/>
        <a:ln w="9525">
          <a:noFill/>
          <a:miter lim="800000"/>
          <a:headEnd/>
          <a:tailEnd/>
        </a:ln>
      </xdr:spPr>
    </xdr:sp>
    <xdr:clientData/>
  </xdr:twoCellAnchor>
  <xdr:twoCellAnchor editAs="oneCell">
    <xdr:from>
      <xdr:col>2</xdr:col>
      <xdr:colOff>219075</xdr:colOff>
      <xdr:row>151</xdr:row>
      <xdr:rowOff>28575</xdr:rowOff>
    </xdr:from>
    <xdr:to>
      <xdr:col>2</xdr:col>
      <xdr:colOff>295275</xdr:colOff>
      <xdr:row>152</xdr:row>
      <xdr:rowOff>38100</xdr:rowOff>
    </xdr:to>
    <xdr:sp macro="" textlink="">
      <xdr:nvSpPr>
        <xdr:cNvPr id="3" name="Text Box 2"/>
        <xdr:cNvSpPr txBox="1">
          <a:spLocks noChangeArrowheads="1"/>
        </xdr:cNvSpPr>
      </xdr:nvSpPr>
      <xdr:spPr bwMode="auto">
        <a:xfrm>
          <a:off x="3248025" y="41605200"/>
          <a:ext cx="76200" cy="200025"/>
        </a:xfrm>
        <a:prstGeom prst="rect">
          <a:avLst/>
        </a:prstGeom>
        <a:noFill/>
        <a:ln w="9525">
          <a:noFill/>
          <a:miter lim="800000"/>
          <a:headEnd/>
          <a:tailEnd/>
        </a:ln>
      </xdr:spPr>
    </xdr:sp>
    <xdr:clientData/>
  </xdr:twoCellAnchor>
  <xdr:twoCellAnchor editAs="oneCell">
    <xdr:from>
      <xdr:col>2</xdr:col>
      <xdr:colOff>219075</xdr:colOff>
      <xdr:row>158</xdr:row>
      <xdr:rowOff>28575</xdr:rowOff>
    </xdr:from>
    <xdr:to>
      <xdr:col>2</xdr:col>
      <xdr:colOff>295275</xdr:colOff>
      <xdr:row>159</xdr:row>
      <xdr:rowOff>38100</xdr:rowOff>
    </xdr:to>
    <xdr:sp macro="" textlink="">
      <xdr:nvSpPr>
        <xdr:cNvPr id="4" name="Text Box 2"/>
        <xdr:cNvSpPr txBox="1">
          <a:spLocks noChangeArrowheads="1"/>
        </xdr:cNvSpPr>
      </xdr:nvSpPr>
      <xdr:spPr bwMode="auto">
        <a:xfrm>
          <a:off x="3248025" y="42900600"/>
          <a:ext cx="76200" cy="200025"/>
        </a:xfrm>
        <a:prstGeom prst="rect">
          <a:avLst/>
        </a:prstGeom>
        <a:noFill/>
        <a:ln w="9525">
          <a:noFill/>
          <a:miter lim="800000"/>
          <a:headEnd/>
          <a:tailEnd/>
        </a:ln>
      </xdr:spPr>
    </xdr:sp>
    <xdr:clientData/>
  </xdr:twoCellAnchor>
  <xdr:twoCellAnchor editAs="oneCell">
    <xdr:from>
      <xdr:col>2</xdr:col>
      <xdr:colOff>219075</xdr:colOff>
      <xdr:row>207</xdr:row>
      <xdr:rowOff>0</xdr:rowOff>
    </xdr:from>
    <xdr:to>
      <xdr:col>2</xdr:col>
      <xdr:colOff>295275</xdr:colOff>
      <xdr:row>208</xdr:row>
      <xdr:rowOff>9525</xdr:rowOff>
    </xdr:to>
    <xdr:sp macro="" textlink="">
      <xdr:nvSpPr>
        <xdr:cNvPr id="5" name="Text Box 2"/>
        <xdr:cNvSpPr txBox="1">
          <a:spLocks noChangeArrowheads="1"/>
        </xdr:cNvSpPr>
      </xdr:nvSpPr>
      <xdr:spPr bwMode="auto">
        <a:xfrm>
          <a:off x="3248025" y="56197500"/>
          <a:ext cx="76200" cy="200025"/>
        </a:xfrm>
        <a:prstGeom prst="rect">
          <a:avLst/>
        </a:prstGeom>
        <a:noFill/>
        <a:ln w="9525">
          <a:noFill/>
          <a:miter lim="800000"/>
          <a:headEnd/>
          <a:tailEnd/>
        </a:ln>
      </xdr:spPr>
    </xdr:sp>
    <xdr:clientData/>
  </xdr:twoCellAnchor>
  <xdr:twoCellAnchor editAs="oneCell">
    <xdr:from>
      <xdr:col>2</xdr:col>
      <xdr:colOff>219075</xdr:colOff>
      <xdr:row>207</xdr:row>
      <xdr:rowOff>0</xdr:rowOff>
    </xdr:from>
    <xdr:to>
      <xdr:col>2</xdr:col>
      <xdr:colOff>295275</xdr:colOff>
      <xdr:row>208</xdr:row>
      <xdr:rowOff>9525</xdr:rowOff>
    </xdr:to>
    <xdr:sp macro="" textlink="">
      <xdr:nvSpPr>
        <xdr:cNvPr id="6" name="Text Box 2"/>
        <xdr:cNvSpPr txBox="1">
          <a:spLocks noChangeArrowheads="1"/>
        </xdr:cNvSpPr>
      </xdr:nvSpPr>
      <xdr:spPr bwMode="auto">
        <a:xfrm>
          <a:off x="3248025" y="56197500"/>
          <a:ext cx="76200" cy="200025"/>
        </a:xfrm>
        <a:prstGeom prst="rect">
          <a:avLst/>
        </a:prstGeom>
        <a:noFill/>
        <a:ln w="9525">
          <a:noFill/>
          <a:miter lim="800000"/>
          <a:headEnd/>
          <a:tailEnd/>
        </a:ln>
      </xdr:spPr>
    </xdr:sp>
    <xdr:clientData/>
  </xdr:twoCellAnchor>
  <xdr:twoCellAnchor editAs="oneCell">
    <xdr:from>
      <xdr:col>2</xdr:col>
      <xdr:colOff>219075</xdr:colOff>
      <xdr:row>207</xdr:row>
      <xdr:rowOff>0</xdr:rowOff>
    </xdr:from>
    <xdr:to>
      <xdr:col>2</xdr:col>
      <xdr:colOff>295275</xdr:colOff>
      <xdr:row>208</xdr:row>
      <xdr:rowOff>9525</xdr:rowOff>
    </xdr:to>
    <xdr:sp macro="" textlink="">
      <xdr:nvSpPr>
        <xdr:cNvPr id="7" name="Text Box 2"/>
        <xdr:cNvSpPr txBox="1">
          <a:spLocks noChangeArrowheads="1"/>
        </xdr:cNvSpPr>
      </xdr:nvSpPr>
      <xdr:spPr bwMode="auto">
        <a:xfrm>
          <a:off x="3248025" y="56197500"/>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219075</xdr:colOff>
      <xdr:row>2</xdr:row>
      <xdr:rowOff>0</xdr:rowOff>
    </xdr:from>
    <xdr:ext cx="76200" cy="200025"/>
    <xdr:sp macro="" textlink="">
      <xdr:nvSpPr>
        <xdr:cNvPr id="2" name="Text Box 2">
          <a:extLst>
            <a:ext uri="{FF2B5EF4-FFF2-40B4-BE49-F238E27FC236}">
              <a16:creationId xmlns:a16="http://schemas.microsoft.com/office/drawing/2014/main" id="{4F5182B6-9C04-4423-833A-B54110535797}"/>
            </a:ext>
          </a:extLst>
        </xdr:cNvPr>
        <xdr:cNvSpPr txBox="1">
          <a:spLocks noChangeArrowheads="1"/>
        </xdr:cNvSpPr>
      </xdr:nvSpPr>
      <xdr:spPr bwMode="auto">
        <a:xfrm>
          <a:off x="1316355" y="35052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219075</xdr:colOff>
      <xdr:row>81</xdr:row>
      <xdr:rowOff>28575</xdr:rowOff>
    </xdr:from>
    <xdr:ext cx="76200" cy="205740"/>
    <xdr:sp macro="" textlink="">
      <xdr:nvSpPr>
        <xdr:cNvPr id="3" name="Text Box 2">
          <a:extLst>
            <a:ext uri="{FF2B5EF4-FFF2-40B4-BE49-F238E27FC236}">
              <a16:creationId xmlns:a16="http://schemas.microsoft.com/office/drawing/2014/main" id="{F88FB119-6193-4949-84E2-A4D3C8EA42C5}"/>
            </a:ext>
          </a:extLst>
        </xdr:cNvPr>
        <xdr:cNvSpPr txBox="1">
          <a:spLocks noChangeArrowheads="1"/>
        </xdr:cNvSpPr>
      </xdr:nvSpPr>
      <xdr:spPr bwMode="auto">
        <a:xfrm>
          <a:off x="1316355" y="1422463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219075</xdr:colOff>
      <xdr:row>166</xdr:row>
      <xdr:rowOff>28575</xdr:rowOff>
    </xdr:from>
    <xdr:ext cx="76200" cy="205740"/>
    <xdr:sp macro="" textlink="">
      <xdr:nvSpPr>
        <xdr:cNvPr id="2" name="Text Box 2"/>
        <xdr:cNvSpPr txBox="1">
          <a:spLocks noChangeArrowheads="1"/>
        </xdr:cNvSpPr>
      </xdr:nvSpPr>
      <xdr:spPr bwMode="auto">
        <a:xfrm>
          <a:off x="1438275" y="30386655"/>
          <a:ext cx="76200" cy="205740"/>
        </a:xfrm>
        <a:prstGeom prst="rect">
          <a:avLst/>
        </a:prstGeom>
        <a:noFill/>
        <a:ln w="9525">
          <a:noFill/>
          <a:miter lim="800000"/>
          <a:headEnd/>
          <a:tailEnd/>
        </a:ln>
      </xdr:spPr>
    </xdr:sp>
    <xdr:clientData/>
  </xdr:oneCellAnchor>
  <xdr:oneCellAnchor>
    <xdr:from>
      <xdr:col>2</xdr:col>
      <xdr:colOff>219075</xdr:colOff>
      <xdr:row>143</xdr:row>
      <xdr:rowOff>28575</xdr:rowOff>
    </xdr:from>
    <xdr:ext cx="76200" cy="205740"/>
    <xdr:sp macro="" textlink="">
      <xdr:nvSpPr>
        <xdr:cNvPr id="3" name="Text Box 2"/>
        <xdr:cNvSpPr txBox="1">
          <a:spLocks noChangeArrowheads="1"/>
        </xdr:cNvSpPr>
      </xdr:nvSpPr>
      <xdr:spPr bwMode="auto">
        <a:xfrm>
          <a:off x="1438275" y="26180415"/>
          <a:ext cx="76200" cy="205740"/>
        </a:xfrm>
        <a:prstGeom prst="rect">
          <a:avLst/>
        </a:prstGeom>
        <a:noFill/>
        <a:ln w="9525">
          <a:noFill/>
          <a:miter lim="800000"/>
          <a:headEnd/>
          <a:tailEnd/>
        </a:ln>
      </xdr:spPr>
    </xdr:sp>
    <xdr:clientData/>
  </xdr:oneCellAnchor>
  <xdr:oneCellAnchor>
    <xdr:from>
      <xdr:col>2</xdr:col>
      <xdr:colOff>219075</xdr:colOff>
      <xdr:row>150</xdr:row>
      <xdr:rowOff>28575</xdr:rowOff>
    </xdr:from>
    <xdr:ext cx="76200" cy="205740"/>
    <xdr:sp macro="" textlink="">
      <xdr:nvSpPr>
        <xdr:cNvPr id="4" name="Text Box 2"/>
        <xdr:cNvSpPr txBox="1">
          <a:spLocks noChangeArrowheads="1"/>
        </xdr:cNvSpPr>
      </xdr:nvSpPr>
      <xdr:spPr bwMode="auto">
        <a:xfrm>
          <a:off x="1438275" y="27460575"/>
          <a:ext cx="76200" cy="205740"/>
        </a:xfrm>
        <a:prstGeom prst="rect">
          <a:avLst/>
        </a:prstGeom>
        <a:noFill/>
        <a:ln w="9525">
          <a:noFill/>
          <a:miter lim="800000"/>
          <a:headEnd/>
          <a:tailEnd/>
        </a:ln>
      </xdr:spPr>
    </xdr:sp>
    <xdr:clientData/>
  </xdr:oneCellAnchor>
  <xdr:oneCellAnchor>
    <xdr:from>
      <xdr:col>2</xdr:col>
      <xdr:colOff>219075</xdr:colOff>
      <xdr:row>199</xdr:row>
      <xdr:rowOff>0</xdr:rowOff>
    </xdr:from>
    <xdr:ext cx="76200" cy="205740"/>
    <xdr:sp macro="" textlink="">
      <xdr:nvSpPr>
        <xdr:cNvPr id="5" name="Text Box 2"/>
        <xdr:cNvSpPr txBox="1">
          <a:spLocks noChangeArrowheads="1"/>
        </xdr:cNvSpPr>
      </xdr:nvSpPr>
      <xdr:spPr bwMode="auto">
        <a:xfrm>
          <a:off x="1438275" y="36393120"/>
          <a:ext cx="76200" cy="205740"/>
        </a:xfrm>
        <a:prstGeom prst="rect">
          <a:avLst/>
        </a:prstGeom>
        <a:noFill/>
        <a:ln w="9525">
          <a:noFill/>
          <a:miter lim="800000"/>
          <a:headEnd/>
          <a:tailEnd/>
        </a:ln>
      </xdr:spPr>
    </xdr:sp>
    <xdr:clientData/>
  </xdr:oneCellAnchor>
  <xdr:oneCellAnchor>
    <xdr:from>
      <xdr:col>2</xdr:col>
      <xdr:colOff>219075</xdr:colOff>
      <xdr:row>199</xdr:row>
      <xdr:rowOff>0</xdr:rowOff>
    </xdr:from>
    <xdr:ext cx="76200" cy="205740"/>
    <xdr:sp macro="" textlink="">
      <xdr:nvSpPr>
        <xdr:cNvPr id="6" name="Text Box 2"/>
        <xdr:cNvSpPr txBox="1">
          <a:spLocks noChangeArrowheads="1"/>
        </xdr:cNvSpPr>
      </xdr:nvSpPr>
      <xdr:spPr bwMode="auto">
        <a:xfrm>
          <a:off x="1438275" y="36393120"/>
          <a:ext cx="76200" cy="205740"/>
        </a:xfrm>
        <a:prstGeom prst="rect">
          <a:avLst/>
        </a:prstGeom>
        <a:noFill/>
        <a:ln w="9525">
          <a:noFill/>
          <a:miter lim="800000"/>
          <a:headEnd/>
          <a:tailEnd/>
        </a:ln>
      </xdr:spPr>
    </xdr:sp>
    <xdr:clientData/>
  </xdr:oneCellAnchor>
  <xdr:oneCellAnchor>
    <xdr:from>
      <xdr:col>2</xdr:col>
      <xdr:colOff>219075</xdr:colOff>
      <xdr:row>199</xdr:row>
      <xdr:rowOff>0</xdr:rowOff>
    </xdr:from>
    <xdr:ext cx="76200" cy="205740"/>
    <xdr:sp macro="" textlink="">
      <xdr:nvSpPr>
        <xdr:cNvPr id="7" name="Text Box 2"/>
        <xdr:cNvSpPr txBox="1">
          <a:spLocks noChangeArrowheads="1"/>
        </xdr:cNvSpPr>
      </xdr:nvSpPr>
      <xdr:spPr bwMode="auto">
        <a:xfrm>
          <a:off x="1438275" y="36393120"/>
          <a:ext cx="76200" cy="205740"/>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PROJEKTI\_01_Vdelu_\OBJEKTI\789-16-PZI%20Most%20&#269;ez%20Pe&#353;nico%20v%20Dolah\03-PZI\3.1_NACRT%20MOSTU\tekst\1-MOST-PZI_Pe&#353;nica-predra&#269;u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skstation\DPNM\PROJEKTI\_01_Vdelu_\OBJEKTI\789-16-PZI%20Most%20&#269;ez%20Pe&#353;nico%20v%20Dolah\03-PZI\E.8_PREDRACUNSKI%20ELABORAT\Predracuni\po%20recenziji\01-Predra&#269;un-MOST-PZI_Pe&#353;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popis"/>
    </sheetNames>
    <sheetDataSet>
      <sheetData sheetId="0"/>
      <sheetData sheetId="1">
        <row r="43">
          <cell r="H43">
            <v>8220</v>
          </cell>
        </row>
        <row r="118">
          <cell r="H118">
            <v>36826.775563345022</v>
          </cell>
        </row>
        <row r="155">
          <cell r="H155">
            <v>3483.8</v>
          </cell>
        </row>
        <row r="298">
          <cell r="H298">
            <v>81322.24920714405</v>
          </cell>
        </row>
        <row r="316">
          <cell r="H316">
            <v>7040</v>
          </cell>
        </row>
        <row r="346">
          <cell r="H346">
            <v>10277.856495409782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popis"/>
    </sheetNames>
    <sheetDataSet>
      <sheetData sheetId="0" refreshError="1"/>
      <sheetData sheetId="1">
        <row r="183">
          <cell r="H183">
            <v>150</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7:G15"/>
  <sheetViews>
    <sheetView workbookViewId="0">
      <selection activeCell="E19" sqref="E19"/>
    </sheetView>
  </sheetViews>
  <sheetFormatPr defaultRowHeight="14.4"/>
  <cols>
    <col min="6" max="6" width="24.44140625" customWidth="1"/>
    <col min="7" max="7" width="4.6640625" customWidth="1"/>
  </cols>
  <sheetData>
    <row r="7" spans="2:7" ht="18">
      <c r="B7" s="2157" t="s">
        <v>1087</v>
      </c>
      <c r="C7" s="2157"/>
      <c r="D7" s="2157"/>
      <c r="E7" s="2157"/>
      <c r="F7" s="2157"/>
    </row>
    <row r="10" spans="2:7">
      <c r="F10" s="1177" t="s">
        <v>1084</v>
      </c>
      <c r="G10" s="1178"/>
    </row>
    <row r="11" spans="2:7" ht="15.6">
      <c r="B11" t="s">
        <v>1082</v>
      </c>
      <c r="F11" s="1179">
        <f>'LJ0186-REKAPITULACIJA'!H31</f>
        <v>0</v>
      </c>
      <c r="G11" s="1178" t="s">
        <v>1083</v>
      </c>
    </row>
    <row r="12" spans="2:7" ht="15.6">
      <c r="B12" t="s">
        <v>1085</v>
      </c>
      <c r="F12" s="1373">
        <f>'0198-REKAPITULACIJA'!$E$26</f>
        <v>0</v>
      </c>
      <c r="G12" s="1178" t="s">
        <v>1083</v>
      </c>
    </row>
    <row r="13" spans="2:7" ht="15.6">
      <c r="B13" t="s">
        <v>1086</v>
      </c>
      <c r="F13" s="1373">
        <f>'199-REKAPITULACIJA'!$H$35</f>
        <v>0</v>
      </c>
      <c r="G13" s="1178" t="s">
        <v>1083</v>
      </c>
    </row>
    <row r="14" spans="2:7" ht="6" customHeight="1">
      <c r="F14" s="1179"/>
      <c r="G14" s="1178"/>
    </row>
    <row r="15" spans="2:7" ht="15.6">
      <c r="B15" s="2158" t="s">
        <v>1088</v>
      </c>
      <c r="C15" s="2158"/>
      <c r="D15" s="2158"/>
      <c r="E15" s="2159"/>
      <c r="F15" s="1179">
        <f>SUM(F11:F14)</f>
        <v>0</v>
      </c>
      <c r="G15" s="1178" t="s">
        <v>1083</v>
      </c>
    </row>
  </sheetData>
  <mergeCells count="2">
    <mergeCell ref="B7:F7"/>
    <mergeCell ref="B15:E15"/>
  </mergeCell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5"/>
  <sheetViews>
    <sheetView view="pageBreakPreview" topLeftCell="D77" zoomScale="130" zoomScaleNormal="130" zoomScaleSheetLayoutView="130" workbookViewId="0">
      <selection activeCell="G82" sqref="G82"/>
    </sheetView>
  </sheetViews>
  <sheetFormatPr defaultRowHeight="13.8" outlineLevelRow="1" outlineLevelCol="1"/>
  <cols>
    <col min="1" max="1" width="8.6640625" style="743" customWidth="1"/>
    <col min="2" max="2" width="0" style="804" hidden="1" customWidth="1" outlineLevel="1"/>
    <col min="3" max="3" width="6" style="804" customWidth="1" collapsed="1"/>
    <col min="4" max="4" width="73.88671875" style="745" customWidth="1"/>
    <col min="5" max="5" width="5.109375" style="746" customWidth="1"/>
    <col min="6" max="6" width="9.109375" style="747"/>
    <col min="7" max="7" width="11.44140625" style="748" customWidth="1"/>
    <col min="8" max="8" width="12.5546875" style="748" customWidth="1"/>
    <col min="9" max="256" width="9.109375" style="749"/>
    <col min="257" max="257" width="8.6640625" style="749" customWidth="1"/>
    <col min="258" max="258" width="0" style="749" hidden="1" customWidth="1"/>
    <col min="259" max="259" width="6" style="749" customWidth="1"/>
    <col min="260" max="260" width="73.88671875" style="749" customWidth="1"/>
    <col min="261" max="261" width="5.109375" style="749" customWidth="1"/>
    <col min="262" max="262" width="9.109375" style="749"/>
    <col min="263" max="263" width="11.44140625" style="749" customWidth="1"/>
    <col min="264" max="264" width="12.5546875" style="749" customWidth="1"/>
    <col min="265" max="512" width="9.109375" style="749"/>
    <col min="513" max="513" width="8.6640625" style="749" customWidth="1"/>
    <col min="514" max="514" width="0" style="749" hidden="1" customWidth="1"/>
    <col min="515" max="515" width="6" style="749" customWidth="1"/>
    <col min="516" max="516" width="73.88671875" style="749" customWidth="1"/>
    <col min="517" max="517" width="5.109375" style="749" customWidth="1"/>
    <col min="518" max="518" width="9.109375" style="749"/>
    <col min="519" max="519" width="11.44140625" style="749" customWidth="1"/>
    <col min="520" max="520" width="12.5546875" style="749" customWidth="1"/>
    <col min="521" max="768" width="9.109375" style="749"/>
    <col min="769" max="769" width="8.6640625" style="749" customWidth="1"/>
    <col min="770" max="770" width="0" style="749" hidden="1" customWidth="1"/>
    <col min="771" max="771" width="6" style="749" customWidth="1"/>
    <col min="772" max="772" width="73.88671875" style="749" customWidth="1"/>
    <col min="773" max="773" width="5.109375" style="749" customWidth="1"/>
    <col min="774" max="774" width="9.109375" style="749"/>
    <col min="775" max="775" width="11.44140625" style="749" customWidth="1"/>
    <col min="776" max="776" width="12.5546875" style="749" customWidth="1"/>
    <col min="777" max="1024" width="9.109375" style="749"/>
    <col min="1025" max="1025" width="8.6640625" style="749" customWidth="1"/>
    <col min="1026" max="1026" width="0" style="749" hidden="1" customWidth="1"/>
    <col min="1027" max="1027" width="6" style="749" customWidth="1"/>
    <col min="1028" max="1028" width="73.88671875" style="749" customWidth="1"/>
    <col min="1029" max="1029" width="5.109375" style="749" customWidth="1"/>
    <col min="1030" max="1030" width="9.109375" style="749"/>
    <col min="1031" max="1031" width="11.44140625" style="749" customWidth="1"/>
    <col min="1032" max="1032" width="12.5546875" style="749" customWidth="1"/>
    <col min="1033" max="1280" width="9.109375" style="749"/>
    <col min="1281" max="1281" width="8.6640625" style="749" customWidth="1"/>
    <col min="1282" max="1282" width="0" style="749" hidden="1" customWidth="1"/>
    <col min="1283" max="1283" width="6" style="749" customWidth="1"/>
    <col min="1284" max="1284" width="73.88671875" style="749" customWidth="1"/>
    <col min="1285" max="1285" width="5.109375" style="749" customWidth="1"/>
    <col min="1286" max="1286" width="9.109375" style="749"/>
    <col min="1287" max="1287" width="11.44140625" style="749" customWidth="1"/>
    <col min="1288" max="1288" width="12.5546875" style="749" customWidth="1"/>
    <col min="1289" max="1536" width="9.109375" style="749"/>
    <col min="1537" max="1537" width="8.6640625" style="749" customWidth="1"/>
    <col min="1538" max="1538" width="0" style="749" hidden="1" customWidth="1"/>
    <col min="1539" max="1539" width="6" style="749" customWidth="1"/>
    <col min="1540" max="1540" width="73.88671875" style="749" customWidth="1"/>
    <col min="1541" max="1541" width="5.109375" style="749" customWidth="1"/>
    <col min="1542" max="1542" width="9.109375" style="749"/>
    <col min="1543" max="1543" width="11.44140625" style="749" customWidth="1"/>
    <col min="1544" max="1544" width="12.5546875" style="749" customWidth="1"/>
    <col min="1545" max="1792" width="9.109375" style="749"/>
    <col min="1793" max="1793" width="8.6640625" style="749" customWidth="1"/>
    <col min="1794" max="1794" width="0" style="749" hidden="1" customWidth="1"/>
    <col min="1795" max="1795" width="6" style="749" customWidth="1"/>
    <col min="1796" max="1796" width="73.88671875" style="749" customWidth="1"/>
    <col min="1797" max="1797" width="5.109375" style="749" customWidth="1"/>
    <col min="1798" max="1798" width="9.109375" style="749"/>
    <col min="1799" max="1799" width="11.44140625" style="749" customWidth="1"/>
    <col min="1800" max="1800" width="12.5546875" style="749" customWidth="1"/>
    <col min="1801" max="2048" width="9.109375" style="749"/>
    <col min="2049" max="2049" width="8.6640625" style="749" customWidth="1"/>
    <col min="2050" max="2050" width="0" style="749" hidden="1" customWidth="1"/>
    <col min="2051" max="2051" width="6" style="749" customWidth="1"/>
    <col min="2052" max="2052" width="73.88671875" style="749" customWidth="1"/>
    <col min="2053" max="2053" width="5.109375" style="749" customWidth="1"/>
    <col min="2054" max="2054" width="9.109375" style="749"/>
    <col min="2055" max="2055" width="11.44140625" style="749" customWidth="1"/>
    <col min="2056" max="2056" width="12.5546875" style="749" customWidth="1"/>
    <col min="2057" max="2304" width="9.109375" style="749"/>
    <col min="2305" max="2305" width="8.6640625" style="749" customWidth="1"/>
    <col min="2306" max="2306" width="0" style="749" hidden="1" customWidth="1"/>
    <col min="2307" max="2307" width="6" style="749" customWidth="1"/>
    <col min="2308" max="2308" width="73.88671875" style="749" customWidth="1"/>
    <col min="2309" max="2309" width="5.109375" style="749" customWidth="1"/>
    <col min="2310" max="2310" width="9.109375" style="749"/>
    <col min="2311" max="2311" width="11.44140625" style="749" customWidth="1"/>
    <col min="2312" max="2312" width="12.5546875" style="749" customWidth="1"/>
    <col min="2313" max="2560" width="9.109375" style="749"/>
    <col min="2561" max="2561" width="8.6640625" style="749" customWidth="1"/>
    <col min="2562" max="2562" width="0" style="749" hidden="1" customWidth="1"/>
    <col min="2563" max="2563" width="6" style="749" customWidth="1"/>
    <col min="2564" max="2564" width="73.88671875" style="749" customWidth="1"/>
    <col min="2565" max="2565" width="5.109375" style="749" customWidth="1"/>
    <col min="2566" max="2566" width="9.109375" style="749"/>
    <col min="2567" max="2567" width="11.44140625" style="749" customWidth="1"/>
    <col min="2568" max="2568" width="12.5546875" style="749" customWidth="1"/>
    <col min="2569" max="2816" width="9.109375" style="749"/>
    <col min="2817" max="2817" width="8.6640625" style="749" customWidth="1"/>
    <col min="2818" max="2818" width="0" style="749" hidden="1" customWidth="1"/>
    <col min="2819" max="2819" width="6" style="749" customWidth="1"/>
    <col min="2820" max="2820" width="73.88671875" style="749" customWidth="1"/>
    <col min="2821" max="2821" width="5.109375" style="749" customWidth="1"/>
    <col min="2822" max="2822" width="9.109375" style="749"/>
    <col min="2823" max="2823" width="11.44140625" style="749" customWidth="1"/>
    <col min="2824" max="2824" width="12.5546875" style="749" customWidth="1"/>
    <col min="2825" max="3072" width="9.109375" style="749"/>
    <col min="3073" max="3073" width="8.6640625" style="749" customWidth="1"/>
    <col min="3074" max="3074" width="0" style="749" hidden="1" customWidth="1"/>
    <col min="3075" max="3075" width="6" style="749" customWidth="1"/>
    <col min="3076" max="3076" width="73.88671875" style="749" customWidth="1"/>
    <col min="3077" max="3077" width="5.109375" style="749" customWidth="1"/>
    <col min="3078" max="3078" width="9.109375" style="749"/>
    <col min="3079" max="3079" width="11.44140625" style="749" customWidth="1"/>
    <col min="3080" max="3080" width="12.5546875" style="749" customWidth="1"/>
    <col min="3081" max="3328" width="9.109375" style="749"/>
    <col min="3329" max="3329" width="8.6640625" style="749" customWidth="1"/>
    <col min="3330" max="3330" width="0" style="749" hidden="1" customWidth="1"/>
    <col min="3331" max="3331" width="6" style="749" customWidth="1"/>
    <col min="3332" max="3332" width="73.88671875" style="749" customWidth="1"/>
    <col min="3333" max="3333" width="5.109375" style="749" customWidth="1"/>
    <col min="3334" max="3334" width="9.109375" style="749"/>
    <col min="3335" max="3335" width="11.44140625" style="749" customWidth="1"/>
    <col min="3336" max="3336" width="12.5546875" style="749" customWidth="1"/>
    <col min="3337" max="3584" width="9.109375" style="749"/>
    <col min="3585" max="3585" width="8.6640625" style="749" customWidth="1"/>
    <col min="3586" max="3586" width="0" style="749" hidden="1" customWidth="1"/>
    <col min="3587" max="3587" width="6" style="749" customWidth="1"/>
    <col min="3588" max="3588" width="73.88671875" style="749" customWidth="1"/>
    <col min="3589" max="3589" width="5.109375" style="749" customWidth="1"/>
    <col min="3590" max="3590" width="9.109375" style="749"/>
    <col min="3591" max="3591" width="11.44140625" style="749" customWidth="1"/>
    <col min="3592" max="3592" width="12.5546875" style="749" customWidth="1"/>
    <col min="3593" max="3840" width="9.109375" style="749"/>
    <col min="3841" max="3841" width="8.6640625" style="749" customWidth="1"/>
    <col min="3842" max="3842" width="0" style="749" hidden="1" customWidth="1"/>
    <col min="3843" max="3843" width="6" style="749" customWidth="1"/>
    <col min="3844" max="3844" width="73.88671875" style="749" customWidth="1"/>
    <col min="3845" max="3845" width="5.109375" style="749" customWidth="1"/>
    <col min="3846" max="3846" width="9.109375" style="749"/>
    <col min="3847" max="3847" width="11.44140625" style="749" customWidth="1"/>
    <col min="3848" max="3848" width="12.5546875" style="749" customWidth="1"/>
    <col min="3849" max="4096" width="9.109375" style="749"/>
    <col min="4097" max="4097" width="8.6640625" style="749" customWidth="1"/>
    <col min="4098" max="4098" width="0" style="749" hidden="1" customWidth="1"/>
    <col min="4099" max="4099" width="6" style="749" customWidth="1"/>
    <col min="4100" max="4100" width="73.88671875" style="749" customWidth="1"/>
    <col min="4101" max="4101" width="5.109375" style="749" customWidth="1"/>
    <col min="4102" max="4102" width="9.109375" style="749"/>
    <col min="4103" max="4103" width="11.44140625" style="749" customWidth="1"/>
    <col min="4104" max="4104" width="12.5546875" style="749" customWidth="1"/>
    <col min="4105" max="4352" width="9.109375" style="749"/>
    <col min="4353" max="4353" width="8.6640625" style="749" customWidth="1"/>
    <col min="4354" max="4354" width="0" style="749" hidden="1" customWidth="1"/>
    <col min="4355" max="4355" width="6" style="749" customWidth="1"/>
    <col min="4356" max="4356" width="73.88671875" style="749" customWidth="1"/>
    <col min="4357" max="4357" width="5.109375" style="749" customWidth="1"/>
    <col min="4358" max="4358" width="9.109375" style="749"/>
    <col min="4359" max="4359" width="11.44140625" style="749" customWidth="1"/>
    <col min="4360" max="4360" width="12.5546875" style="749" customWidth="1"/>
    <col min="4361" max="4608" width="9.109375" style="749"/>
    <col min="4609" max="4609" width="8.6640625" style="749" customWidth="1"/>
    <col min="4610" max="4610" width="0" style="749" hidden="1" customWidth="1"/>
    <col min="4611" max="4611" width="6" style="749" customWidth="1"/>
    <col min="4612" max="4612" width="73.88671875" style="749" customWidth="1"/>
    <col min="4613" max="4613" width="5.109375" style="749" customWidth="1"/>
    <col min="4614" max="4614" width="9.109375" style="749"/>
    <col min="4615" max="4615" width="11.44140625" style="749" customWidth="1"/>
    <col min="4616" max="4616" width="12.5546875" style="749" customWidth="1"/>
    <col min="4617" max="4864" width="9.109375" style="749"/>
    <col min="4865" max="4865" width="8.6640625" style="749" customWidth="1"/>
    <col min="4866" max="4866" width="0" style="749" hidden="1" customWidth="1"/>
    <col min="4867" max="4867" width="6" style="749" customWidth="1"/>
    <col min="4868" max="4868" width="73.88671875" style="749" customWidth="1"/>
    <col min="4869" max="4869" width="5.109375" style="749" customWidth="1"/>
    <col min="4870" max="4870" width="9.109375" style="749"/>
    <col min="4871" max="4871" width="11.44140625" style="749" customWidth="1"/>
    <col min="4872" max="4872" width="12.5546875" style="749" customWidth="1"/>
    <col min="4873" max="5120" width="9.109375" style="749"/>
    <col min="5121" max="5121" width="8.6640625" style="749" customWidth="1"/>
    <col min="5122" max="5122" width="0" style="749" hidden="1" customWidth="1"/>
    <col min="5123" max="5123" width="6" style="749" customWidth="1"/>
    <col min="5124" max="5124" width="73.88671875" style="749" customWidth="1"/>
    <col min="5125" max="5125" width="5.109375" style="749" customWidth="1"/>
    <col min="5126" max="5126" width="9.109375" style="749"/>
    <col min="5127" max="5127" width="11.44140625" style="749" customWidth="1"/>
    <col min="5128" max="5128" width="12.5546875" style="749" customWidth="1"/>
    <col min="5129" max="5376" width="9.109375" style="749"/>
    <col min="5377" max="5377" width="8.6640625" style="749" customWidth="1"/>
    <col min="5378" max="5378" width="0" style="749" hidden="1" customWidth="1"/>
    <col min="5379" max="5379" width="6" style="749" customWidth="1"/>
    <col min="5380" max="5380" width="73.88671875" style="749" customWidth="1"/>
    <col min="5381" max="5381" width="5.109375" style="749" customWidth="1"/>
    <col min="5382" max="5382" width="9.109375" style="749"/>
    <col min="5383" max="5383" width="11.44140625" style="749" customWidth="1"/>
    <col min="5384" max="5384" width="12.5546875" style="749" customWidth="1"/>
    <col min="5385" max="5632" width="9.109375" style="749"/>
    <col min="5633" max="5633" width="8.6640625" style="749" customWidth="1"/>
    <col min="5634" max="5634" width="0" style="749" hidden="1" customWidth="1"/>
    <col min="5635" max="5635" width="6" style="749" customWidth="1"/>
    <col min="5636" max="5636" width="73.88671875" style="749" customWidth="1"/>
    <col min="5637" max="5637" width="5.109375" style="749" customWidth="1"/>
    <col min="5638" max="5638" width="9.109375" style="749"/>
    <col min="5639" max="5639" width="11.44140625" style="749" customWidth="1"/>
    <col min="5640" max="5640" width="12.5546875" style="749" customWidth="1"/>
    <col min="5641" max="5888" width="9.109375" style="749"/>
    <col min="5889" max="5889" width="8.6640625" style="749" customWidth="1"/>
    <col min="5890" max="5890" width="0" style="749" hidden="1" customWidth="1"/>
    <col min="5891" max="5891" width="6" style="749" customWidth="1"/>
    <col min="5892" max="5892" width="73.88671875" style="749" customWidth="1"/>
    <col min="5893" max="5893" width="5.109375" style="749" customWidth="1"/>
    <col min="5894" max="5894" width="9.109375" style="749"/>
    <col min="5895" max="5895" width="11.44140625" style="749" customWidth="1"/>
    <col min="5896" max="5896" width="12.5546875" style="749" customWidth="1"/>
    <col min="5897" max="6144" width="9.109375" style="749"/>
    <col min="6145" max="6145" width="8.6640625" style="749" customWidth="1"/>
    <col min="6146" max="6146" width="0" style="749" hidden="1" customWidth="1"/>
    <col min="6147" max="6147" width="6" style="749" customWidth="1"/>
    <col min="6148" max="6148" width="73.88671875" style="749" customWidth="1"/>
    <col min="6149" max="6149" width="5.109375" style="749" customWidth="1"/>
    <col min="6150" max="6150" width="9.109375" style="749"/>
    <col min="6151" max="6151" width="11.44140625" style="749" customWidth="1"/>
    <col min="6152" max="6152" width="12.5546875" style="749" customWidth="1"/>
    <col min="6153" max="6400" width="9.109375" style="749"/>
    <col min="6401" max="6401" width="8.6640625" style="749" customWidth="1"/>
    <col min="6402" max="6402" width="0" style="749" hidden="1" customWidth="1"/>
    <col min="6403" max="6403" width="6" style="749" customWidth="1"/>
    <col min="6404" max="6404" width="73.88671875" style="749" customWidth="1"/>
    <col min="6405" max="6405" width="5.109375" style="749" customWidth="1"/>
    <col min="6406" max="6406" width="9.109375" style="749"/>
    <col min="6407" max="6407" width="11.44140625" style="749" customWidth="1"/>
    <col min="6408" max="6408" width="12.5546875" style="749" customWidth="1"/>
    <col min="6409" max="6656" width="9.109375" style="749"/>
    <col min="6657" max="6657" width="8.6640625" style="749" customWidth="1"/>
    <col min="6658" max="6658" width="0" style="749" hidden="1" customWidth="1"/>
    <col min="6659" max="6659" width="6" style="749" customWidth="1"/>
    <col min="6660" max="6660" width="73.88671875" style="749" customWidth="1"/>
    <col min="6661" max="6661" width="5.109375" style="749" customWidth="1"/>
    <col min="6662" max="6662" width="9.109375" style="749"/>
    <col min="6663" max="6663" width="11.44140625" style="749" customWidth="1"/>
    <col min="6664" max="6664" width="12.5546875" style="749" customWidth="1"/>
    <col min="6665" max="6912" width="9.109375" style="749"/>
    <col min="6913" max="6913" width="8.6640625" style="749" customWidth="1"/>
    <col min="6914" max="6914" width="0" style="749" hidden="1" customWidth="1"/>
    <col min="6915" max="6915" width="6" style="749" customWidth="1"/>
    <col min="6916" max="6916" width="73.88671875" style="749" customWidth="1"/>
    <col min="6917" max="6917" width="5.109375" style="749" customWidth="1"/>
    <col min="6918" max="6918" width="9.109375" style="749"/>
    <col min="6919" max="6919" width="11.44140625" style="749" customWidth="1"/>
    <col min="6920" max="6920" width="12.5546875" style="749" customWidth="1"/>
    <col min="6921" max="7168" width="9.109375" style="749"/>
    <col min="7169" max="7169" width="8.6640625" style="749" customWidth="1"/>
    <col min="7170" max="7170" width="0" style="749" hidden="1" customWidth="1"/>
    <col min="7171" max="7171" width="6" style="749" customWidth="1"/>
    <col min="7172" max="7172" width="73.88671875" style="749" customWidth="1"/>
    <col min="7173" max="7173" width="5.109375" style="749" customWidth="1"/>
    <col min="7174" max="7174" width="9.109375" style="749"/>
    <col min="7175" max="7175" width="11.44140625" style="749" customWidth="1"/>
    <col min="7176" max="7176" width="12.5546875" style="749" customWidth="1"/>
    <col min="7177" max="7424" width="9.109375" style="749"/>
    <col min="7425" max="7425" width="8.6640625" style="749" customWidth="1"/>
    <col min="7426" max="7426" width="0" style="749" hidden="1" customWidth="1"/>
    <col min="7427" max="7427" width="6" style="749" customWidth="1"/>
    <col min="7428" max="7428" width="73.88671875" style="749" customWidth="1"/>
    <col min="7429" max="7429" width="5.109375" style="749" customWidth="1"/>
    <col min="7430" max="7430" width="9.109375" style="749"/>
    <col min="7431" max="7431" width="11.44140625" style="749" customWidth="1"/>
    <col min="7432" max="7432" width="12.5546875" style="749" customWidth="1"/>
    <col min="7433" max="7680" width="9.109375" style="749"/>
    <col min="7681" max="7681" width="8.6640625" style="749" customWidth="1"/>
    <col min="7682" max="7682" width="0" style="749" hidden="1" customWidth="1"/>
    <col min="7683" max="7683" width="6" style="749" customWidth="1"/>
    <col min="7684" max="7684" width="73.88671875" style="749" customWidth="1"/>
    <col min="7685" max="7685" width="5.109375" style="749" customWidth="1"/>
    <col min="7686" max="7686" width="9.109375" style="749"/>
    <col min="7687" max="7687" width="11.44140625" style="749" customWidth="1"/>
    <col min="7688" max="7688" width="12.5546875" style="749" customWidth="1"/>
    <col min="7689" max="7936" width="9.109375" style="749"/>
    <col min="7937" max="7937" width="8.6640625" style="749" customWidth="1"/>
    <col min="7938" max="7938" width="0" style="749" hidden="1" customWidth="1"/>
    <col min="7939" max="7939" width="6" style="749" customWidth="1"/>
    <col min="7940" max="7940" width="73.88671875" style="749" customWidth="1"/>
    <col min="7941" max="7941" width="5.109375" style="749" customWidth="1"/>
    <col min="7942" max="7942" width="9.109375" style="749"/>
    <col min="7943" max="7943" width="11.44140625" style="749" customWidth="1"/>
    <col min="7944" max="7944" width="12.5546875" style="749" customWidth="1"/>
    <col min="7945" max="8192" width="9.109375" style="749"/>
    <col min="8193" max="8193" width="8.6640625" style="749" customWidth="1"/>
    <col min="8194" max="8194" width="0" style="749" hidden="1" customWidth="1"/>
    <col min="8195" max="8195" width="6" style="749" customWidth="1"/>
    <col min="8196" max="8196" width="73.88671875" style="749" customWidth="1"/>
    <col min="8197" max="8197" width="5.109375" style="749" customWidth="1"/>
    <col min="8198" max="8198" width="9.109375" style="749"/>
    <col min="8199" max="8199" width="11.44140625" style="749" customWidth="1"/>
    <col min="8200" max="8200" width="12.5546875" style="749" customWidth="1"/>
    <col min="8201" max="8448" width="9.109375" style="749"/>
    <col min="8449" max="8449" width="8.6640625" style="749" customWidth="1"/>
    <col min="8450" max="8450" width="0" style="749" hidden="1" customWidth="1"/>
    <col min="8451" max="8451" width="6" style="749" customWidth="1"/>
    <col min="8452" max="8452" width="73.88671875" style="749" customWidth="1"/>
    <col min="8453" max="8453" width="5.109375" style="749" customWidth="1"/>
    <col min="8454" max="8454" width="9.109375" style="749"/>
    <col min="8455" max="8455" width="11.44140625" style="749" customWidth="1"/>
    <col min="8456" max="8456" width="12.5546875" style="749" customWidth="1"/>
    <col min="8457" max="8704" width="9.109375" style="749"/>
    <col min="8705" max="8705" width="8.6640625" style="749" customWidth="1"/>
    <col min="8706" max="8706" width="0" style="749" hidden="1" customWidth="1"/>
    <col min="8707" max="8707" width="6" style="749" customWidth="1"/>
    <col min="8708" max="8708" width="73.88671875" style="749" customWidth="1"/>
    <col min="8709" max="8709" width="5.109375" style="749" customWidth="1"/>
    <col min="8710" max="8710" width="9.109375" style="749"/>
    <col min="8711" max="8711" width="11.44140625" style="749" customWidth="1"/>
    <col min="8712" max="8712" width="12.5546875" style="749" customWidth="1"/>
    <col min="8713" max="8960" width="9.109375" style="749"/>
    <col min="8961" max="8961" width="8.6640625" style="749" customWidth="1"/>
    <col min="8962" max="8962" width="0" style="749" hidden="1" customWidth="1"/>
    <col min="8963" max="8963" width="6" style="749" customWidth="1"/>
    <col min="8964" max="8964" width="73.88671875" style="749" customWidth="1"/>
    <col min="8965" max="8965" width="5.109375" style="749" customWidth="1"/>
    <col min="8966" max="8966" width="9.109375" style="749"/>
    <col min="8967" max="8967" width="11.44140625" style="749" customWidth="1"/>
    <col min="8968" max="8968" width="12.5546875" style="749" customWidth="1"/>
    <col min="8969" max="9216" width="9.109375" style="749"/>
    <col min="9217" max="9217" width="8.6640625" style="749" customWidth="1"/>
    <col min="9218" max="9218" width="0" style="749" hidden="1" customWidth="1"/>
    <col min="9219" max="9219" width="6" style="749" customWidth="1"/>
    <col min="9220" max="9220" width="73.88671875" style="749" customWidth="1"/>
    <col min="9221" max="9221" width="5.109375" style="749" customWidth="1"/>
    <col min="9222" max="9222" width="9.109375" style="749"/>
    <col min="9223" max="9223" width="11.44140625" style="749" customWidth="1"/>
    <col min="9224" max="9224" width="12.5546875" style="749" customWidth="1"/>
    <col min="9225" max="9472" width="9.109375" style="749"/>
    <col min="9473" max="9473" width="8.6640625" style="749" customWidth="1"/>
    <col min="9474" max="9474" width="0" style="749" hidden="1" customWidth="1"/>
    <col min="9475" max="9475" width="6" style="749" customWidth="1"/>
    <col min="9476" max="9476" width="73.88671875" style="749" customWidth="1"/>
    <col min="9477" max="9477" width="5.109375" style="749" customWidth="1"/>
    <col min="9478" max="9478" width="9.109375" style="749"/>
    <col min="9479" max="9479" width="11.44140625" style="749" customWidth="1"/>
    <col min="9480" max="9480" width="12.5546875" style="749" customWidth="1"/>
    <col min="9481" max="9728" width="9.109375" style="749"/>
    <col min="9729" max="9729" width="8.6640625" style="749" customWidth="1"/>
    <col min="9730" max="9730" width="0" style="749" hidden="1" customWidth="1"/>
    <col min="9731" max="9731" width="6" style="749" customWidth="1"/>
    <col min="9732" max="9732" width="73.88671875" style="749" customWidth="1"/>
    <col min="9733" max="9733" width="5.109375" style="749" customWidth="1"/>
    <col min="9734" max="9734" width="9.109375" style="749"/>
    <col min="9735" max="9735" width="11.44140625" style="749" customWidth="1"/>
    <col min="9736" max="9736" width="12.5546875" style="749" customWidth="1"/>
    <col min="9737" max="9984" width="9.109375" style="749"/>
    <col min="9985" max="9985" width="8.6640625" style="749" customWidth="1"/>
    <col min="9986" max="9986" width="0" style="749" hidden="1" customWidth="1"/>
    <col min="9987" max="9987" width="6" style="749" customWidth="1"/>
    <col min="9988" max="9988" width="73.88671875" style="749" customWidth="1"/>
    <col min="9989" max="9989" width="5.109375" style="749" customWidth="1"/>
    <col min="9990" max="9990" width="9.109375" style="749"/>
    <col min="9991" max="9991" width="11.44140625" style="749" customWidth="1"/>
    <col min="9992" max="9992" width="12.5546875" style="749" customWidth="1"/>
    <col min="9993" max="10240" width="9.109375" style="749"/>
    <col min="10241" max="10241" width="8.6640625" style="749" customWidth="1"/>
    <col min="10242" max="10242" width="0" style="749" hidden="1" customWidth="1"/>
    <col min="10243" max="10243" width="6" style="749" customWidth="1"/>
    <col min="10244" max="10244" width="73.88671875" style="749" customWidth="1"/>
    <col min="10245" max="10245" width="5.109375" style="749" customWidth="1"/>
    <col min="10246" max="10246" width="9.109375" style="749"/>
    <col min="10247" max="10247" width="11.44140625" style="749" customWidth="1"/>
    <col min="10248" max="10248" width="12.5546875" style="749" customWidth="1"/>
    <col min="10249" max="10496" width="9.109375" style="749"/>
    <col min="10497" max="10497" width="8.6640625" style="749" customWidth="1"/>
    <col min="10498" max="10498" width="0" style="749" hidden="1" customWidth="1"/>
    <col min="10499" max="10499" width="6" style="749" customWidth="1"/>
    <col min="10500" max="10500" width="73.88671875" style="749" customWidth="1"/>
    <col min="10501" max="10501" width="5.109375" style="749" customWidth="1"/>
    <col min="10502" max="10502" width="9.109375" style="749"/>
    <col min="10503" max="10503" width="11.44140625" style="749" customWidth="1"/>
    <col min="10504" max="10504" width="12.5546875" style="749" customWidth="1"/>
    <col min="10505" max="10752" width="9.109375" style="749"/>
    <col min="10753" max="10753" width="8.6640625" style="749" customWidth="1"/>
    <col min="10754" max="10754" width="0" style="749" hidden="1" customWidth="1"/>
    <col min="10755" max="10755" width="6" style="749" customWidth="1"/>
    <col min="10756" max="10756" width="73.88671875" style="749" customWidth="1"/>
    <col min="10757" max="10757" width="5.109375" style="749" customWidth="1"/>
    <col min="10758" max="10758" width="9.109375" style="749"/>
    <col min="10759" max="10759" width="11.44140625" style="749" customWidth="1"/>
    <col min="10760" max="10760" width="12.5546875" style="749" customWidth="1"/>
    <col min="10761" max="11008" width="9.109375" style="749"/>
    <col min="11009" max="11009" width="8.6640625" style="749" customWidth="1"/>
    <col min="11010" max="11010" width="0" style="749" hidden="1" customWidth="1"/>
    <col min="11011" max="11011" width="6" style="749" customWidth="1"/>
    <col min="11012" max="11012" width="73.88671875" style="749" customWidth="1"/>
    <col min="11013" max="11013" width="5.109375" style="749" customWidth="1"/>
    <col min="11014" max="11014" width="9.109375" style="749"/>
    <col min="11015" max="11015" width="11.44140625" style="749" customWidth="1"/>
    <col min="11016" max="11016" width="12.5546875" style="749" customWidth="1"/>
    <col min="11017" max="11264" width="9.109375" style="749"/>
    <col min="11265" max="11265" width="8.6640625" style="749" customWidth="1"/>
    <col min="11266" max="11266" width="0" style="749" hidden="1" customWidth="1"/>
    <col min="11267" max="11267" width="6" style="749" customWidth="1"/>
    <col min="11268" max="11268" width="73.88671875" style="749" customWidth="1"/>
    <col min="11269" max="11269" width="5.109375" style="749" customWidth="1"/>
    <col min="11270" max="11270" width="9.109375" style="749"/>
    <col min="11271" max="11271" width="11.44140625" style="749" customWidth="1"/>
    <col min="11272" max="11272" width="12.5546875" style="749" customWidth="1"/>
    <col min="11273" max="11520" width="9.109375" style="749"/>
    <col min="11521" max="11521" width="8.6640625" style="749" customWidth="1"/>
    <col min="11522" max="11522" width="0" style="749" hidden="1" customWidth="1"/>
    <col min="11523" max="11523" width="6" style="749" customWidth="1"/>
    <col min="11524" max="11524" width="73.88671875" style="749" customWidth="1"/>
    <col min="11525" max="11525" width="5.109375" style="749" customWidth="1"/>
    <col min="11526" max="11526" width="9.109375" style="749"/>
    <col min="11527" max="11527" width="11.44140625" style="749" customWidth="1"/>
    <col min="11528" max="11528" width="12.5546875" style="749" customWidth="1"/>
    <col min="11529" max="11776" width="9.109375" style="749"/>
    <col min="11777" max="11777" width="8.6640625" style="749" customWidth="1"/>
    <col min="11778" max="11778" width="0" style="749" hidden="1" customWidth="1"/>
    <col min="11779" max="11779" width="6" style="749" customWidth="1"/>
    <col min="11780" max="11780" width="73.88671875" style="749" customWidth="1"/>
    <col min="11781" max="11781" width="5.109375" style="749" customWidth="1"/>
    <col min="11782" max="11782" width="9.109375" style="749"/>
    <col min="11783" max="11783" width="11.44140625" style="749" customWidth="1"/>
    <col min="11784" max="11784" width="12.5546875" style="749" customWidth="1"/>
    <col min="11785" max="12032" width="9.109375" style="749"/>
    <col min="12033" max="12033" width="8.6640625" style="749" customWidth="1"/>
    <col min="12034" max="12034" width="0" style="749" hidden="1" customWidth="1"/>
    <col min="12035" max="12035" width="6" style="749" customWidth="1"/>
    <col min="12036" max="12036" width="73.88671875" style="749" customWidth="1"/>
    <col min="12037" max="12037" width="5.109375" style="749" customWidth="1"/>
    <col min="12038" max="12038" width="9.109375" style="749"/>
    <col min="12039" max="12039" width="11.44140625" style="749" customWidth="1"/>
    <col min="12040" max="12040" width="12.5546875" style="749" customWidth="1"/>
    <col min="12041" max="12288" width="9.109375" style="749"/>
    <col min="12289" max="12289" width="8.6640625" style="749" customWidth="1"/>
    <col min="12290" max="12290" width="0" style="749" hidden="1" customWidth="1"/>
    <col min="12291" max="12291" width="6" style="749" customWidth="1"/>
    <col min="12292" max="12292" width="73.88671875" style="749" customWidth="1"/>
    <col min="12293" max="12293" width="5.109375" style="749" customWidth="1"/>
    <col min="12294" max="12294" width="9.109375" style="749"/>
    <col min="12295" max="12295" width="11.44140625" style="749" customWidth="1"/>
    <col min="12296" max="12296" width="12.5546875" style="749" customWidth="1"/>
    <col min="12297" max="12544" width="9.109375" style="749"/>
    <col min="12545" max="12545" width="8.6640625" style="749" customWidth="1"/>
    <col min="12546" max="12546" width="0" style="749" hidden="1" customWidth="1"/>
    <col min="12547" max="12547" width="6" style="749" customWidth="1"/>
    <col min="12548" max="12548" width="73.88671875" style="749" customWidth="1"/>
    <col min="12549" max="12549" width="5.109375" style="749" customWidth="1"/>
    <col min="12550" max="12550" width="9.109375" style="749"/>
    <col min="12551" max="12551" width="11.44140625" style="749" customWidth="1"/>
    <col min="12552" max="12552" width="12.5546875" style="749" customWidth="1"/>
    <col min="12553" max="12800" width="9.109375" style="749"/>
    <col min="12801" max="12801" width="8.6640625" style="749" customWidth="1"/>
    <col min="12802" max="12802" width="0" style="749" hidden="1" customWidth="1"/>
    <col min="12803" max="12803" width="6" style="749" customWidth="1"/>
    <col min="12804" max="12804" width="73.88671875" style="749" customWidth="1"/>
    <col min="12805" max="12805" width="5.109375" style="749" customWidth="1"/>
    <col min="12806" max="12806" width="9.109375" style="749"/>
    <col min="12807" max="12807" width="11.44140625" style="749" customWidth="1"/>
    <col min="12808" max="12808" width="12.5546875" style="749" customWidth="1"/>
    <col min="12809" max="13056" width="9.109375" style="749"/>
    <col min="13057" max="13057" width="8.6640625" style="749" customWidth="1"/>
    <col min="13058" max="13058" width="0" style="749" hidden="1" customWidth="1"/>
    <col min="13059" max="13059" width="6" style="749" customWidth="1"/>
    <col min="13060" max="13060" width="73.88671875" style="749" customWidth="1"/>
    <col min="13061" max="13061" width="5.109375" style="749" customWidth="1"/>
    <col min="13062" max="13062" width="9.109375" style="749"/>
    <col min="13063" max="13063" width="11.44140625" style="749" customWidth="1"/>
    <col min="13064" max="13064" width="12.5546875" style="749" customWidth="1"/>
    <col min="13065" max="13312" width="9.109375" style="749"/>
    <col min="13313" max="13313" width="8.6640625" style="749" customWidth="1"/>
    <col min="13314" max="13314" width="0" style="749" hidden="1" customWidth="1"/>
    <col min="13315" max="13315" width="6" style="749" customWidth="1"/>
    <col min="13316" max="13316" width="73.88671875" style="749" customWidth="1"/>
    <col min="13317" max="13317" width="5.109375" style="749" customWidth="1"/>
    <col min="13318" max="13318" width="9.109375" style="749"/>
    <col min="13319" max="13319" width="11.44140625" style="749" customWidth="1"/>
    <col min="13320" max="13320" width="12.5546875" style="749" customWidth="1"/>
    <col min="13321" max="13568" width="9.109375" style="749"/>
    <col min="13569" max="13569" width="8.6640625" style="749" customWidth="1"/>
    <col min="13570" max="13570" width="0" style="749" hidden="1" customWidth="1"/>
    <col min="13571" max="13571" width="6" style="749" customWidth="1"/>
    <col min="13572" max="13572" width="73.88671875" style="749" customWidth="1"/>
    <col min="13573" max="13573" width="5.109375" style="749" customWidth="1"/>
    <col min="13574" max="13574" width="9.109375" style="749"/>
    <col min="13575" max="13575" width="11.44140625" style="749" customWidth="1"/>
    <col min="13576" max="13576" width="12.5546875" style="749" customWidth="1"/>
    <col min="13577" max="13824" width="9.109375" style="749"/>
    <col min="13825" max="13825" width="8.6640625" style="749" customWidth="1"/>
    <col min="13826" max="13826" width="0" style="749" hidden="1" customWidth="1"/>
    <col min="13827" max="13827" width="6" style="749" customWidth="1"/>
    <col min="13828" max="13828" width="73.88671875" style="749" customWidth="1"/>
    <col min="13829" max="13829" width="5.109375" style="749" customWidth="1"/>
    <col min="13830" max="13830" width="9.109375" style="749"/>
    <col min="13831" max="13831" width="11.44140625" style="749" customWidth="1"/>
    <col min="13832" max="13832" width="12.5546875" style="749" customWidth="1"/>
    <col min="13833" max="14080" width="9.109375" style="749"/>
    <col min="14081" max="14081" width="8.6640625" style="749" customWidth="1"/>
    <col min="14082" max="14082" width="0" style="749" hidden="1" customWidth="1"/>
    <col min="14083" max="14083" width="6" style="749" customWidth="1"/>
    <col min="14084" max="14084" width="73.88671875" style="749" customWidth="1"/>
    <col min="14085" max="14085" width="5.109375" style="749" customWidth="1"/>
    <col min="14086" max="14086" width="9.109375" style="749"/>
    <col min="14087" max="14087" width="11.44140625" style="749" customWidth="1"/>
    <col min="14088" max="14088" width="12.5546875" style="749" customWidth="1"/>
    <col min="14089" max="14336" width="9.109375" style="749"/>
    <col min="14337" max="14337" width="8.6640625" style="749" customWidth="1"/>
    <col min="14338" max="14338" width="0" style="749" hidden="1" customWidth="1"/>
    <col min="14339" max="14339" width="6" style="749" customWidth="1"/>
    <col min="14340" max="14340" width="73.88671875" style="749" customWidth="1"/>
    <col min="14341" max="14341" width="5.109375" style="749" customWidth="1"/>
    <col min="14342" max="14342" width="9.109375" style="749"/>
    <col min="14343" max="14343" width="11.44140625" style="749" customWidth="1"/>
    <col min="14344" max="14344" width="12.5546875" style="749" customWidth="1"/>
    <col min="14345" max="14592" width="9.109375" style="749"/>
    <col min="14593" max="14593" width="8.6640625" style="749" customWidth="1"/>
    <col min="14594" max="14594" width="0" style="749" hidden="1" customWidth="1"/>
    <col min="14595" max="14595" width="6" style="749" customWidth="1"/>
    <col min="14596" max="14596" width="73.88671875" style="749" customWidth="1"/>
    <col min="14597" max="14597" width="5.109375" style="749" customWidth="1"/>
    <col min="14598" max="14598" width="9.109375" style="749"/>
    <col min="14599" max="14599" width="11.44140625" style="749" customWidth="1"/>
    <col min="14600" max="14600" width="12.5546875" style="749" customWidth="1"/>
    <col min="14601" max="14848" width="9.109375" style="749"/>
    <col min="14849" max="14849" width="8.6640625" style="749" customWidth="1"/>
    <col min="14850" max="14850" width="0" style="749" hidden="1" customWidth="1"/>
    <col min="14851" max="14851" width="6" style="749" customWidth="1"/>
    <col min="14852" max="14852" width="73.88671875" style="749" customWidth="1"/>
    <col min="14853" max="14853" width="5.109375" style="749" customWidth="1"/>
    <col min="14854" max="14854" width="9.109375" style="749"/>
    <col min="14855" max="14855" width="11.44140625" style="749" customWidth="1"/>
    <col min="14856" max="14856" width="12.5546875" style="749" customWidth="1"/>
    <col min="14857" max="15104" width="9.109375" style="749"/>
    <col min="15105" max="15105" width="8.6640625" style="749" customWidth="1"/>
    <col min="15106" max="15106" width="0" style="749" hidden="1" customWidth="1"/>
    <col min="15107" max="15107" width="6" style="749" customWidth="1"/>
    <col min="15108" max="15108" width="73.88671875" style="749" customWidth="1"/>
    <col min="15109" max="15109" width="5.109375" style="749" customWidth="1"/>
    <col min="15110" max="15110" width="9.109375" style="749"/>
    <col min="15111" max="15111" width="11.44140625" style="749" customWidth="1"/>
    <col min="15112" max="15112" width="12.5546875" style="749" customWidth="1"/>
    <col min="15113" max="15360" width="9.109375" style="749"/>
    <col min="15361" max="15361" width="8.6640625" style="749" customWidth="1"/>
    <col min="15362" max="15362" width="0" style="749" hidden="1" customWidth="1"/>
    <col min="15363" max="15363" width="6" style="749" customWidth="1"/>
    <col min="15364" max="15364" width="73.88671875" style="749" customWidth="1"/>
    <col min="15365" max="15365" width="5.109375" style="749" customWidth="1"/>
    <col min="15366" max="15366" width="9.109375" style="749"/>
    <col min="15367" max="15367" width="11.44140625" style="749" customWidth="1"/>
    <col min="15368" max="15368" width="12.5546875" style="749" customWidth="1"/>
    <col min="15369" max="15616" width="9.109375" style="749"/>
    <col min="15617" max="15617" width="8.6640625" style="749" customWidth="1"/>
    <col min="15618" max="15618" width="0" style="749" hidden="1" customWidth="1"/>
    <col min="15619" max="15619" width="6" style="749" customWidth="1"/>
    <col min="15620" max="15620" width="73.88671875" style="749" customWidth="1"/>
    <col min="15621" max="15621" width="5.109375" style="749" customWidth="1"/>
    <col min="15622" max="15622" width="9.109375" style="749"/>
    <col min="15623" max="15623" width="11.44140625" style="749" customWidth="1"/>
    <col min="15624" max="15624" width="12.5546875" style="749" customWidth="1"/>
    <col min="15625" max="15872" width="9.109375" style="749"/>
    <col min="15873" max="15873" width="8.6640625" style="749" customWidth="1"/>
    <col min="15874" max="15874" width="0" style="749" hidden="1" customWidth="1"/>
    <col min="15875" max="15875" width="6" style="749" customWidth="1"/>
    <col min="15876" max="15876" width="73.88671875" style="749" customWidth="1"/>
    <col min="15877" max="15877" width="5.109375" style="749" customWidth="1"/>
    <col min="15878" max="15878" width="9.109375" style="749"/>
    <col min="15879" max="15879" width="11.44140625" style="749" customWidth="1"/>
    <col min="15880" max="15880" width="12.5546875" style="749" customWidth="1"/>
    <col min="15881" max="16128" width="9.109375" style="749"/>
    <col min="16129" max="16129" width="8.6640625" style="749" customWidth="1"/>
    <col min="16130" max="16130" width="0" style="749" hidden="1" customWidth="1"/>
    <col min="16131" max="16131" width="6" style="749" customWidth="1"/>
    <col min="16132" max="16132" width="73.88671875" style="749" customWidth="1"/>
    <col min="16133" max="16133" width="5.109375" style="749" customWidth="1"/>
    <col min="16134" max="16134" width="9.109375" style="749"/>
    <col min="16135" max="16135" width="11.44140625" style="749" customWidth="1"/>
    <col min="16136" max="16136" width="12.5546875" style="749" customWidth="1"/>
    <col min="16137" max="16384" width="9.109375" style="749"/>
  </cols>
  <sheetData>
    <row r="1" spans="1:8">
      <c r="B1" s="744"/>
      <c r="C1" s="744"/>
    </row>
    <row r="2" spans="1:8">
      <c r="B2" s="744"/>
      <c r="C2" s="744"/>
    </row>
    <row r="3" spans="1:8">
      <c r="A3" s="750"/>
      <c r="B3" s="750"/>
      <c r="C3" s="750"/>
      <c r="D3" s="750"/>
      <c r="E3" s="750"/>
    </row>
    <row r="4" spans="1:8">
      <c r="A4" s="751"/>
      <c r="B4" s="752"/>
      <c r="C4" s="752"/>
      <c r="D4" s="753"/>
      <c r="E4" s="754"/>
    </row>
    <row r="5" spans="1:8">
      <c r="A5" s="751"/>
      <c r="B5" s="752"/>
      <c r="C5" s="752"/>
      <c r="D5" s="753"/>
      <c r="E5" s="754"/>
    </row>
    <row r="6" spans="1:8">
      <c r="A6" s="751"/>
      <c r="B6" s="752"/>
      <c r="C6" s="752"/>
      <c r="D6" s="753"/>
      <c r="E6" s="754"/>
    </row>
    <row r="7" spans="1:8" s="757" customFormat="1" ht="18.75" customHeight="1">
      <c r="A7" s="755"/>
      <c r="B7" s="756"/>
      <c r="C7" s="2244" t="s">
        <v>631</v>
      </c>
      <c r="D7" s="2244"/>
      <c r="E7" s="2244"/>
      <c r="F7" s="2244"/>
      <c r="G7" s="2244"/>
      <c r="H7" s="748"/>
    </row>
    <row r="8" spans="1:8">
      <c r="A8" s="751"/>
      <c r="B8" s="752"/>
      <c r="C8" s="752"/>
      <c r="D8" s="753"/>
      <c r="E8" s="754"/>
    </row>
    <row r="9" spans="1:8">
      <c r="A9" s="751"/>
      <c r="B9" s="752"/>
      <c r="C9" s="752"/>
      <c r="D9" s="753"/>
      <c r="E9" s="754"/>
    </row>
    <row r="10" spans="1:8">
      <c r="A10" s="751"/>
      <c r="B10" s="752"/>
      <c r="C10" s="752"/>
      <c r="D10" s="753"/>
      <c r="E10" s="754"/>
    </row>
    <row r="11" spans="1:8">
      <c r="A11" s="751"/>
      <c r="B11" s="752"/>
      <c r="C11" s="752"/>
      <c r="D11" s="753"/>
      <c r="E11" s="754"/>
    </row>
    <row r="12" spans="1:8">
      <c r="A12" s="751"/>
      <c r="B12" s="752"/>
      <c r="C12" s="752"/>
      <c r="D12" s="753"/>
      <c r="E12" s="754"/>
    </row>
    <row r="13" spans="1:8" ht="26.4">
      <c r="A13" s="758" t="s">
        <v>632</v>
      </c>
      <c r="B13" s="752"/>
      <c r="C13" s="752"/>
      <c r="D13" s="753" t="s">
        <v>312</v>
      </c>
      <c r="E13" s="754"/>
    </row>
    <row r="14" spans="1:8">
      <c r="A14" s="751"/>
      <c r="B14" s="752"/>
      <c r="C14" s="752"/>
      <c r="D14" s="759"/>
      <c r="E14" s="754"/>
    </row>
    <row r="15" spans="1:8">
      <c r="A15" s="751"/>
      <c r="B15" s="752"/>
      <c r="C15" s="752"/>
      <c r="D15" s="753"/>
      <c r="E15" s="754"/>
    </row>
    <row r="16" spans="1:8">
      <c r="A16" s="758" t="s">
        <v>633</v>
      </c>
      <c r="B16" s="752"/>
      <c r="C16" s="752"/>
      <c r="D16" s="759" t="s">
        <v>634</v>
      </c>
      <c r="E16" s="754"/>
    </row>
    <row r="17" spans="1:5">
      <c r="A17" s="751"/>
      <c r="B17" s="752"/>
      <c r="C17" s="752"/>
      <c r="D17" s="759"/>
      <c r="E17" s="754"/>
    </row>
    <row r="18" spans="1:5">
      <c r="A18" s="751"/>
      <c r="B18" s="752"/>
      <c r="C18" s="752"/>
      <c r="D18" s="759" t="s">
        <v>366</v>
      </c>
      <c r="E18" s="754"/>
    </row>
    <row r="19" spans="1:5">
      <c r="A19" s="751"/>
      <c r="B19" s="752"/>
      <c r="C19" s="752"/>
      <c r="D19" s="753"/>
      <c r="E19" s="754"/>
    </row>
    <row r="20" spans="1:5">
      <c r="A20" s="751"/>
      <c r="B20" s="752"/>
      <c r="C20" s="752"/>
      <c r="D20" s="753"/>
      <c r="E20" s="754"/>
    </row>
    <row r="21" spans="1:5">
      <c r="A21" s="758" t="s">
        <v>635</v>
      </c>
      <c r="B21" s="752"/>
      <c r="C21" s="752"/>
      <c r="D21" s="753" t="s">
        <v>636</v>
      </c>
      <c r="E21" s="754"/>
    </row>
    <row r="22" spans="1:5">
      <c r="A22" s="751"/>
      <c r="B22" s="752"/>
      <c r="C22" s="752"/>
      <c r="D22" s="753" t="s">
        <v>637</v>
      </c>
      <c r="E22" s="754"/>
    </row>
    <row r="23" spans="1:5">
      <c r="A23" s="751"/>
      <c r="B23" s="752"/>
      <c r="C23" s="752"/>
      <c r="D23" s="753" t="s">
        <v>638</v>
      </c>
      <c r="E23" s="754"/>
    </row>
    <row r="24" spans="1:5">
      <c r="A24" s="760"/>
      <c r="B24" s="752"/>
      <c r="C24" s="752"/>
      <c r="D24" s="753"/>
      <c r="E24" s="754"/>
    </row>
    <row r="25" spans="1:5">
      <c r="A25" s="751"/>
      <c r="B25" s="752"/>
      <c r="C25" s="752"/>
      <c r="D25" s="753"/>
      <c r="E25" s="754"/>
    </row>
    <row r="26" spans="1:5">
      <c r="A26" s="751"/>
      <c r="B26" s="752"/>
      <c r="C26" s="752"/>
      <c r="D26" s="753"/>
      <c r="E26" s="754"/>
    </row>
    <row r="27" spans="1:5">
      <c r="A27" s="758"/>
      <c r="B27" s="752"/>
      <c r="C27" s="752"/>
      <c r="D27" s="761"/>
      <c r="E27" s="754"/>
    </row>
    <row r="28" spans="1:5">
      <c r="A28" s="758" t="s">
        <v>639</v>
      </c>
      <c r="B28" s="752"/>
      <c r="C28" s="752"/>
      <c r="D28" s="762" t="s">
        <v>640</v>
      </c>
      <c r="E28" s="754"/>
    </row>
    <row r="29" spans="1:5">
      <c r="A29" s="758" t="s">
        <v>641</v>
      </c>
      <c r="B29" s="752"/>
      <c r="C29" s="752"/>
      <c r="D29" s="762" t="s">
        <v>642</v>
      </c>
      <c r="E29" s="754"/>
    </row>
    <row r="30" spans="1:5">
      <c r="A30" s="758"/>
      <c r="B30" s="752"/>
      <c r="C30" s="752"/>
      <c r="D30" s="762"/>
      <c r="E30" s="754"/>
    </row>
    <row r="31" spans="1:5">
      <c r="A31" s="758" t="s">
        <v>643</v>
      </c>
      <c r="B31" s="752"/>
      <c r="C31" s="752"/>
      <c r="D31" s="762" t="s">
        <v>644</v>
      </c>
      <c r="E31" s="754"/>
    </row>
    <row r="32" spans="1:5">
      <c r="A32" s="751"/>
      <c r="B32" s="752"/>
      <c r="C32" s="752"/>
      <c r="D32" s="753"/>
      <c r="E32" s="754"/>
    </row>
    <row r="33" spans="1:8">
      <c r="A33" s="758" t="s">
        <v>645</v>
      </c>
      <c r="B33" s="752"/>
      <c r="C33" s="752"/>
      <c r="D33" s="763" t="s">
        <v>646</v>
      </c>
      <c r="E33" s="754"/>
    </row>
    <row r="34" spans="1:8">
      <c r="A34" s="751"/>
      <c r="B34" s="752"/>
      <c r="C34" s="752"/>
      <c r="D34" s="753"/>
      <c r="E34" s="754"/>
    </row>
    <row r="35" spans="1:8">
      <c r="A35" s="751"/>
      <c r="B35" s="752"/>
      <c r="C35" s="752"/>
      <c r="D35" s="753"/>
      <c r="E35" s="754"/>
    </row>
    <row r="36" spans="1:8">
      <c r="A36" s="751"/>
      <c r="B36" s="752"/>
      <c r="C36" s="752"/>
      <c r="D36" s="753"/>
      <c r="E36" s="754"/>
    </row>
    <row r="37" spans="1:8">
      <c r="A37" s="751"/>
      <c r="B37" s="752"/>
      <c r="C37" s="752"/>
      <c r="D37" s="753"/>
      <c r="E37" s="754"/>
    </row>
    <row r="38" spans="1:8">
      <c r="A38" s="751"/>
      <c r="B38" s="752"/>
      <c r="C38" s="752"/>
      <c r="D38" s="753"/>
      <c r="E38" s="754"/>
    </row>
    <row r="39" spans="1:8">
      <c r="A39" s="758" t="s">
        <v>366</v>
      </c>
      <c r="B39" s="752"/>
      <c r="C39" s="752"/>
      <c r="D39" s="753" t="s">
        <v>366</v>
      </c>
      <c r="E39" s="754"/>
    </row>
    <row r="40" spans="1:8">
      <c r="A40" s="751"/>
      <c r="B40" s="752"/>
      <c r="C40" s="752"/>
      <c r="D40" s="753" t="s">
        <v>366</v>
      </c>
      <c r="E40" s="754"/>
    </row>
    <row r="41" spans="1:8">
      <c r="A41" s="751"/>
      <c r="B41" s="752"/>
      <c r="C41" s="752"/>
      <c r="D41" s="753" t="s">
        <v>366</v>
      </c>
      <c r="E41" s="754"/>
    </row>
    <row r="42" spans="1:8" ht="17.399999999999999">
      <c r="A42" s="764" t="s">
        <v>647</v>
      </c>
      <c r="B42" s="752"/>
      <c r="C42" s="752"/>
      <c r="D42" s="753"/>
      <c r="E42" s="754"/>
    </row>
    <row r="43" spans="1:8">
      <c r="A43" s="765" t="s">
        <v>366</v>
      </c>
      <c r="B43" s="752"/>
      <c r="C43" s="752"/>
      <c r="D43" s="753"/>
      <c r="E43" s="754"/>
    </row>
    <row r="44" spans="1:8">
      <c r="A44" s="759"/>
      <c r="B44" s="752"/>
      <c r="C44" s="752"/>
      <c r="D44" s="759" t="s">
        <v>648</v>
      </c>
      <c r="E44" s="754"/>
      <c r="G44" s="766" t="s">
        <v>649</v>
      </c>
      <c r="H44" s="767">
        <f>H72</f>
        <v>0</v>
      </c>
    </row>
    <row r="45" spans="1:8">
      <c r="A45" s="751"/>
      <c r="B45" s="752"/>
      <c r="C45" s="752"/>
      <c r="D45" s="759"/>
      <c r="E45" s="754"/>
    </row>
    <row r="46" spans="1:8">
      <c r="A46" s="758"/>
      <c r="B46" s="752"/>
      <c r="C46" s="752"/>
      <c r="D46" s="753"/>
      <c r="E46" s="754"/>
      <c r="G46" s="766"/>
      <c r="H46" s="767"/>
    </row>
    <row r="47" spans="1:8">
      <c r="A47" s="751"/>
      <c r="B47" s="752"/>
      <c r="C47" s="752"/>
      <c r="D47" s="753"/>
      <c r="E47" s="754"/>
      <c r="H47" s="768"/>
    </row>
    <row r="48" spans="1:8">
      <c r="A48" s="758" t="s">
        <v>2</v>
      </c>
      <c r="B48" s="752"/>
      <c r="C48" s="752"/>
      <c r="D48" s="753"/>
      <c r="E48" s="754"/>
      <c r="H48" s="767">
        <f>SUM(H44:H46)</f>
        <v>0</v>
      </c>
    </row>
    <row r="49" spans="1:8">
      <c r="A49" s="758"/>
      <c r="B49" s="752"/>
      <c r="C49" s="752"/>
      <c r="D49" s="753"/>
      <c r="E49" s="754"/>
      <c r="H49" s="767"/>
    </row>
    <row r="50" spans="1:8">
      <c r="A50" s="769"/>
      <c r="B50" s="770"/>
      <c r="C50" s="770"/>
      <c r="D50" s="771"/>
      <c r="E50" s="772"/>
      <c r="F50" s="773"/>
      <c r="G50" s="768"/>
      <c r="H50" s="768"/>
    </row>
    <row r="51" spans="1:8">
      <c r="A51" s="751"/>
      <c r="B51" s="752"/>
      <c r="C51" s="752"/>
      <c r="D51" s="753" t="s">
        <v>1</v>
      </c>
      <c r="E51" s="754"/>
      <c r="G51" s="766" t="s">
        <v>649</v>
      </c>
      <c r="H51" s="748">
        <f>SUM(H48)*0.22</f>
        <v>0</v>
      </c>
    </row>
    <row r="52" spans="1:8">
      <c r="A52" s="751"/>
      <c r="B52" s="752"/>
      <c r="C52" s="752"/>
      <c r="D52" s="753"/>
      <c r="E52" s="754"/>
      <c r="G52" s="774"/>
      <c r="H52" s="768"/>
    </row>
    <row r="53" spans="1:8">
      <c r="A53" s="751" t="s">
        <v>650</v>
      </c>
      <c r="B53" s="752"/>
      <c r="C53" s="752"/>
      <c r="D53" s="753" t="s">
        <v>651</v>
      </c>
      <c r="E53" s="754"/>
      <c r="G53" s="766" t="s">
        <v>649</v>
      </c>
      <c r="H53" s="748">
        <f>SUM(H48:H51)</f>
        <v>0</v>
      </c>
    </row>
    <row r="54" spans="1:8" s="775" customFormat="1">
      <c r="A54" s="751"/>
      <c r="B54" s="752"/>
      <c r="C54" s="752"/>
      <c r="D54" s="759"/>
      <c r="E54" s="754"/>
      <c r="F54" s="747"/>
      <c r="G54" s="748"/>
      <c r="H54" s="748"/>
    </row>
    <row r="55" spans="1:8">
      <c r="A55" s="751"/>
      <c r="B55" s="752"/>
      <c r="C55" s="752"/>
      <c r="D55" s="759"/>
      <c r="E55" s="754"/>
    </row>
    <row r="56" spans="1:8" s="775" customFormat="1">
      <c r="A56" s="751"/>
      <c r="B56" s="752"/>
      <c r="C56" s="752"/>
      <c r="D56" s="759"/>
      <c r="E56" s="754"/>
      <c r="F56" s="747"/>
      <c r="G56" s="748"/>
      <c r="H56" s="748"/>
    </row>
    <row r="57" spans="1:8">
      <c r="A57" s="751"/>
      <c r="B57" s="752"/>
      <c r="C57" s="752"/>
      <c r="D57" s="759"/>
      <c r="E57" s="754"/>
    </row>
    <row r="58" spans="1:8">
      <c r="A58" s="751"/>
      <c r="B58" s="752"/>
      <c r="C58" s="752"/>
      <c r="D58" s="759"/>
      <c r="E58" s="754"/>
    </row>
    <row r="59" spans="1:8">
      <c r="A59" s="769"/>
      <c r="B59" s="770"/>
      <c r="C59" s="770"/>
      <c r="D59" s="776" t="s">
        <v>366</v>
      </c>
      <c r="E59" s="772"/>
      <c r="F59" s="773"/>
      <c r="G59" s="768"/>
      <c r="H59" s="768"/>
    </row>
    <row r="60" spans="1:8" ht="17.399999999999999">
      <c r="A60" s="764" t="s">
        <v>652</v>
      </c>
      <c r="B60" s="777"/>
      <c r="C60" s="777"/>
      <c r="D60" s="778"/>
      <c r="E60" s="779"/>
      <c r="F60" s="780"/>
      <c r="G60" s="781"/>
      <c r="H60" s="781"/>
    </row>
    <row r="61" spans="1:8">
      <c r="A61" s="751"/>
      <c r="B61" s="752"/>
      <c r="C61" s="752"/>
      <c r="D61" s="753"/>
      <c r="E61" s="754"/>
    </row>
    <row r="62" spans="1:8">
      <c r="A62" s="751"/>
      <c r="B62" s="752"/>
      <c r="C62" s="752"/>
      <c r="D62" s="753"/>
      <c r="E62" s="754"/>
    </row>
    <row r="63" spans="1:8">
      <c r="A63" s="758" t="s">
        <v>653</v>
      </c>
      <c r="B63" s="782"/>
      <c r="C63" s="782"/>
      <c r="D63" s="759"/>
      <c r="E63" s="783"/>
      <c r="F63" s="784"/>
      <c r="G63" s="766" t="s">
        <v>649</v>
      </c>
      <c r="H63" s="767">
        <f>su_zemdela1</f>
        <v>0</v>
      </c>
    </row>
    <row r="64" spans="1:8">
      <c r="A64" s="751"/>
      <c r="B64" s="752"/>
      <c r="C64" s="752"/>
      <c r="D64" s="753"/>
      <c r="E64" s="754"/>
    </row>
    <row r="65" spans="1:11" s="775" customFormat="1">
      <c r="A65" s="758" t="s">
        <v>654</v>
      </c>
      <c r="B65" s="782"/>
      <c r="C65" s="782"/>
      <c r="D65" s="759"/>
      <c r="E65" s="783"/>
      <c r="F65" s="784"/>
      <c r="G65" s="766" t="s">
        <v>649</v>
      </c>
      <c r="H65" s="767">
        <f>su_montdela</f>
        <v>0</v>
      </c>
    </row>
    <row r="66" spans="1:11" s="786" customFormat="1" ht="18">
      <c r="A66" s="751"/>
      <c r="B66" s="752"/>
      <c r="C66" s="752"/>
      <c r="D66" s="753"/>
      <c r="E66" s="754"/>
      <c r="F66" s="747"/>
      <c r="G66" s="748"/>
      <c r="H66" s="785"/>
    </row>
    <row r="67" spans="1:11">
      <c r="A67" s="758" t="s">
        <v>655</v>
      </c>
      <c r="B67" s="782"/>
      <c r="C67" s="782"/>
      <c r="D67" s="759"/>
      <c r="E67" s="783"/>
      <c r="F67" s="784"/>
      <c r="G67" s="766" t="s">
        <v>649</v>
      </c>
      <c r="H67" s="767">
        <f>SU_NABAVAMAT</f>
        <v>0</v>
      </c>
    </row>
    <row r="68" spans="1:11">
      <c r="A68" s="751"/>
      <c r="B68" s="752"/>
      <c r="C68" s="752"/>
      <c r="D68" s="753"/>
      <c r="E68" s="754"/>
      <c r="H68" s="785"/>
    </row>
    <row r="70" spans="1:11">
      <c r="A70" s="751"/>
      <c r="B70" s="752"/>
      <c r="C70" s="752"/>
      <c r="D70" s="753"/>
      <c r="E70" s="754"/>
    </row>
    <row r="71" spans="1:11" s="788" customFormat="1">
      <c r="A71" s="769"/>
      <c r="B71" s="770"/>
      <c r="C71" s="770"/>
      <c r="D71" s="771"/>
      <c r="E71" s="772"/>
      <c r="F71" s="773"/>
      <c r="G71" s="768"/>
      <c r="H71" s="787"/>
    </row>
    <row r="72" spans="1:11">
      <c r="A72" s="758" t="s">
        <v>650</v>
      </c>
      <c r="B72" s="782"/>
      <c r="C72" s="782"/>
      <c r="D72" s="759"/>
      <c r="E72" s="783"/>
      <c r="F72" s="784"/>
      <c r="G72" s="766" t="s">
        <v>649</v>
      </c>
      <c r="H72" s="767">
        <f>SUM(H63:H71)</f>
        <v>0</v>
      </c>
    </row>
    <row r="73" spans="1:11">
      <c r="A73" s="758"/>
      <c r="B73" s="782"/>
      <c r="C73" s="782"/>
      <c r="D73" s="759"/>
      <c r="E73" s="783"/>
      <c r="F73" s="784"/>
      <c r="G73" s="766"/>
      <c r="H73" s="767"/>
    </row>
    <row r="74" spans="1:11">
      <c r="A74" s="751"/>
      <c r="B74" s="752"/>
      <c r="C74" s="752"/>
      <c r="D74" s="753"/>
      <c r="E74" s="754"/>
    </row>
    <row r="75" spans="1:11">
      <c r="A75" s="2053"/>
      <c r="B75" s="2054"/>
      <c r="C75" s="2054" t="s">
        <v>656</v>
      </c>
      <c r="D75" s="2055" t="s">
        <v>539</v>
      </c>
      <c r="E75" s="2056" t="s">
        <v>657</v>
      </c>
      <c r="F75" s="2057" t="s">
        <v>329</v>
      </c>
      <c r="G75" s="789" t="s">
        <v>540</v>
      </c>
      <c r="H75" s="789" t="s">
        <v>541</v>
      </c>
    </row>
    <row r="76" spans="1:11" s="788" customFormat="1" ht="15.6">
      <c r="A76" s="2058" t="s">
        <v>653</v>
      </c>
      <c r="B76" s="2059"/>
      <c r="C76" s="2059"/>
      <c r="D76" s="2060"/>
      <c r="E76" s="2061"/>
      <c r="F76" s="2057"/>
      <c r="G76" s="789"/>
      <c r="H76" s="789"/>
    </row>
    <row r="77" spans="1:11" ht="15.6">
      <c r="A77" s="2058" t="s">
        <v>658</v>
      </c>
      <c r="B77" s="2059"/>
      <c r="C77" s="2059"/>
      <c r="D77" s="2060"/>
      <c r="E77" s="2061"/>
      <c r="F77" s="2057"/>
      <c r="G77" s="789"/>
      <c r="H77" s="789"/>
    </row>
    <row r="78" spans="1:11" s="775" customFormat="1">
      <c r="A78" s="2062"/>
      <c r="B78" s="2063"/>
      <c r="C78" s="2064" t="s">
        <v>335</v>
      </c>
      <c r="D78" s="2065" t="s">
        <v>1681</v>
      </c>
      <c r="E78" s="2066" t="s">
        <v>11</v>
      </c>
      <c r="F78" s="2067">
        <v>1</v>
      </c>
      <c r="G78" s="1971"/>
      <c r="H78" s="2114">
        <f t="shared" ref="H78:H102" si="0">F78*G78</f>
        <v>0</v>
      </c>
    </row>
    <row r="79" spans="1:11" s="788" customFormat="1" ht="55.2">
      <c r="A79" s="2062"/>
      <c r="B79" s="2063"/>
      <c r="C79" s="2064" t="s">
        <v>267</v>
      </c>
      <c r="D79" s="2065" t="s">
        <v>659</v>
      </c>
      <c r="E79" s="2066" t="s">
        <v>45</v>
      </c>
      <c r="F79" s="2067">
        <v>93.4</v>
      </c>
      <c r="G79" s="1971"/>
      <c r="H79" s="2114">
        <f t="shared" si="0"/>
        <v>0</v>
      </c>
      <c r="K79" s="791"/>
    </row>
    <row r="80" spans="1:11" ht="69">
      <c r="A80" s="2062"/>
      <c r="B80" s="2063"/>
      <c r="C80" s="2064" t="s">
        <v>477</v>
      </c>
      <c r="D80" s="2065" t="s">
        <v>660</v>
      </c>
      <c r="E80" s="2066" t="s">
        <v>45</v>
      </c>
      <c r="F80" s="2067">
        <v>100</v>
      </c>
      <c r="G80" s="1971"/>
      <c r="H80" s="2114">
        <f>F80*G80</f>
        <v>0</v>
      </c>
      <c r="K80" s="792"/>
    </row>
    <row r="81" spans="1:12" ht="27.6" outlineLevel="1">
      <c r="A81" s="2062"/>
      <c r="B81" s="2063"/>
      <c r="C81" s="2064" t="s">
        <v>661</v>
      </c>
      <c r="D81" s="2068" t="s">
        <v>662</v>
      </c>
      <c r="E81" s="2066" t="s">
        <v>11</v>
      </c>
      <c r="F81" s="2067">
        <v>1</v>
      </c>
      <c r="G81" s="1971"/>
      <c r="H81" s="2114">
        <f t="shared" si="0"/>
        <v>0</v>
      </c>
    </row>
    <row r="82" spans="1:12" ht="41.4">
      <c r="A82" s="793"/>
      <c r="B82" s="2063"/>
      <c r="C82" s="2064" t="s">
        <v>663</v>
      </c>
      <c r="D82" s="2065" t="s">
        <v>664</v>
      </c>
      <c r="E82" s="2066" t="s">
        <v>46</v>
      </c>
      <c r="F82" s="2067">
        <v>10</v>
      </c>
      <c r="G82" s="1971"/>
      <c r="H82" s="2114">
        <f t="shared" si="0"/>
        <v>0</v>
      </c>
    </row>
    <row r="83" spans="1:12" ht="26.4">
      <c r="A83" s="793"/>
      <c r="B83" s="2063"/>
      <c r="C83" s="2064" t="s">
        <v>665</v>
      </c>
      <c r="D83" s="2069" t="s">
        <v>666</v>
      </c>
      <c r="E83" s="2066" t="s">
        <v>46</v>
      </c>
      <c r="F83" s="2067">
        <v>269</v>
      </c>
      <c r="G83" s="1971"/>
      <c r="H83" s="2114">
        <f t="shared" si="0"/>
        <v>0</v>
      </c>
    </row>
    <row r="84" spans="1:12" ht="39.6">
      <c r="A84" s="793" t="s">
        <v>366</v>
      </c>
      <c r="B84" s="2063"/>
      <c r="C84" s="2064" t="s">
        <v>667</v>
      </c>
      <c r="D84" s="2069" t="s">
        <v>668</v>
      </c>
      <c r="E84" s="2066" t="s">
        <v>46</v>
      </c>
      <c r="F84" s="2067">
        <v>299</v>
      </c>
      <c r="G84" s="1971"/>
      <c r="H84" s="2114">
        <f t="shared" si="0"/>
        <v>0</v>
      </c>
      <c r="I84" s="749" t="s">
        <v>366</v>
      </c>
      <c r="L84" s="792"/>
    </row>
    <row r="85" spans="1:12" ht="26.4">
      <c r="A85" s="793"/>
      <c r="B85" s="2063"/>
      <c r="C85" s="2064" t="s">
        <v>669</v>
      </c>
      <c r="D85" s="2070" t="s">
        <v>670</v>
      </c>
      <c r="E85" s="2066" t="s">
        <v>46</v>
      </c>
      <c r="F85" s="2067">
        <v>299</v>
      </c>
      <c r="G85" s="1971"/>
      <c r="H85" s="2114">
        <f t="shared" si="0"/>
        <v>0</v>
      </c>
    </row>
    <row r="86" spans="1:12">
      <c r="A86" s="793"/>
      <c r="B86" s="2063"/>
      <c r="C86" s="2064" t="s">
        <v>671</v>
      </c>
      <c r="D86" s="2071" t="s">
        <v>672</v>
      </c>
      <c r="E86" s="2066" t="s">
        <v>40</v>
      </c>
      <c r="F86" s="2067">
        <v>93</v>
      </c>
      <c r="G86" s="1971"/>
      <c r="H86" s="2114">
        <f t="shared" si="0"/>
        <v>0</v>
      </c>
      <c r="L86" s="792"/>
    </row>
    <row r="87" spans="1:12" ht="39.6">
      <c r="A87" s="793"/>
      <c r="B87" s="2063"/>
      <c r="C87" s="2064" t="s">
        <v>673</v>
      </c>
      <c r="D87" s="2069" t="s">
        <v>674</v>
      </c>
      <c r="E87" s="2066" t="s">
        <v>46</v>
      </c>
      <c r="F87" s="2067">
        <v>9.1999999999999993</v>
      </c>
      <c r="G87" s="1971"/>
      <c r="H87" s="2114">
        <f t="shared" si="0"/>
        <v>0</v>
      </c>
    </row>
    <row r="88" spans="1:12" ht="79.2">
      <c r="A88" s="793"/>
      <c r="B88" s="2063"/>
      <c r="C88" s="2064" t="s">
        <v>675</v>
      </c>
      <c r="D88" s="2069" t="s">
        <v>676</v>
      </c>
      <c r="E88" s="2066" t="s">
        <v>46</v>
      </c>
      <c r="F88" s="2067">
        <v>29</v>
      </c>
      <c r="G88" s="1971"/>
      <c r="H88" s="2114">
        <f t="shared" si="0"/>
        <v>0</v>
      </c>
    </row>
    <row r="89" spans="1:12" ht="41.4">
      <c r="A89" s="2062" t="s">
        <v>366</v>
      </c>
      <c r="B89" s="2063"/>
      <c r="C89" s="2064" t="s">
        <v>677</v>
      </c>
      <c r="D89" s="2065" t="s">
        <v>678</v>
      </c>
      <c r="E89" s="2066" t="s">
        <v>46</v>
      </c>
      <c r="F89" s="2067">
        <v>11.3</v>
      </c>
      <c r="G89" s="1971"/>
      <c r="H89" s="2114">
        <f t="shared" si="0"/>
        <v>0</v>
      </c>
    </row>
    <row r="90" spans="1:12" ht="27.6">
      <c r="A90" s="2072"/>
      <c r="B90" s="2063"/>
      <c r="C90" s="2064" t="s">
        <v>679</v>
      </c>
      <c r="D90" s="2065" t="s">
        <v>680</v>
      </c>
      <c r="E90" s="2066" t="s">
        <v>20</v>
      </c>
      <c r="F90" s="2067">
        <v>39</v>
      </c>
      <c r="G90" s="1971"/>
      <c r="H90" s="2114">
        <f t="shared" si="0"/>
        <v>0</v>
      </c>
    </row>
    <row r="91" spans="1:12" ht="27.6">
      <c r="A91" s="793"/>
      <c r="B91" s="2063"/>
      <c r="C91" s="2064" t="s">
        <v>681</v>
      </c>
      <c r="D91" s="2071" t="s">
        <v>682</v>
      </c>
      <c r="E91" s="2066" t="s">
        <v>11</v>
      </c>
      <c r="F91" s="2067">
        <v>8</v>
      </c>
      <c r="G91" s="1971"/>
      <c r="H91" s="2114">
        <f t="shared" si="0"/>
        <v>0</v>
      </c>
    </row>
    <row r="92" spans="1:12" ht="39.6">
      <c r="A92" s="793"/>
      <c r="B92" s="2063"/>
      <c r="C92" s="2064" t="s">
        <v>683</v>
      </c>
      <c r="D92" s="2069" t="s">
        <v>684</v>
      </c>
      <c r="E92" s="2066" t="s">
        <v>11</v>
      </c>
      <c r="F92" s="2067">
        <v>4</v>
      </c>
      <c r="G92" s="1971"/>
      <c r="H92" s="2114">
        <f t="shared" si="0"/>
        <v>0</v>
      </c>
    </row>
    <row r="93" spans="1:12" ht="55.2">
      <c r="A93" s="793"/>
      <c r="B93" s="2063"/>
      <c r="C93" s="2064" t="s">
        <v>685</v>
      </c>
      <c r="D93" s="2065" t="s">
        <v>686</v>
      </c>
      <c r="E93" s="2066" t="s">
        <v>11</v>
      </c>
      <c r="F93" s="2067">
        <v>1</v>
      </c>
      <c r="G93" s="1971"/>
      <c r="H93" s="2114">
        <f t="shared" si="0"/>
        <v>0</v>
      </c>
    </row>
    <row r="94" spans="1:12" ht="47.25" customHeight="1">
      <c r="A94" s="793"/>
      <c r="B94" s="2063"/>
      <c r="C94" s="2064" t="s">
        <v>687</v>
      </c>
      <c r="D94" s="2071" t="s">
        <v>688</v>
      </c>
      <c r="E94" s="2066" t="s">
        <v>11</v>
      </c>
      <c r="F94" s="2067">
        <v>2</v>
      </c>
      <c r="G94" s="1971"/>
      <c r="H94" s="2114">
        <f t="shared" si="0"/>
        <v>0</v>
      </c>
    </row>
    <row r="95" spans="1:12" ht="50.25" customHeight="1">
      <c r="A95" s="793"/>
      <c r="B95" s="2063"/>
      <c r="C95" s="2064" t="s">
        <v>689</v>
      </c>
      <c r="D95" s="2071" t="s">
        <v>690</v>
      </c>
      <c r="E95" s="2066" t="s">
        <v>11</v>
      </c>
      <c r="F95" s="2067">
        <v>2</v>
      </c>
      <c r="G95" s="1971"/>
      <c r="H95" s="2114">
        <f t="shared" si="0"/>
        <v>0</v>
      </c>
    </row>
    <row r="96" spans="1:12" ht="41.4">
      <c r="A96" s="793"/>
      <c r="B96" s="2063"/>
      <c r="C96" s="2064" t="s">
        <v>691</v>
      </c>
      <c r="D96" s="2073" t="s">
        <v>692</v>
      </c>
      <c r="E96" s="2066" t="s">
        <v>11</v>
      </c>
      <c r="F96" s="2067">
        <v>2</v>
      </c>
      <c r="G96" s="1971"/>
      <c r="H96" s="2114">
        <f t="shared" si="0"/>
        <v>0</v>
      </c>
    </row>
    <row r="97" spans="1:8" ht="27.6">
      <c r="A97" s="793"/>
      <c r="B97" s="2063"/>
      <c r="C97" s="2064" t="s">
        <v>693</v>
      </c>
      <c r="D97" s="2065" t="s">
        <v>694</v>
      </c>
      <c r="E97" s="2074" t="s">
        <v>11</v>
      </c>
      <c r="F97" s="2067">
        <v>2</v>
      </c>
      <c r="G97" s="1971"/>
      <c r="H97" s="2114">
        <f t="shared" si="0"/>
        <v>0</v>
      </c>
    </row>
    <row r="98" spans="1:8" ht="55.2">
      <c r="A98" s="793"/>
      <c r="B98" s="2063"/>
      <c r="C98" s="2064" t="s">
        <v>695</v>
      </c>
      <c r="D98" s="2065" t="s">
        <v>696</v>
      </c>
      <c r="E98" s="2075" t="s">
        <v>11</v>
      </c>
      <c r="F98" s="2067">
        <v>1</v>
      </c>
      <c r="G98" s="1971"/>
      <c r="H98" s="2115">
        <f t="shared" si="0"/>
        <v>0</v>
      </c>
    </row>
    <row r="99" spans="1:8" ht="41.4">
      <c r="A99" s="793"/>
      <c r="B99" s="2063"/>
      <c r="C99" s="2064" t="s">
        <v>697</v>
      </c>
      <c r="D99" s="2065" t="s">
        <v>698</v>
      </c>
      <c r="E99" s="2075" t="s">
        <v>11</v>
      </c>
      <c r="F99" s="2067">
        <v>1</v>
      </c>
      <c r="G99" s="1971"/>
      <c r="H99" s="2115">
        <f>F99*G99</f>
        <v>0</v>
      </c>
    </row>
    <row r="100" spans="1:8" ht="41.4">
      <c r="A100" s="793"/>
      <c r="B100" s="2063"/>
      <c r="C100" s="2064" t="s">
        <v>699</v>
      </c>
      <c r="D100" s="2065" t="s">
        <v>700</v>
      </c>
      <c r="E100" s="2075" t="s">
        <v>701</v>
      </c>
      <c r="F100" s="2067">
        <v>25</v>
      </c>
      <c r="G100" s="1971"/>
      <c r="H100" s="2115">
        <f>F100*G100</f>
        <v>0</v>
      </c>
    </row>
    <row r="101" spans="1:8" ht="27">
      <c r="A101" s="2062"/>
      <c r="B101" s="2063"/>
      <c r="C101" s="2064" t="s">
        <v>702</v>
      </c>
      <c r="D101" s="2065" t="s">
        <v>703</v>
      </c>
      <c r="E101" s="2066" t="s">
        <v>11</v>
      </c>
      <c r="F101" s="2076">
        <v>4</v>
      </c>
      <c r="G101" s="1971"/>
      <c r="H101" s="2116">
        <f t="shared" si="0"/>
        <v>0</v>
      </c>
    </row>
    <row r="102" spans="1:8" ht="27.6">
      <c r="A102" s="2062"/>
      <c r="B102" s="2063"/>
      <c r="C102" s="2064" t="s">
        <v>704</v>
      </c>
      <c r="D102" s="2065" t="s">
        <v>705</v>
      </c>
      <c r="E102" s="2066" t="s">
        <v>11</v>
      </c>
      <c r="F102" s="2076">
        <v>1</v>
      </c>
      <c r="G102" s="1971"/>
      <c r="H102" s="2116">
        <f t="shared" si="0"/>
        <v>0</v>
      </c>
    </row>
    <row r="103" spans="1:8" ht="27.6">
      <c r="A103" s="2062"/>
      <c r="B103" s="2063"/>
      <c r="C103" s="2064" t="s">
        <v>706</v>
      </c>
      <c r="D103" s="2065" t="s">
        <v>1682</v>
      </c>
      <c r="E103" s="2066"/>
      <c r="F103" s="2067"/>
      <c r="G103" s="790"/>
      <c r="H103" s="2114">
        <f>SUM(H78:H101)*0.15</f>
        <v>0</v>
      </c>
    </row>
    <row r="104" spans="1:8">
      <c r="A104" s="2077"/>
      <c r="B104" s="2078"/>
      <c r="C104" s="2063"/>
      <c r="D104" s="2079"/>
      <c r="E104" s="2080"/>
      <c r="F104" s="2081"/>
      <c r="H104" s="2117"/>
    </row>
    <row r="105" spans="1:8">
      <c r="A105" s="2082"/>
      <c r="B105" s="2063"/>
      <c r="C105" s="2078"/>
      <c r="D105" s="2083" t="s">
        <v>707</v>
      </c>
      <c r="E105" s="2084"/>
      <c r="F105" s="2085"/>
      <c r="G105" s="767" t="s">
        <v>708</v>
      </c>
      <c r="H105" s="2118">
        <f>SUM(H78:H103)</f>
        <v>0</v>
      </c>
    </row>
    <row r="106" spans="1:8">
      <c r="A106" s="2077"/>
      <c r="B106" s="2078"/>
      <c r="C106" s="2086"/>
      <c r="D106" s="2079"/>
      <c r="E106" s="2080"/>
      <c r="F106" s="2081"/>
      <c r="H106" s="2117"/>
    </row>
    <row r="107" spans="1:8" ht="15.6">
      <c r="A107" s="2087" t="s">
        <v>654</v>
      </c>
      <c r="B107" s="2088"/>
      <c r="C107" s="2078"/>
      <c r="D107" s="2083"/>
      <c r="E107" s="2084"/>
      <c r="F107" s="2085"/>
      <c r="G107" s="767"/>
      <c r="H107" s="2118"/>
    </row>
    <row r="108" spans="1:8" ht="15.6">
      <c r="A108" s="2077"/>
      <c r="B108" s="2078"/>
      <c r="C108" s="2088"/>
      <c r="D108" s="2083"/>
      <c r="E108" s="2061"/>
      <c r="F108" s="2085"/>
      <c r="G108" s="767"/>
      <c r="H108" s="2118"/>
    </row>
    <row r="109" spans="1:8">
      <c r="A109" s="2062"/>
      <c r="B109" s="2063"/>
      <c r="C109" s="2078"/>
      <c r="D109" s="2083"/>
      <c r="E109" s="2084"/>
      <c r="F109" s="2085"/>
      <c r="G109" s="767"/>
      <c r="H109" s="2118"/>
    </row>
    <row r="110" spans="1:8" ht="27.6">
      <c r="A110" s="2062"/>
      <c r="B110" s="2063"/>
      <c r="C110" s="2064" t="s">
        <v>364</v>
      </c>
      <c r="D110" s="2071" t="s">
        <v>709</v>
      </c>
      <c r="E110" s="2066" t="s">
        <v>45</v>
      </c>
      <c r="F110" s="2067">
        <f>68.6+12+13</f>
        <v>93.6</v>
      </c>
      <c r="G110" s="1971"/>
      <c r="H110" s="2114">
        <f t="shared" ref="H110:H120" si="1">F110*G110</f>
        <v>0</v>
      </c>
    </row>
    <row r="111" spans="1:8" ht="55.2">
      <c r="A111" s="2062"/>
      <c r="B111" s="2063"/>
      <c r="C111" s="2064" t="s">
        <v>371</v>
      </c>
      <c r="D111" s="2065" t="s">
        <v>710</v>
      </c>
      <c r="E111" s="2066" t="s">
        <v>11</v>
      </c>
      <c r="F111" s="2067">
        <v>2</v>
      </c>
      <c r="G111" s="1971"/>
      <c r="H111" s="2114">
        <f t="shared" si="1"/>
        <v>0</v>
      </c>
    </row>
    <row r="112" spans="1:8">
      <c r="A112" s="2062"/>
      <c r="B112" s="2063"/>
      <c r="C112" s="2064" t="s">
        <v>489</v>
      </c>
      <c r="D112" s="2065" t="s">
        <v>711</v>
      </c>
      <c r="E112" s="2066" t="s">
        <v>11</v>
      </c>
      <c r="F112" s="2067">
        <f>F128+F129+F130+F131+F134+F135+F136+F137+F138+F139+F140+F142+F143</f>
        <v>155</v>
      </c>
      <c r="G112" s="1971"/>
      <c r="H112" s="2114">
        <f t="shared" si="1"/>
        <v>0</v>
      </c>
    </row>
    <row r="113" spans="1:9" ht="27.6">
      <c r="A113" s="2062"/>
      <c r="B113" s="2063"/>
      <c r="C113" s="2064" t="s">
        <v>373</v>
      </c>
      <c r="D113" s="2065" t="s">
        <v>712</v>
      </c>
      <c r="E113" s="2066" t="s">
        <v>11</v>
      </c>
      <c r="F113" s="2067">
        <v>1</v>
      </c>
      <c r="G113" s="1971"/>
      <c r="H113" s="2114">
        <f t="shared" si="1"/>
        <v>0</v>
      </c>
    </row>
    <row r="114" spans="1:9" ht="27.6">
      <c r="A114" s="2062"/>
      <c r="B114" s="2063"/>
      <c r="C114" s="2064" t="s">
        <v>713</v>
      </c>
      <c r="D114" s="2065" t="s">
        <v>714</v>
      </c>
      <c r="E114" s="2066" t="s">
        <v>11</v>
      </c>
      <c r="F114" s="2067">
        <v>2</v>
      </c>
      <c r="G114" s="1971"/>
      <c r="H114" s="2114">
        <f t="shared" si="1"/>
        <v>0</v>
      </c>
    </row>
    <row r="115" spans="1:9">
      <c r="A115" s="2062"/>
      <c r="B115" s="2063"/>
      <c r="C115" s="2064" t="s">
        <v>380</v>
      </c>
      <c r="D115" s="2065" t="s">
        <v>715</v>
      </c>
      <c r="E115" s="2066" t="s">
        <v>11</v>
      </c>
      <c r="F115" s="2067">
        <v>1</v>
      </c>
      <c r="G115" s="1971"/>
      <c r="H115" s="2119">
        <f t="shared" si="1"/>
        <v>0</v>
      </c>
      <c r="I115" s="795"/>
    </row>
    <row r="116" spans="1:9">
      <c r="A116" s="2089"/>
      <c r="B116" s="2063"/>
      <c r="C116" s="2090" t="s">
        <v>716</v>
      </c>
      <c r="D116" s="2065" t="s">
        <v>717</v>
      </c>
      <c r="E116" s="2074" t="s">
        <v>11</v>
      </c>
      <c r="F116" s="2067">
        <v>2</v>
      </c>
      <c r="G116" s="1971"/>
      <c r="H116" s="2114">
        <f t="shared" si="1"/>
        <v>0</v>
      </c>
    </row>
    <row r="117" spans="1:9" ht="27.6">
      <c r="A117" s="2089"/>
      <c r="B117" s="2063"/>
      <c r="C117" s="2064" t="s">
        <v>718</v>
      </c>
      <c r="D117" s="2071" t="s">
        <v>719</v>
      </c>
      <c r="E117" s="2066" t="s">
        <v>45</v>
      </c>
      <c r="F117" s="2067">
        <f>F110</f>
        <v>93.6</v>
      </c>
      <c r="G117" s="1971"/>
      <c r="H117" s="2114">
        <f t="shared" si="1"/>
        <v>0</v>
      </c>
    </row>
    <row r="118" spans="1:9" ht="27.6">
      <c r="A118" s="2062"/>
      <c r="B118" s="2063"/>
      <c r="C118" s="2064" t="s">
        <v>720</v>
      </c>
      <c r="D118" s="2071" t="s">
        <v>721</v>
      </c>
      <c r="E118" s="2066" t="s">
        <v>45</v>
      </c>
      <c r="F118" s="2067">
        <v>93.6</v>
      </c>
      <c r="G118" s="1971"/>
      <c r="H118" s="2114">
        <f t="shared" si="1"/>
        <v>0</v>
      </c>
    </row>
    <row r="119" spans="1:9">
      <c r="A119" s="2062"/>
      <c r="B119" s="2063"/>
      <c r="C119" s="2064" t="s">
        <v>722</v>
      </c>
      <c r="D119" s="2071" t="s">
        <v>723</v>
      </c>
      <c r="E119" s="2066" t="s">
        <v>45</v>
      </c>
      <c r="F119" s="2067">
        <v>93.6</v>
      </c>
      <c r="G119" s="1971"/>
      <c r="H119" s="2114">
        <f t="shared" si="1"/>
        <v>0</v>
      </c>
    </row>
    <row r="120" spans="1:9" s="788" customFormat="1" ht="27.6">
      <c r="A120" s="2062"/>
      <c r="B120" s="2063"/>
      <c r="C120" s="2064" t="s">
        <v>724</v>
      </c>
      <c r="D120" s="2065" t="s">
        <v>725</v>
      </c>
      <c r="E120" s="2066" t="s">
        <v>11</v>
      </c>
      <c r="F120" s="2067">
        <v>4</v>
      </c>
      <c r="G120" s="1971"/>
      <c r="H120" s="2114">
        <f t="shared" si="1"/>
        <v>0</v>
      </c>
    </row>
    <row r="121" spans="1:9" s="796" customFormat="1" ht="27.6">
      <c r="A121" s="2062"/>
      <c r="B121" s="2063"/>
      <c r="C121" s="2064" t="s">
        <v>726</v>
      </c>
      <c r="D121" s="2065" t="s">
        <v>727</v>
      </c>
      <c r="E121" s="2066" t="s">
        <v>366</v>
      </c>
      <c r="F121" s="2067" t="s">
        <v>366</v>
      </c>
      <c r="G121" s="790" t="s">
        <v>366</v>
      </c>
      <c r="H121" s="2114">
        <f>SUM(H110:H120)*0.15</f>
        <v>0</v>
      </c>
    </row>
    <row r="122" spans="1:9" s="796" customFormat="1" ht="15.6">
      <c r="A122" s="2077"/>
      <c r="B122" s="2078"/>
      <c r="C122" s="2063"/>
      <c r="D122" s="2083" t="s">
        <v>728</v>
      </c>
      <c r="E122" s="2084"/>
      <c r="F122" s="2085"/>
      <c r="G122" s="767" t="s">
        <v>708</v>
      </c>
      <c r="H122" s="2118">
        <f>SUM(H110:H121)</f>
        <v>0</v>
      </c>
    </row>
    <row r="123" spans="1:9" ht="15.6">
      <c r="A123" s="2087" t="s">
        <v>655</v>
      </c>
      <c r="B123" s="2088"/>
      <c r="C123" s="2078"/>
      <c r="D123" s="2083"/>
      <c r="E123" s="2084"/>
      <c r="F123" s="2085"/>
      <c r="G123" s="767"/>
      <c r="H123" s="2118"/>
    </row>
    <row r="124" spans="1:9" ht="15.6">
      <c r="A124" s="2053" t="s">
        <v>366</v>
      </c>
      <c r="B124" s="2054"/>
      <c r="C124" s="2088"/>
      <c r="D124" s="2083"/>
      <c r="E124" s="2061"/>
      <c r="F124" s="2085"/>
      <c r="G124" s="767"/>
      <c r="H124" s="2118"/>
    </row>
    <row r="125" spans="1:9">
      <c r="A125" s="2091" t="s">
        <v>729</v>
      </c>
      <c r="B125" s="2063"/>
      <c r="C125" s="2054"/>
      <c r="D125" s="2092" t="s">
        <v>539</v>
      </c>
      <c r="E125" s="2093" t="s">
        <v>657</v>
      </c>
      <c r="F125" s="2094" t="s">
        <v>329</v>
      </c>
      <c r="G125" s="797" t="s">
        <v>540</v>
      </c>
      <c r="H125" s="2120" t="s">
        <v>541</v>
      </c>
    </row>
    <row r="126" spans="1:9">
      <c r="A126" s="2091"/>
      <c r="B126" s="2063"/>
      <c r="C126" s="2063"/>
      <c r="D126" s="2079"/>
      <c r="E126" s="2080"/>
      <c r="F126" s="2081"/>
      <c r="H126" s="2117"/>
    </row>
    <row r="127" spans="1:9">
      <c r="A127" s="2091"/>
      <c r="B127" s="2063"/>
      <c r="C127" s="2063"/>
      <c r="D127" s="2083" t="s">
        <v>730</v>
      </c>
      <c r="E127" s="2080"/>
      <c r="F127" s="2081"/>
      <c r="H127" s="2117"/>
    </row>
    <row r="128" spans="1:9">
      <c r="A128" s="2062"/>
      <c r="B128" s="2063"/>
      <c r="C128" s="2063"/>
      <c r="D128" s="2065" t="s">
        <v>731</v>
      </c>
      <c r="E128" s="2066" t="s">
        <v>45</v>
      </c>
      <c r="F128" s="2095">
        <v>84</v>
      </c>
      <c r="G128" s="1971"/>
      <c r="H128" s="2121">
        <f>F128*G128</f>
        <v>0</v>
      </c>
    </row>
    <row r="129" spans="1:10">
      <c r="A129" s="2062"/>
      <c r="B129" s="2063"/>
      <c r="C129" s="2096"/>
      <c r="D129" s="2065" t="s">
        <v>732</v>
      </c>
      <c r="E129" s="2066" t="s">
        <v>11</v>
      </c>
      <c r="F129" s="2095">
        <v>7</v>
      </c>
      <c r="G129" s="1971"/>
      <c r="H129" s="2121">
        <f>F129*G129</f>
        <v>0</v>
      </c>
    </row>
    <row r="130" spans="1:10">
      <c r="A130" s="2062"/>
      <c r="B130" s="2063"/>
      <c r="C130" s="2096"/>
      <c r="D130" s="2065" t="s">
        <v>733</v>
      </c>
      <c r="E130" s="2066" t="s">
        <v>45</v>
      </c>
      <c r="F130" s="2095">
        <v>12</v>
      </c>
      <c r="G130" s="1971"/>
      <c r="H130" s="2121">
        <f>F130*G130</f>
        <v>0</v>
      </c>
    </row>
    <row r="131" spans="1:10" ht="15.6">
      <c r="A131" s="2091" t="s">
        <v>734</v>
      </c>
      <c r="B131" s="2088"/>
      <c r="C131" s="2096"/>
      <c r="D131" s="2097" t="s">
        <v>735</v>
      </c>
      <c r="E131" s="2066" t="s">
        <v>45</v>
      </c>
      <c r="F131" s="2098">
        <v>25</v>
      </c>
      <c r="G131" s="1971"/>
      <c r="H131" s="2122">
        <f>F131*G131</f>
        <v>0</v>
      </c>
    </row>
    <row r="132" spans="1:10" ht="15.6">
      <c r="A132" s="2091"/>
      <c r="B132" s="2088"/>
      <c r="C132" s="2088"/>
      <c r="D132" s="2083"/>
      <c r="E132" s="2061"/>
      <c r="F132" s="2099"/>
      <c r="G132" s="802" t="s">
        <v>366</v>
      </c>
      <c r="H132" s="2123"/>
    </row>
    <row r="133" spans="1:10" ht="28.2">
      <c r="A133" s="2091"/>
      <c r="B133" s="2088"/>
      <c r="C133" s="2088"/>
      <c r="D133" s="2100" t="s">
        <v>736</v>
      </c>
      <c r="E133" s="2061"/>
      <c r="F133" s="2099"/>
      <c r="G133" s="802"/>
      <c r="H133" s="2123"/>
    </row>
    <row r="134" spans="1:10" ht="15.6">
      <c r="A134" s="2091"/>
      <c r="B134" s="2088"/>
      <c r="C134" s="2088"/>
      <c r="D134" s="2065" t="s">
        <v>737</v>
      </c>
      <c r="E134" s="2074" t="s">
        <v>11</v>
      </c>
      <c r="F134" s="2101">
        <v>12</v>
      </c>
      <c r="G134" s="1971"/>
      <c r="H134" s="2124">
        <f t="shared" ref="H134:H139" si="2">F134*G134</f>
        <v>0</v>
      </c>
    </row>
    <row r="135" spans="1:10" ht="15.6">
      <c r="A135" s="2091"/>
      <c r="B135" s="2088"/>
      <c r="C135" s="2088"/>
      <c r="D135" s="2071" t="s">
        <v>738</v>
      </c>
      <c r="E135" s="2074" t="s">
        <v>11</v>
      </c>
      <c r="F135" s="2101">
        <v>1</v>
      </c>
      <c r="G135" s="1971"/>
      <c r="H135" s="2124">
        <f t="shared" si="2"/>
        <v>0</v>
      </c>
    </row>
    <row r="136" spans="1:10" ht="15.6">
      <c r="A136" s="2091"/>
      <c r="B136" s="2088"/>
      <c r="C136" s="2088"/>
      <c r="D136" s="2065" t="s">
        <v>739</v>
      </c>
      <c r="E136" s="2074" t="s">
        <v>11</v>
      </c>
      <c r="F136" s="2095">
        <v>1</v>
      </c>
      <c r="G136" s="1971"/>
      <c r="H136" s="2124">
        <f t="shared" si="2"/>
        <v>0</v>
      </c>
    </row>
    <row r="137" spans="1:10" ht="15.6">
      <c r="A137" s="2091"/>
      <c r="B137" s="2088"/>
      <c r="C137" s="2088"/>
      <c r="D137" s="2065" t="s">
        <v>740</v>
      </c>
      <c r="E137" s="2074" t="s">
        <v>11</v>
      </c>
      <c r="F137" s="2095">
        <v>2</v>
      </c>
      <c r="G137" s="1971"/>
      <c r="H137" s="2124">
        <f t="shared" si="2"/>
        <v>0</v>
      </c>
    </row>
    <row r="138" spans="1:10" ht="15.6">
      <c r="A138" s="2091"/>
      <c r="B138" s="2088"/>
      <c r="C138" s="2088"/>
      <c r="D138" s="2065" t="s">
        <v>741</v>
      </c>
      <c r="E138" s="2074" t="s">
        <v>11</v>
      </c>
      <c r="F138" s="2095">
        <v>4</v>
      </c>
      <c r="G138" s="1971"/>
      <c r="H138" s="2124">
        <f t="shared" si="2"/>
        <v>0</v>
      </c>
      <c r="J138" s="788"/>
    </row>
    <row r="139" spans="1:10" ht="15.6">
      <c r="A139" s="2091"/>
      <c r="B139" s="2088"/>
      <c r="C139" s="2088"/>
      <c r="D139" s="2065" t="s">
        <v>742</v>
      </c>
      <c r="E139" s="2074" t="s">
        <v>11</v>
      </c>
      <c r="F139" s="2101">
        <v>4</v>
      </c>
      <c r="G139" s="1971"/>
      <c r="H139" s="2124">
        <f t="shared" si="2"/>
        <v>0</v>
      </c>
      <c r="J139" s="788"/>
    </row>
    <row r="140" spans="1:10" s="799" customFormat="1">
      <c r="A140" s="798"/>
      <c r="B140" s="2102"/>
      <c r="C140" s="2096"/>
      <c r="D140" s="2065" t="s">
        <v>743</v>
      </c>
      <c r="E140" s="2065" t="s">
        <v>11</v>
      </c>
      <c r="F140" s="2065">
        <v>1</v>
      </c>
      <c r="G140" s="1971"/>
      <c r="H140" s="2124">
        <f>F140*G140</f>
        <v>0</v>
      </c>
      <c r="J140" s="788"/>
    </row>
    <row r="141" spans="1:10" s="799" customFormat="1" ht="27.6">
      <c r="A141" s="798"/>
      <c r="B141" s="2102"/>
      <c r="C141" s="2103"/>
      <c r="D141" s="800" t="s">
        <v>744</v>
      </c>
      <c r="E141" s="2104"/>
      <c r="F141" s="801"/>
      <c r="G141" s="790"/>
      <c r="H141" s="801"/>
      <c r="J141" s="788"/>
    </row>
    <row r="142" spans="1:10" s="799" customFormat="1">
      <c r="A142" s="798"/>
      <c r="B142" s="2102"/>
      <c r="C142" s="2103"/>
      <c r="D142" s="2065" t="s">
        <v>745</v>
      </c>
      <c r="E142" s="2074" t="s">
        <v>11</v>
      </c>
      <c r="F142" s="2101">
        <v>1</v>
      </c>
      <c r="G142" s="1971"/>
      <c r="H142" s="2124">
        <f>F142*G142</f>
        <v>0</v>
      </c>
      <c r="J142" s="749"/>
    </row>
    <row r="143" spans="1:10" s="799" customFormat="1">
      <c r="A143" s="798"/>
      <c r="B143" s="2102"/>
      <c r="C143" s="2103"/>
      <c r="D143" s="2065" t="s">
        <v>746</v>
      </c>
      <c r="E143" s="2074" t="s">
        <v>11</v>
      </c>
      <c r="F143" s="2101">
        <v>1</v>
      </c>
      <c r="G143" s="1971"/>
      <c r="H143" s="2124">
        <f>F143*G143</f>
        <v>0</v>
      </c>
      <c r="J143" s="749"/>
    </row>
    <row r="144" spans="1:10" ht="15.6">
      <c r="A144" s="2091" t="s">
        <v>747</v>
      </c>
      <c r="B144" s="2088"/>
      <c r="C144" s="2088"/>
      <c r="D144" s="2083"/>
      <c r="E144" s="2061"/>
      <c r="F144" s="2099"/>
      <c r="G144" s="790"/>
      <c r="H144" s="2123"/>
    </row>
    <row r="145" spans="1:10" ht="26.4">
      <c r="A145" s="2091"/>
      <c r="B145" s="2088"/>
      <c r="C145" s="2088"/>
      <c r="D145" s="2105" t="s">
        <v>748</v>
      </c>
      <c r="E145" s="2066" t="s">
        <v>11</v>
      </c>
      <c r="F145" s="2095">
        <v>1</v>
      </c>
      <c r="G145" s="1971"/>
      <c r="H145" s="2121">
        <f>F145*G145</f>
        <v>0</v>
      </c>
    </row>
    <row r="146" spans="1:10" ht="26.4">
      <c r="A146" s="793"/>
      <c r="B146" s="2063"/>
      <c r="C146" s="2096"/>
      <c r="D146" s="2105" t="s">
        <v>749</v>
      </c>
      <c r="E146" s="2066" t="s">
        <v>11</v>
      </c>
      <c r="F146" s="2095">
        <v>2</v>
      </c>
      <c r="G146" s="1971"/>
      <c r="H146" s="2121">
        <f>F146*G146</f>
        <v>0</v>
      </c>
    </row>
    <row r="147" spans="1:10" ht="27.6">
      <c r="A147" s="793"/>
      <c r="B147" s="2063"/>
      <c r="C147" s="2096"/>
      <c r="D147" s="2106" t="s">
        <v>750</v>
      </c>
      <c r="E147" s="2066" t="s">
        <v>11</v>
      </c>
      <c r="F147" s="2095">
        <v>1</v>
      </c>
      <c r="G147" s="1971"/>
      <c r="H147" s="2121">
        <f>F147*G147</f>
        <v>0</v>
      </c>
    </row>
    <row r="148" spans="1:10">
      <c r="A148" s="2091" t="s">
        <v>751</v>
      </c>
      <c r="B148" s="2063"/>
      <c r="C148" s="2063"/>
      <c r="D148" s="2079"/>
      <c r="E148" s="2080"/>
      <c r="F148" s="2107"/>
      <c r="G148" s="790"/>
      <c r="H148" s="2125"/>
    </row>
    <row r="149" spans="1:10" ht="27.6">
      <c r="A149" s="2091"/>
      <c r="B149" s="2063"/>
      <c r="C149" s="2063"/>
      <c r="D149" s="2108" t="s">
        <v>752</v>
      </c>
      <c r="E149" s="2080"/>
      <c r="F149" s="2107"/>
      <c r="G149" s="790"/>
      <c r="H149" s="2125"/>
    </row>
    <row r="150" spans="1:10" ht="27.6">
      <c r="A150" s="2091"/>
      <c r="B150" s="2063"/>
      <c r="C150" s="2063"/>
      <c r="D150" s="2071" t="s">
        <v>753</v>
      </c>
      <c r="E150" s="2074" t="s">
        <v>11</v>
      </c>
      <c r="F150" s="2101">
        <v>3</v>
      </c>
      <c r="G150" s="1971"/>
      <c r="H150" s="2121">
        <f>F150*G150</f>
        <v>0</v>
      </c>
    </row>
    <row r="151" spans="1:10">
      <c r="A151" s="2091"/>
      <c r="B151" s="2063"/>
      <c r="C151" s="2063"/>
      <c r="D151" s="2065" t="s">
        <v>754</v>
      </c>
      <c r="E151" s="2066" t="s">
        <v>11</v>
      </c>
      <c r="F151" s="2095">
        <v>2</v>
      </c>
      <c r="G151" s="1971"/>
      <c r="H151" s="2121">
        <f>F151*G151</f>
        <v>0</v>
      </c>
    </row>
    <row r="152" spans="1:10">
      <c r="A152" s="2062"/>
      <c r="B152" s="2063"/>
      <c r="C152" s="2096" t="s">
        <v>366</v>
      </c>
      <c r="D152" s="2065" t="s">
        <v>755</v>
      </c>
      <c r="E152" s="2066" t="s">
        <v>11</v>
      </c>
      <c r="F152" s="2095">
        <v>1</v>
      </c>
      <c r="G152" s="1971"/>
      <c r="H152" s="2114">
        <f>F152*G152</f>
        <v>0</v>
      </c>
    </row>
    <row r="153" spans="1:10" s="775" customFormat="1" ht="27.6">
      <c r="A153" s="2109"/>
      <c r="B153" s="2110"/>
      <c r="C153" s="2096" t="s">
        <v>366</v>
      </c>
      <c r="D153" s="2065" t="s">
        <v>756</v>
      </c>
      <c r="E153" s="2066"/>
      <c r="F153" s="2067"/>
      <c r="G153" s="790"/>
      <c r="H153" s="2121">
        <f>SUM(H126:H151)*0.15</f>
        <v>0</v>
      </c>
      <c r="J153" s="749"/>
    </row>
    <row r="154" spans="1:10">
      <c r="A154" s="2077"/>
      <c r="B154" s="2078"/>
      <c r="C154" s="2110"/>
      <c r="D154" s="2111" t="s">
        <v>757</v>
      </c>
      <c r="E154" s="2112"/>
      <c r="F154" s="2113"/>
      <c r="G154" s="803" t="s">
        <v>708</v>
      </c>
      <c r="H154" s="2126">
        <f>SUM(H126:H153)</f>
        <v>0</v>
      </c>
    </row>
    <row r="155" spans="1:10">
      <c r="C155" s="794"/>
      <c r="D155" s="805"/>
      <c r="E155" s="783"/>
      <c r="F155" s="784"/>
      <c r="G155" s="767"/>
      <c r="H155" s="767"/>
    </row>
  </sheetData>
  <sheetProtection algorithmName="SHA-512" hashValue="v9/Zy5rt5pDFfd6JzEoDKov5ghiPQoqqHAzEb9ZWPeV0vTwGEyyI0LqOhmQVYz8Hn9XH/AJO8d3mZEtfgZTqfQ==" saltValue="wYKPMvZbRiJTQtO9Zm8f5Q==" spinCount="100000" sheet="1" selectLockedCells="1"/>
  <mergeCells count="1">
    <mergeCell ref="C7:G7"/>
  </mergeCells>
  <dataValidations count="1">
    <dataValidation type="custom" allowBlank="1" showInputMessage="1" showErrorMessage="1" error="Ceno na e.m. je potrebno vnesti na dve decimalni mesti " sqref="G78:G102 G110:G120 G128:G131 G134:G140 G142:G143 G145:G147 G150:G152">
      <formula1>G78=ROUND(G78,2)</formula1>
    </dataValidation>
  </dataValidations>
  <pageMargins left="0.78749999999999998" right="0.27569444444444446" top="0.78749999999999998" bottom="0.78749999999999998" header="0.31527777777777777" footer="0.31527777777777777"/>
  <pageSetup paperSize="9" scale="69" firstPageNumber="0" fitToHeight="0" orientation="portrait" horizontalDpi="300" verticalDpi="300" r:id="rId1"/>
  <headerFooter alignWithMargins="0">
    <oddFooter>&amp;R&amp;"Arial CE,Navadno"&amp;8&amp;P
&amp;F</oddFooter>
  </headerFooter>
  <rowBreaks count="4" manualBreakCount="4">
    <brk id="37" max="16383" man="1"/>
    <brk id="74" max="16383" man="1"/>
    <brk id="106" max="16383" man="1"/>
    <brk id="1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212"/>
  <sheetViews>
    <sheetView view="pageBreakPreview" topLeftCell="A36" zoomScale="140" zoomScaleNormal="100" zoomScaleSheetLayoutView="140" workbookViewId="0">
      <selection activeCell="M39" sqref="M39"/>
    </sheetView>
  </sheetViews>
  <sheetFormatPr defaultRowHeight="13.8"/>
  <cols>
    <col min="1" max="1" width="4.44140625" style="1035" customWidth="1"/>
    <col min="2" max="2" width="41" style="1035" customWidth="1"/>
    <col min="3" max="3" width="10" style="1075" customWidth="1"/>
    <col min="4" max="4" width="0" style="1075" hidden="1" customWidth="1"/>
    <col min="5" max="5" width="0" style="1076" hidden="1" customWidth="1"/>
    <col min="6" max="6" width="7" style="1076" customWidth="1"/>
    <col min="7" max="12" width="0" style="1035" hidden="1" customWidth="1"/>
    <col min="13" max="13" width="13.109375" style="1903" customWidth="1"/>
    <col min="14" max="14" width="18" style="1035" customWidth="1"/>
    <col min="15" max="256" width="9.109375" style="1035"/>
    <col min="257" max="257" width="4.44140625" style="1035" customWidth="1"/>
    <col min="258" max="258" width="41" style="1035" customWidth="1"/>
    <col min="259" max="259" width="10" style="1035" customWidth="1"/>
    <col min="260" max="261" width="0" style="1035" hidden="1" customWidth="1"/>
    <col min="262" max="262" width="7" style="1035" customWidth="1"/>
    <col min="263" max="268" width="0" style="1035" hidden="1" customWidth="1"/>
    <col min="269" max="269" width="13.109375" style="1035" customWidth="1"/>
    <col min="270" max="270" width="18" style="1035" customWidth="1"/>
    <col min="271" max="512" width="9.109375" style="1035"/>
    <col min="513" max="513" width="4.44140625" style="1035" customWidth="1"/>
    <col min="514" max="514" width="41" style="1035" customWidth="1"/>
    <col min="515" max="515" width="10" style="1035" customWidth="1"/>
    <col min="516" max="517" width="0" style="1035" hidden="1" customWidth="1"/>
    <col min="518" max="518" width="7" style="1035" customWidth="1"/>
    <col min="519" max="524" width="0" style="1035" hidden="1" customWidth="1"/>
    <col min="525" max="525" width="13.109375" style="1035" customWidth="1"/>
    <col min="526" max="526" width="18" style="1035" customWidth="1"/>
    <col min="527" max="768" width="9.109375" style="1035"/>
    <col min="769" max="769" width="4.44140625" style="1035" customWidth="1"/>
    <col min="770" max="770" width="41" style="1035" customWidth="1"/>
    <col min="771" max="771" width="10" style="1035" customWidth="1"/>
    <col min="772" max="773" width="0" style="1035" hidden="1" customWidth="1"/>
    <col min="774" max="774" width="7" style="1035" customWidth="1"/>
    <col min="775" max="780" width="0" style="1035" hidden="1" customWidth="1"/>
    <col min="781" max="781" width="13.109375" style="1035" customWidth="1"/>
    <col min="782" max="782" width="18" style="1035" customWidth="1"/>
    <col min="783" max="1024" width="9.109375" style="1035"/>
    <col min="1025" max="1025" width="4.44140625" style="1035" customWidth="1"/>
    <col min="1026" max="1026" width="41" style="1035" customWidth="1"/>
    <col min="1027" max="1027" width="10" style="1035" customWidth="1"/>
    <col min="1028" max="1029" width="0" style="1035" hidden="1" customWidth="1"/>
    <col min="1030" max="1030" width="7" style="1035" customWidth="1"/>
    <col min="1031" max="1036" width="0" style="1035" hidden="1" customWidth="1"/>
    <col min="1037" max="1037" width="13.109375" style="1035" customWidth="1"/>
    <col min="1038" max="1038" width="18" style="1035" customWidth="1"/>
    <col min="1039" max="1280" width="9.109375" style="1035"/>
    <col min="1281" max="1281" width="4.44140625" style="1035" customWidth="1"/>
    <col min="1282" max="1282" width="41" style="1035" customWidth="1"/>
    <col min="1283" max="1283" width="10" style="1035" customWidth="1"/>
    <col min="1284" max="1285" width="0" style="1035" hidden="1" customWidth="1"/>
    <col min="1286" max="1286" width="7" style="1035" customWidth="1"/>
    <col min="1287" max="1292" width="0" style="1035" hidden="1" customWidth="1"/>
    <col min="1293" max="1293" width="13.109375" style="1035" customWidth="1"/>
    <col min="1294" max="1294" width="18" style="1035" customWidth="1"/>
    <col min="1295" max="1536" width="9.109375" style="1035"/>
    <col min="1537" max="1537" width="4.44140625" style="1035" customWidth="1"/>
    <col min="1538" max="1538" width="41" style="1035" customWidth="1"/>
    <col min="1539" max="1539" width="10" style="1035" customWidth="1"/>
    <col min="1540" max="1541" width="0" style="1035" hidden="1" customWidth="1"/>
    <col min="1542" max="1542" width="7" style="1035" customWidth="1"/>
    <col min="1543" max="1548" width="0" style="1035" hidden="1" customWidth="1"/>
    <col min="1549" max="1549" width="13.109375" style="1035" customWidth="1"/>
    <col min="1550" max="1550" width="18" style="1035" customWidth="1"/>
    <col min="1551" max="1792" width="9.109375" style="1035"/>
    <col min="1793" max="1793" width="4.44140625" style="1035" customWidth="1"/>
    <col min="1794" max="1794" width="41" style="1035" customWidth="1"/>
    <col min="1795" max="1795" width="10" style="1035" customWidth="1"/>
    <col min="1796" max="1797" width="0" style="1035" hidden="1" customWidth="1"/>
    <col min="1798" max="1798" width="7" style="1035" customWidth="1"/>
    <col min="1799" max="1804" width="0" style="1035" hidden="1" customWidth="1"/>
    <col min="1805" max="1805" width="13.109375" style="1035" customWidth="1"/>
    <col min="1806" max="1806" width="18" style="1035" customWidth="1"/>
    <col min="1807" max="2048" width="9.109375" style="1035"/>
    <col min="2049" max="2049" width="4.44140625" style="1035" customWidth="1"/>
    <col min="2050" max="2050" width="41" style="1035" customWidth="1"/>
    <col min="2051" max="2051" width="10" style="1035" customWidth="1"/>
    <col min="2052" max="2053" width="0" style="1035" hidden="1" customWidth="1"/>
    <col min="2054" max="2054" width="7" style="1035" customWidth="1"/>
    <col min="2055" max="2060" width="0" style="1035" hidden="1" customWidth="1"/>
    <col min="2061" max="2061" width="13.109375" style="1035" customWidth="1"/>
    <col min="2062" max="2062" width="18" style="1035" customWidth="1"/>
    <col min="2063" max="2304" width="9.109375" style="1035"/>
    <col min="2305" max="2305" width="4.44140625" style="1035" customWidth="1"/>
    <col min="2306" max="2306" width="41" style="1035" customWidth="1"/>
    <col min="2307" max="2307" width="10" style="1035" customWidth="1"/>
    <col min="2308" max="2309" width="0" style="1035" hidden="1" customWidth="1"/>
    <col min="2310" max="2310" width="7" style="1035" customWidth="1"/>
    <col min="2311" max="2316" width="0" style="1035" hidden="1" customWidth="1"/>
    <col min="2317" max="2317" width="13.109375" style="1035" customWidth="1"/>
    <col min="2318" max="2318" width="18" style="1035" customWidth="1"/>
    <col min="2319" max="2560" width="9.109375" style="1035"/>
    <col min="2561" max="2561" width="4.44140625" style="1035" customWidth="1"/>
    <col min="2562" max="2562" width="41" style="1035" customWidth="1"/>
    <col min="2563" max="2563" width="10" style="1035" customWidth="1"/>
    <col min="2564" max="2565" width="0" style="1035" hidden="1" customWidth="1"/>
    <col min="2566" max="2566" width="7" style="1035" customWidth="1"/>
    <col min="2567" max="2572" width="0" style="1035" hidden="1" customWidth="1"/>
    <col min="2573" max="2573" width="13.109375" style="1035" customWidth="1"/>
    <col min="2574" max="2574" width="18" style="1035" customWidth="1"/>
    <col min="2575" max="2816" width="9.109375" style="1035"/>
    <col min="2817" max="2817" width="4.44140625" style="1035" customWidth="1"/>
    <col min="2818" max="2818" width="41" style="1035" customWidth="1"/>
    <col min="2819" max="2819" width="10" style="1035" customWidth="1"/>
    <col min="2820" max="2821" width="0" style="1035" hidden="1" customWidth="1"/>
    <col min="2822" max="2822" width="7" style="1035" customWidth="1"/>
    <col min="2823" max="2828" width="0" style="1035" hidden="1" customWidth="1"/>
    <col min="2829" max="2829" width="13.109375" style="1035" customWidth="1"/>
    <col min="2830" max="2830" width="18" style="1035" customWidth="1"/>
    <col min="2831" max="3072" width="9.109375" style="1035"/>
    <col min="3073" max="3073" width="4.44140625" style="1035" customWidth="1"/>
    <col min="3074" max="3074" width="41" style="1035" customWidth="1"/>
    <col min="3075" max="3075" width="10" style="1035" customWidth="1"/>
    <col min="3076" max="3077" width="0" style="1035" hidden="1" customWidth="1"/>
    <col min="3078" max="3078" width="7" style="1035" customWidth="1"/>
    <col min="3079" max="3084" width="0" style="1035" hidden="1" customWidth="1"/>
    <col min="3085" max="3085" width="13.109375" style="1035" customWidth="1"/>
    <col min="3086" max="3086" width="18" style="1035" customWidth="1"/>
    <col min="3087" max="3328" width="9.109375" style="1035"/>
    <col min="3329" max="3329" width="4.44140625" style="1035" customWidth="1"/>
    <col min="3330" max="3330" width="41" style="1035" customWidth="1"/>
    <col min="3331" max="3331" width="10" style="1035" customWidth="1"/>
    <col min="3332" max="3333" width="0" style="1035" hidden="1" customWidth="1"/>
    <col min="3334" max="3334" width="7" style="1035" customWidth="1"/>
    <col min="3335" max="3340" width="0" style="1035" hidden="1" customWidth="1"/>
    <col min="3341" max="3341" width="13.109375" style="1035" customWidth="1"/>
    <col min="3342" max="3342" width="18" style="1035" customWidth="1"/>
    <col min="3343" max="3584" width="9.109375" style="1035"/>
    <col min="3585" max="3585" width="4.44140625" style="1035" customWidth="1"/>
    <col min="3586" max="3586" width="41" style="1035" customWidth="1"/>
    <col min="3587" max="3587" width="10" style="1035" customWidth="1"/>
    <col min="3588" max="3589" width="0" style="1035" hidden="1" customWidth="1"/>
    <col min="3590" max="3590" width="7" style="1035" customWidth="1"/>
    <col min="3591" max="3596" width="0" style="1035" hidden="1" customWidth="1"/>
    <col min="3597" max="3597" width="13.109375" style="1035" customWidth="1"/>
    <col min="3598" max="3598" width="18" style="1035" customWidth="1"/>
    <col min="3599" max="3840" width="9.109375" style="1035"/>
    <col min="3841" max="3841" width="4.44140625" style="1035" customWidth="1"/>
    <col min="3842" max="3842" width="41" style="1035" customWidth="1"/>
    <col min="3843" max="3843" width="10" style="1035" customWidth="1"/>
    <col min="3844" max="3845" width="0" style="1035" hidden="1" customWidth="1"/>
    <col min="3846" max="3846" width="7" style="1035" customWidth="1"/>
    <col min="3847" max="3852" width="0" style="1035" hidden="1" customWidth="1"/>
    <col min="3853" max="3853" width="13.109375" style="1035" customWidth="1"/>
    <col min="3854" max="3854" width="18" style="1035" customWidth="1"/>
    <col min="3855" max="4096" width="9.109375" style="1035"/>
    <col min="4097" max="4097" width="4.44140625" style="1035" customWidth="1"/>
    <col min="4098" max="4098" width="41" style="1035" customWidth="1"/>
    <col min="4099" max="4099" width="10" style="1035" customWidth="1"/>
    <col min="4100" max="4101" width="0" style="1035" hidden="1" customWidth="1"/>
    <col min="4102" max="4102" width="7" style="1035" customWidth="1"/>
    <col min="4103" max="4108" width="0" style="1035" hidden="1" customWidth="1"/>
    <col min="4109" max="4109" width="13.109375" style="1035" customWidth="1"/>
    <col min="4110" max="4110" width="18" style="1035" customWidth="1"/>
    <col min="4111" max="4352" width="9.109375" style="1035"/>
    <col min="4353" max="4353" width="4.44140625" style="1035" customWidth="1"/>
    <col min="4354" max="4354" width="41" style="1035" customWidth="1"/>
    <col min="4355" max="4355" width="10" style="1035" customWidth="1"/>
    <col min="4356" max="4357" width="0" style="1035" hidden="1" customWidth="1"/>
    <col min="4358" max="4358" width="7" style="1035" customWidth="1"/>
    <col min="4359" max="4364" width="0" style="1035" hidden="1" customWidth="1"/>
    <col min="4365" max="4365" width="13.109375" style="1035" customWidth="1"/>
    <col min="4366" max="4366" width="18" style="1035" customWidth="1"/>
    <col min="4367" max="4608" width="9.109375" style="1035"/>
    <col min="4609" max="4609" width="4.44140625" style="1035" customWidth="1"/>
    <col min="4610" max="4610" width="41" style="1035" customWidth="1"/>
    <col min="4611" max="4611" width="10" style="1035" customWidth="1"/>
    <col min="4612" max="4613" width="0" style="1035" hidden="1" customWidth="1"/>
    <col min="4614" max="4614" width="7" style="1035" customWidth="1"/>
    <col min="4615" max="4620" width="0" style="1035" hidden="1" customWidth="1"/>
    <col min="4621" max="4621" width="13.109375" style="1035" customWidth="1"/>
    <col min="4622" max="4622" width="18" style="1035" customWidth="1"/>
    <col min="4623" max="4864" width="9.109375" style="1035"/>
    <col min="4865" max="4865" width="4.44140625" style="1035" customWidth="1"/>
    <col min="4866" max="4866" width="41" style="1035" customWidth="1"/>
    <col min="4867" max="4867" width="10" style="1035" customWidth="1"/>
    <col min="4868" max="4869" width="0" style="1035" hidden="1" customWidth="1"/>
    <col min="4870" max="4870" width="7" style="1035" customWidth="1"/>
    <col min="4871" max="4876" width="0" style="1035" hidden="1" customWidth="1"/>
    <col min="4877" max="4877" width="13.109375" style="1035" customWidth="1"/>
    <col min="4878" max="4878" width="18" style="1035" customWidth="1"/>
    <col min="4879" max="5120" width="9.109375" style="1035"/>
    <col min="5121" max="5121" width="4.44140625" style="1035" customWidth="1"/>
    <col min="5122" max="5122" width="41" style="1035" customWidth="1"/>
    <col min="5123" max="5123" width="10" style="1035" customWidth="1"/>
    <col min="5124" max="5125" width="0" style="1035" hidden="1" customWidth="1"/>
    <col min="5126" max="5126" width="7" style="1035" customWidth="1"/>
    <col min="5127" max="5132" width="0" style="1035" hidden="1" customWidth="1"/>
    <col min="5133" max="5133" width="13.109375" style="1035" customWidth="1"/>
    <col min="5134" max="5134" width="18" style="1035" customWidth="1"/>
    <col min="5135" max="5376" width="9.109375" style="1035"/>
    <col min="5377" max="5377" width="4.44140625" style="1035" customWidth="1"/>
    <col min="5378" max="5378" width="41" style="1035" customWidth="1"/>
    <col min="5379" max="5379" width="10" style="1035" customWidth="1"/>
    <col min="5380" max="5381" width="0" style="1035" hidden="1" customWidth="1"/>
    <col min="5382" max="5382" width="7" style="1035" customWidth="1"/>
    <col min="5383" max="5388" width="0" style="1035" hidden="1" customWidth="1"/>
    <col min="5389" max="5389" width="13.109375" style="1035" customWidth="1"/>
    <col min="5390" max="5390" width="18" style="1035" customWidth="1"/>
    <col min="5391" max="5632" width="9.109375" style="1035"/>
    <col min="5633" max="5633" width="4.44140625" style="1035" customWidth="1"/>
    <col min="5634" max="5634" width="41" style="1035" customWidth="1"/>
    <col min="5635" max="5635" width="10" style="1035" customWidth="1"/>
    <col min="5636" max="5637" width="0" style="1035" hidden="1" customWidth="1"/>
    <col min="5638" max="5638" width="7" style="1035" customWidth="1"/>
    <col min="5639" max="5644" width="0" style="1035" hidden="1" customWidth="1"/>
    <col min="5645" max="5645" width="13.109375" style="1035" customWidth="1"/>
    <col min="5646" max="5646" width="18" style="1035" customWidth="1"/>
    <col min="5647" max="5888" width="9.109375" style="1035"/>
    <col min="5889" max="5889" width="4.44140625" style="1035" customWidth="1"/>
    <col min="5890" max="5890" width="41" style="1035" customWidth="1"/>
    <col min="5891" max="5891" width="10" style="1035" customWidth="1"/>
    <col min="5892" max="5893" width="0" style="1035" hidden="1" customWidth="1"/>
    <col min="5894" max="5894" width="7" style="1035" customWidth="1"/>
    <col min="5895" max="5900" width="0" style="1035" hidden="1" customWidth="1"/>
    <col min="5901" max="5901" width="13.109375" style="1035" customWidth="1"/>
    <col min="5902" max="5902" width="18" style="1035" customWidth="1"/>
    <col min="5903" max="6144" width="9.109375" style="1035"/>
    <col min="6145" max="6145" width="4.44140625" style="1035" customWidth="1"/>
    <col min="6146" max="6146" width="41" style="1035" customWidth="1"/>
    <col min="6147" max="6147" width="10" style="1035" customWidth="1"/>
    <col min="6148" max="6149" width="0" style="1035" hidden="1" customWidth="1"/>
    <col min="6150" max="6150" width="7" style="1035" customWidth="1"/>
    <col min="6151" max="6156" width="0" style="1035" hidden="1" customWidth="1"/>
    <col min="6157" max="6157" width="13.109375" style="1035" customWidth="1"/>
    <col min="6158" max="6158" width="18" style="1035" customWidth="1"/>
    <col min="6159" max="6400" width="9.109375" style="1035"/>
    <col min="6401" max="6401" width="4.44140625" style="1035" customWidth="1"/>
    <col min="6402" max="6402" width="41" style="1035" customWidth="1"/>
    <col min="6403" max="6403" width="10" style="1035" customWidth="1"/>
    <col min="6404" max="6405" width="0" style="1035" hidden="1" customWidth="1"/>
    <col min="6406" max="6406" width="7" style="1035" customWidth="1"/>
    <col min="6407" max="6412" width="0" style="1035" hidden="1" customWidth="1"/>
    <col min="6413" max="6413" width="13.109375" style="1035" customWidth="1"/>
    <col min="6414" max="6414" width="18" style="1035" customWidth="1"/>
    <col min="6415" max="6656" width="9.109375" style="1035"/>
    <col min="6657" max="6657" width="4.44140625" style="1035" customWidth="1"/>
    <col min="6658" max="6658" width="41" style="1035" customWidth="1"/>
    <col min="6659" max="6659" width="10" style="1035" customWidth="1"/>
    <col min="6660" max="6661" width="0" style="1035" hidden="1" customWidth="1"/>
    <col min="6662" max="6662" width="7" style="1035" customWidth="1"/>
    <col min="6663" max="6668" width="0" style="1035" hidden="1" customWidth="1"/>
    <col min="6669" max="6669" width="13.109375" style="1035" customWidth="1"/>
    <col min="6670" max="6670" width="18" style="1035" customWidth="1"/>
    <col min="6671" max="6912" width="9.109375" style="1035"/>
    <col min="6913" max="6913" width="4.44140625" style="1035" customWidth="1"/>
    <col min="6914" max="6914" width="41" style="1035" customWidth="1"/>
    <col min="6915" max="6915" width="10" style="1035" customWidth="1"/>
    <col min="6916" max="6917" width="0" style="1035" hidden="1" customWidth="1"/>
    <col min="6918" max="6918" width="7" style="1035" customWidth="1"/>
    <col min="6919" max="6924" width="0" style="1035" hidden="1" customWidth="1"/>
    <col min="6925" max="6925" width="13.109375" style="1035" customWidth="1"/>
    <col min="6926" max="6926" width="18" style="1035" customWidth="1"/>
    <col min="6927" max="7168" width="9.109375" style="1035"/>
    <col min="7169" max="7169" width="4.44140625" style="1035" customWidth="1"/>
    <col min="7170" max="7170" width="41" style="1035" customWidth="1"/>
    <col min="7171" max="7171" width="10" style="1035" customWidth="1"/>
    <col min="7172" max="7173" width="0" style="1035" hidden="1" customWidth="1"/>
    <col min="7174" max="7174" width="7" style="1035" customWidth="1"/>
    <col min="7175" max="7180" width="0" style="1035" hidden="1" customWidth="1"/>
    <col min="7181" max="7181" width="13.109375" style="1035" customWidth="1"/>
    <col min="7182" max="7182" width="18" style="1035" customWidth="1"/>
    <col min="7183" max="7424" width="9.109375" style="1035"/>
    <col min="7425" max="7425" width="4.44140625" style="1035" customWidth="1"/>
    <col min="7426" max="7426" width="41" style="1035" customWidth="1"/>
    <col min="7427" max="7427" width="10" style="1035" customWidth="1"/>
    <col min="7428" max="7429" width="0" style="1035" hidden="1" customWidth="1"/>
    <col min="7430" max="7430" width="7" style="1035" customWidth="1"/>
    <col min="7431" max="7436" width="0" style="1035" hidden="1" customWidth="1"/>
    <col min="7437" max="7437" width="13.109375" style="1035" customWidth="1"/>
    <col min="7438" max="7438" width="18" style="1035" customWidth="1"/>
    <col min="7439" max="7680" width="9.109375" style="1035"/>
    <col min="7681" max="7681" width="4.44140625" style="1035" customWidth="1"/>
    <col min="7682" max="7682" width="41" style="1035" customWidth="1"/>
    <col min="7683" max="7683" width="10" style="1035" customWidth="1"/>
    <col min="7684" max="7685" width="0" style="1035" hidden="1" customWidth="1"/>
    <col min="7686" max="7686" width="7" style="1035" customWidth="1"/>
    <col min="7687" max="7692" width="0" style="1035" hidden="1" customWidth="1"/>
    <col min="7693" max="7693" width="13.109375" style="1035" customWidth="1"/>
    <col min="7694" max="7694" width="18" style="1035" customWidth="1"/>
    <col min="7695" max="7936" width="9.109375" style="1035"/>
    <col min="7937" max="7937" width="4.44140625" style="1035" customWidth="1"/>
    <col min="7938" max="7938" width="41" style="1035" customWidth="1"/>
    <col min="7939" max="7939" width="10" style="1035" customWidth="1"/>
    <col min="7940" max="7941" width="0" style="1035" hidden="1" customWidth="1"/>
    <col min="7942" max="7942" width="7" style="1035" customWidth="1"/>
    <col min="7943" max="7948" width="0" style="1035" hidden="1" customWidth="1"/>
    <col min="7949" max="7949" width="13.109375" style="1035" customWidth="1"/>
    <col min="7950" max="7950" width="18" style="1035" customWidth="1"/>
    <col min="7951" max="8192" width="9.109375" style="1035"/>
    <col min="8193" max="8193" width="4.44140625" style="1035" customWidth="1"/>
    <col min="8194" max="8194" width="41" style="1035" customWidth="1"/>
    <col min="8195" max="8195" width="10" style="1035" customWidth="1"/>
    <col min="8196" max="8197" width="0" style="1035" hidden="1" customWidth="1"/>
    <col min="8198" max="8198" width="7" style="1035" customWidth="1"/>
    <col min="8199" max="8204" width="0" style="1035" hidden="1" customWidth="1"/>
    <col min="8205" max="8205" width="13.109375" style="1035" customWidth="1"/>
    <col min="8206" max="8206" width="18" style="1035" customWidth="1"/>
    <col min="8207" max="8448" width="9.109375" style="1035"/>
    <col min="8449" max="8449" width="4.44140625" style="1035" customWidth="1"/>
    <col min="8450" max="8450" width="41" style="1035" customWidth="1"/>
    <col min="8451" max="8451" width="10" style="1035" customWidth="1"/>
    <col min="8452" max="8453" width="0" style="1035" hidden="1" customWidth="1"/>
    <col min="8454" max="8454" width="7" style="1035" customWidth="1"/>
    <col min="8455" max="8460" width="0" style="1035" hidden="1" customWidth="1"/>
    <col min="8461" max="8461" width="13.109375" style="1035" customWidth="1"/>
    <col min="8462" max="8462" width="18" style="1035" customWidth="1"/>
    <col min="8463" max="8704" width="9.109375" style="1035"/>
    <col min="8705" max="8705" width="4.44140625" style="1035" customWidth="1"/>
    <col min="8706" max="8706" width="41" style="1035" customWidth="1"/>
    <col min="8707" max="8707" width="10" style="1035" customWidth="1"/>
    <col min="8708" max="8709" width="0" style="1035" hidden="1" customWidth="1"/>
    <col min="8710" max="8710" width="7" style="1035" customWidth="1"/>
    <col min="8711" max="8716" width="0" style="1035" hidden="1" customWidth="1"/>
    <col min="8717" max="8717" width="13.109375" style="1035" customWidth="1"/>
    <col min="8718" max="8718" width="18" style="1035" customWidth="1"/>
    <col min="8719" max="8960" width="9.109375" style="1035"/>
    <col min="8961" max="8961" width="4.44140625" style="1035" customWidth="1"/>
    <col min="8962" max="8962" width="41" style="1035" customWidth="1"/>
    <col min="8963" max="8963" width="10" style="1035" customWidth="1"/>
    <col min="8964" max="8965" width="0" style="1035" hidden="1" customWidth="1"/>
    <col min="8966" max="8966" width="7" style="1035" customWidth="1"/>
    <col min="8967" max="8972" width="0" style="1035" hidden="1" customWidth="1"/>
    <col min="8973" max="8973" width="13.109375" style="1035" customWidth="1"/>
    <col min="8974" max="8974" width="18" style="1035" customWidth="1"/>
    <col min="8975" max="9216" width="9.109375" style="1035"/>
    <col min="9217" max="9217" width="4.44140625" style="1035" customWidth="1"/>
    <col min="9218" max="9218" width="41" style="1035" customWidth="1"/>
    <col min="9219" max="9219" width="10" style="1035" customWidth="1"/>
    <col min="9220" max="9221" width="0" style="1035" hidden="1" customWidth="1"/>
    <col min="9222" max="9222" width="7" style="1035" customWidth="1"/>
    <col min="9223" max="9228" width="0" style="1035" hidden="1" customWidth="1"/>
    <col min="9229" max="9229" width="13.109375" style="1035" customWidth="1"/>
    <col min="9230" max="9230" width="18" style="1035" customWidth="1"/>
    <col min="9231" max="9472" width="9.109375" style="1035"/>
    <col min="9473" max="9473" width="4.44140625" style="1035" customWidth="1"/>
    <col min="9474" max="9474" width="41" style="1035" customWidth="1"/>
    <col min="9475" max="9475" width="10" style="1035" customWidth="1"/>
    <col min="9476" max="9477" width="0" style="1035" hidden="1" customWidth="1"/>
    <col min="9478" max="9478" width="7" style="1035" customWidth="1"/>
    <col min="9479" max="9484" width="0" style="1035" hidden="1" customWidth="1"/>
    <col min="9485" max="9485" width="13.109375" style="1035" customWidth="1"/>
    <col min="9486" max="9486" width="18" style="1035" customWidth="1"/>
    <col min="9487" max="9728" width="9.109375" style="1035"/>
    <col min="9729" max="9729" width="4.44140625" style="1035" customWidth="1"/>
    <col min="9730" max="9730" width="41" style="1035" customWidth="1"/>
    <col min="9731" max="9731" width="10" style="1035" customWidth="1"/>
    <col min="9732" max="9733" width="0" style="1035" hidden="1" customWidth="1"/>
    <col min="9734" max="9734" width="7" style="1035" customWidth="1"/>
    <col min="9735" max="9740" width="0" style="1035" hidden="1" customWidth="1"/>
    <col min="9741" max="9741" width="13.109375" style="1035" customWidth="1"/>
    <col min="9742" max="9742" width="18" style="1035" customWidth="1"/>
    <col min="9743" max="9984" width="9.109375" style="1035"/>
    <col min="9985" max="9985" width="4.44140625" style="1035" customWidth="1"/>
    <col min="9986" max="9986" width="41" style="1035" customWidth="1"/>
    <col min="9987" max="9987" width="10" style="1035" customWidth="1"/>
    <col min="9988" max="9989" width="0" style="1035" hidden="1" customWidth="1"/>
    <col min="9990" max="9990" width="7" style="1035" customWidth="1"/>
    <col min="9991" max="9996" width="0" style="1035" hidden="1" customWidth="1"/>
    <col min="9997" max="9997" width="13.109375" style="1035" customWidth="1"/>
    <col min="9998" max="9998" width="18" style="1035" customWidth="1"/>
    <col min="9999" max="10240" width="9.109375" style="1035"/>
    <col min="10241" max="10241" width="4.44140625" style="1035" customWidth="1"/>
    <col min="10242" max="10242" width="41" style="1035" customWidth="1"/>
    <col min="10243" max="10243" width="10" style="1035" customWidth="1"/>
    <col min="10244" max="10245" width="0" style="1035" hidden="1" customWidth="1"/>
    <col min="10246" max="10246" width="7" style="1035" customWidth="1"/>
    <col min="10247" max="10252" width="0" style="1035" hidden="1" customWidth="1"/>
    <col min="10253" max="10253" width="13.109375" style="1035" customWidth="1"/>
    <col min="10254" max="10254" width="18" style="1035" customWidth="1"/>
    <col min="10255" max="10496" width="9.109375" style="1035"/>
    <col min="10497" max="10497" width="4.44140625" style="1035" customWidth="1"/>
    <col min="10498" max="10498" width="41" style="1035" customWidth="1"/>
    <col min="10499" max="10499" width="10" style="1035" customWidth="1"/>
    <col min="10500" max="10501" width="0" style="1035" hidden="1" customWidth="1"/>
    <col min="10502" max="10502" width="7" style="1035" customWidth="1"/>
    <col min="10503" max="10508" width="0" style="1035" hidden="1" customWidth="1"/>
    <col min="10509" max="10509" width="13.109375" style="1035" customWidth="1"/>
    <col min="10510" max="10510" width="18" style="1035" customWidth="1"/>
    <col min="10511" max="10752" width="9.109375" style="1035"/>
    <col min="10753" max="10753" width="4.44140625" style="1035" customWidth="1"/>
    <col min="10754" max="10754" width="41" style="1035" customWidth="1"/>
    <col min="10755" max="10755" width="10" style="1035" customWidth="1"/>
    <col min="10756" max="10757" width="0" style="1035" hidden="1" customWidth="1"/>
    <col min="10758" max="10758" width="7" style="1035" customWidth="1"/>
    <col min="10759" max="10764" width="0" style="1035" hidden="1" customWidth="1"/>
    <col min="10765" max="10765" width="13.109375" style="1035" customWidth="1"/>
    <col min="10766" max="10766" width="18" style="1035" customWidth="1"/>
    <col min="10767" max="11008" width="9.109375" style="1035"/>
    <col min="11009" max="11009" width="4.44140625" style="1035" customWidth="1"/>
    <col min="11010" max="11010" width="41" style="1035" customWidth="1"/>
    <col min="11011" max="11011" width="10" style="1035" customWidth="1"/>
    <col min="11012" max="11013" width="0" style="1035" hidden="1" customWidth="1"/>
    <col min="11014" max="11014" width="7" style="1035" customWidth="1"/>
    <col min="11015" max="11020" width="0" style="1035" hidden="1" customWidth="1"/>
    <col min="11021" max="11021" width="13.109375" style="1035" customWidth="1"/>
    <col min="11022" max="11022" width="18" style="1035" customWidth="1"/>
    <col min="11023" max="11264" width="9.109375" style="1035"/>
    <col min="11265" max="11265" width="4.44140625" style="1035" customWidth="1"/>
    <col min="11266" max="11266" width="41" style="1035" customWidth="1"/>
    <col min="11267" max="11267" width="10" style="1035" customWidth="1"/>
    <col min="11268" max="11269" width="0" style="1035" hidden="1" customWidth="1"/>
    <col min="11270" max="11270" width="7" style="1035" customWidth="1"/>
    <col min="11271" max="11276" width="0" style="1035" hidden="1" customWidth="1"/>
    <col min="11277" max="11277" width="13.109375" style="1035" customWidth="1"/>
    <col min="11278" max="11278" width="18" style="1035" customWidth="1"/>
    <col min="11279" max="11520" width="9.109375" style="1035"/>
    <col min="11521" max="11521" width="4.44140625" style="1035" customWidth="1"/>
    <col min="11522" max="11522" width="41" style="1035" customWidth="1"/>
    <col min="11523" max="11523" width="10" style="1035" customWidth="1"/>
    <col min="11524" max="11525" width="0" style="1035" hidden="1" customWidth="1"/>
    <col min="11526" max="11526" width="7" style="1035" customWidth="1"/>
    <col min="11527" max="11532" width="0" style="1035" hidden="1" customWidth="1"/>
    <col min="11533" max="11533" width="13.109375" style="1035" customWidth="1"/>
    <col min="11534" max="11534" width="18" style="1035" customWidth="1"/>
    <col min="11535" max="11776" width="9.109375" style="1035"/>
    <col min="11777" max="11777" width="4.44140625" style="1035" customWidth="1"/>
    <col min="11778" max="11778" width="41" style="1035" customWidth="1"/>
    <col min="11779" max="11779" width="10" style="1035" customWidth="1"/>
    <col min="11780" max="11781" width="0" style="1035" hidden="1" customWidth="1"/>
    <col min="11782" max="11782" width="7" style="1035" customWidth="1"/>
    <col min="11783" max="11788" width="0" style="1035" hidden="1" customWidth="1"/>
    <col min="11789" max="11789" width="13.109375" style="1035" customWidth="1"/>
    <col min="11790" max="11790" width="18" style="1035" customWidth="1"/>
    <col min="11791" max="12032" width="9.109375" style="1035"/>
    <col min="12033" max="12033" width="4.44140625" style="1035" customWidth="1"/>
    <col min="12034" max="12034" width="41" style="1035" customWidth="1"/>
    <col min="12035" max="12035" width="10" style="1035" customWidth="1"/>
    <col min="12036" max="12037" width="0" style="1035" hidden="1" customWidth="1"/>
    <col min="12038" max="12038" width="7" style="1035" customWidth="1"/>
    <col min="12039" max="12044" width="0" style="1035" hidden="1" customWidth="1"/>
    <col min="12045" max="12045" width="13.109375" style="1035" customWidth="1"/>
    <col min="12046" max="12046" width="18" style="1035" customWidth="1"/>
    <col min="12047" max="12288" width="9.109375" style="1035"/>
    <col min="12289" max="12289" width="4.44140625" style="1035" customWidth="1"/>
    <col min="12290" max="12290" width="41" style="1035" customWidth="1"/>
    <col min="12291" max="12291" width="10" style="1035" customWidth="1"/>
    <col min="12292" max="12293" width="0" style="1035" hidden="1" customWidth="1"/>
    <col min="12294" max="12294" width="7" style="1035" customWidth="1"/>
    <col min="12295" max="12300" width="0" style="1035" hidden="1" customWidth="1"/>
    <col min="12301" max="12301" width="13.109375" style="1035" customWidth="1"/>
    <col min="12302" max="12302" width="18" style="1035" customWidth="1"/>
    <col min="12303" max="12544" width="9.109375" style="1035"/>
    <col min="12545" max="12545" width="4.44140625" style="1035" customWidth="1"/>
    <col min="12546" max="12546" width="41" style="1035" customWidth="1"/>
    <col min="12547" max="12547" width="10" style="1035" customWidth="1"/>
    <col min="12548" max="12549" width="0" style="1035" hidden="1" customWidth="1"/>
    <col min="12550" max="12550" width="7" style="1035" customWidth="1"/>
    <col min="12551" max="12556" width="0" style="1035" hidden="1" customWidth="1"/>
    <col min="12557" max="12557" width="13.109375" style="1035" customWidth="1"/>
    <col min="12558" max="12558" width="18" style="1035" customWidth="1"/>
    <col min="12559" max="12800" width="9.109375" style="1035"/>
    <col min="12801" max="12801" width="4.44140625" style="1035" customWidth="1"/>
    <col min="12802" max="12802" width="41" style="1035" customWidth="1"/>
    <col min="12803" max="12803" width="10" style="1035" customWidth="1"/>
    <col min="12804" max="12805" width="0" style="1035" hidden="1" customWidth="1"/>
    <col min="12806" max="12806" width="7" style="1035" customWidth="1"/>
    <col min="12807" max="12812" width="0" style="1035" hidden="1" customWidth="1"/>
    <col min="12813" max="12813" width="13.109375" style="1035" customWidth="1"/>
    <col min="12814" max="12814" width="18" style="1035" customWidth="1"/>
    <col min="12815" max="13056" width="9.109375" style="1035"/>
    <col min="13057" max="13057" width="4.44140625" style="1035" customWidth="1"/>
    <col min="13058" max="13058" width="41" style="1035" customWidth="1"/>
    <col min="13059" max="13059" width="10" style="1035" customWidth="1"/>
    <col min="13060" max="13061" width="0" style="1035" hidden="1" customWidth="1"/>
    <col min="13062" max="13062" width="7" style="1035" customWidth="1"/>
    <col min="13063" max="13068" width="0" style="1035" hidden="1" customWidth="1"/>
    <col min="13069" max="13069" width="13.109375" style="1035" customWidth="1"/>
    <col min="13070" max="13070" width="18" style="1035" customWidth="1"/>
    <col min="13071" max="13312" width="9.109375" style="1035"/>
    <col min="13313" max="13313" width="4.44140625" style="1035" customWidth="1"/>
    <col min="13314" max="13314" width="41" style="1035" customWidth="1"/>
    <col min="13315" max="13315" width="10" style="1035" customWidth="1"/>
    <col min="13316" max="13317" width="0" style="1035" hidden="1" customWidth="1"/>
    <col min="13318" max="13318" width="7" style="1035" customWidth="1"/>
    <col min="13319" max="13324" width="0" style="1035" hidden="1" customWidth="1"/>
    <col min="13325" max="13325" width="13.109375" style="1035" customWidth="1"/>
    <col min="13326" max="13326" width="18" style="1035" customWidth="1"/>
    <col min="13327" max="13568" width="9.109375" style="1035"/>
    <col min="13569" max="13569" width="4.44140625" style="1035" customWidth="1"/>
    <col min="13570" max="13570" width="41" style="1035" customWidth="1"/>
    <col min="13571" max="13571" width="10" style="1035" customWidth="1"/>
    <col min="13572" max="13573" width="0" style="1035" hidden="1" customWidth="1"/>
    <col min="13574" max="13574" width="7" style="1035" customWidth="1"/>
    <col min="13575" max="13580" width="0" style="1035" hidden="1" customWidth="1"/>
    <col min="13581" max="13581" width="13.109375" style="1035" customWidth="1"/>
    <col min="13582" max="13582" width="18" style="1035" customWidth="1"/>
    <col min="13583" max="13824" width="9.109375" style="1035"/>
    <col min="13825" max="13825" width="4.44140625" style="1035" customWidth="1"/>
    <col min="13826" max="13826" width="41" style="1035" customWidth="1"/>
    <col min="13827" max="13827" width="10" style="1035" customWidth="1"/>
    <col min="13828" max="13829" width="0" style="1035" hidden="1" customWidth="1"/>
    <col min="13830" max="13830" width="7" style="1035" customWidth="1"/>
    <col min="13831" max="13836" width="0" style="1035" hidden="1" customWidth="1"/>
    <col min="13837" max="13837" width="13.109375" style="1035" customWidth="1"/>
    <col min="13838" max="13838" width="18" style="1035" customWidth="1"/>
    <col min="13839" max="14080" width="9.109375" style="1035"/>
    <col min="14081" max="14081" width="4.44140625" style="1035" customWidth="1"/>
    <col min="14082" max="14082" width="41" style="1035" customWidth="1"/>
    <col min="14083" max="14083" width="10" style="1035" customWidth="1"/>
    <col min="14084" max="14085" width="0" style="1035" hidden="1" customWidth="1"/>
    <col min="14086" max="14086" width="7" style="1035" customWidth="1"/>
    <col min="14087" max="14092" width="0" style="1035" hidden="1" customWidth="1"/>
    <col min="14093" max="14093" width="13.109375" style="1035" customWidth="1"/>
    <col min="14094" max="14094" width="18" style="1035" customWidth="1"/>
    <col min="14095" max="14336" width="9.109375" style="1035"/>
    <col min="14337" max="14337" width="4.44140625" style="1035" customWidth="1"/>
    <col min="14338" max="14338" width="41" style="1035" customWidth="1"/>
    <col min="14339" max="14339" width="10" style="1035" customWidth="1"/>
    <col min="14340" max="14341" width="0" style="1035" hidden="1" customWidth="1"/>
    <col min="14342" max="14342" width="7" style="1035" customWidth="1"/>
    <col min="14343" max="14348" width="0" style="1035" hidden="1" customWidth="1"/>
    <col min="14349" max="14349" width="13.109375" style="1035" customWidth="1"/>
    <col min="14350" max="14350" width="18" style="1035" customWidth="1"/>
    <col min="14351" max="14592" width="9.109375" style="1035"/>
    <col min="14593" max="14593" width="4.44140625" style="1035" customWidth="1"/>
    <col min="14594" max="14594" width="41" style="1035" customWidth="1"/>
    <col min="14595" max="14595" width="10" style="1035" customWidth="1"/>
    <col min="14596" max="14597" width="0" style="1035" hidden="1" customWidth="1"/>
    <col min="14598" max="14598" width="7" style="1035" customWidth="1"/>
    <col min="14599" max="14604" width="0" style="1035" hidden="1" customWidth="1"/>
    <col min="14605" max="14605" width="13.109375" style="1035" customWidth="1"/>
    <col min="14606" max="14606" width="18" style="1035" customWidth="1"/>
    <col min="14607" max="14848" width="9.109375" style="1035"/>
    <col min="14849" max="14849" width="4.44140625" style="1035" customWidth="1"/>
    <col min="14850" max="14850" width="41" style="1035" customWidth="1"/>
    <col min="14851" max="14851" width="10" style="1035" customWidth="1"/>
    <col min="14852" max="14853" width="0" style="1035" hidden="1" customWidth="1"/>
    <col min="14854" max="14854" width="7" style="1035" customWidth="1"/>
    <col min="14855" max="14860" width="0" style="1035" hidden="1" customWidth="1"/>
    <col min="14861" max="14861" width="13.109375" style="1035" customWidth="1"/>
    <col min="14862" max="14862" width="18" style="1035" customWidth="1"/>
    <col min="14863" max="15104" width="9.109375" style="1035"/>
    <col min="15105" max="15105" width="4.44140625" style="1035" customWidth="1"/>
    <col min="15106" max="15106" width="41" style="1035" customWidth="1"/>
    <col min="15107" max="15107" width="10" style="1035" customWidth="1"/>
    <col min="15108" max="15109" width="0" style="1035" hidden="1" customWidth="1"/>
    <col min="15110" max="15110" width="7" style="1035" customWidth="1"/>
    <col min="15111" max="15116" width="0" style="1035" hidden="1" customWidth="1"/>
    <col min="15117" max="15117" width="13.109375" style="1035" customWidth="1"/>
    <col min="15118" max="15118" width="18" style="1035" customWidth="1"/>
    <col min="15119" max="15360" width="9.109375" style="1035"/>
    <col min="15361" max="15361" width="4.44140625" style="1035" customWidth="1"/>
    <col min="15362" max="15362" width="41" style="1035" customWidth="1"/>
    <col min="15363" max="15363" width="10" style="1035" customWidth="1"/>
    <col min="15364" max="15365" width="0" style="1035" hidden="1" customWidth="1"/>
    <col min="15366" max="15366" width="7" style="1035" customWidth="1"/>
    <col min="15367" max="15372" width="0" style="1035" hidden="1" customWidth="1"/>
    <col min="15373" max="15373" width="13.109375" style="1035" customWidth="1"/>
    <col min="15374" max="15374" width="18" style="1035" customWidth="1"/>
    <col min="15375" max="15616" width="9.109375" style="1035"/>
    <col min="15617" max="15617" width="4.44140625" style="1035" customWidth="1"/>
    <col min="15618" max="15618" width="41" style="1035" customWidth="1"/>
    <col min="15619" max="15619" width="10" style="1035" customWidth="1"/>
    <col min="15620" max="15621" width="0" style="1035" hidden="1" customWidth="1"/>
    <col min="15622" max="15622" width="7" style="1035" customWidth="1"/>
    <col min="15623" max="15628" width="0" style="1035" hidden="1" customWidth="1"/>
    <col min="15629" max="15629" width="13.109375" style="1035" customWidth="1"/>
    <col min="15630" max="15630" width="18" style="1035" customWidth="1"/>
    <col min="15631" max="15872" width="9.109375" style="1035"/>
    <col min="15873" max="15873" width="4.44140625" style="1035" customWidth="1"/>
    <col min="15874" max="15874" width="41" style="1035" customWidth="1"/>
    <col min="15875" max="15875" width="10" style="1035" customWidth="1"/>
    <col min="15876" max="15877" width="0" style="1035" hidden="1" customWidth="1"/>
    <col min="15878" max="15878" width="7" style="1035" customWidth="1"/>
    <col min="15879" max="15884" width="0" style="1035" hidden="1" customWidth="1"/>
    <col min="15885" max="15885" width="13.109375" style="1035" customWidth="1"/>
    <col min="15886" max="15886" width="18" style="1035" customWidth="1"/>
    <col min="15887" max="16128" width="9.109375" style="1035"/>
    <col min="16129" max="16129" width="4.44140625" style="1035" customWidth="1"/>
    <col min="16130" max="16130" width="41" style="1035" customWidth="1"/>
    <col min="16131" max="16131" width="10" style="1035" customWidth="1"/>
    <col min="16132" max="16133" width="0" style="1035" hidden="1" customWidth="1"/>
    <col min="16134" max="16134" width="7" style="1035" customWidth="1"/>
    <col min="16135" max="16140" width="0" style="1035" hidden="1" customWidth="1"/>
    <col min="16141" max="16141" width="13.109375" style="1035" customWidth="1"/>
    <col min="16142" max="16142" width="18" style="1035" customWidth="1"/>
    <col min="16143" max="16384" width="9.109375" style="1035"/>
  </cols>
  <sheetData>
    <row r="1" spans="1:14" s="1028" customFormat="1" ht="12.6">
      <c r="A1" s="1025"/>
      <c r="B1" s="1025" t="s">
        <v>949</v>
      </c>
      <c r="C1" s="1026"/>
      <c r="D1" s="1026"/>
      <c r="E1" s="1027"/>
      <c r="F1" s="1027"/>
      <c r="G1" s="1025"/>
      <c r="H1" s="1025"/>
      <c r="I1" s="1025"/>
      <c r="J1" s="1025"/>
      <c r="K1" s="1025"/>
      <c r="L1" s="1025"/>
      <c r="M1" s="1908"/>
      <c r="N1" s="1025"/>
    </row>
    <row r="3" spans="1:14" ht="18">
      <c r="A3" s="1029"/>
      <c r="B3" s="1030" t="s">
        <v>950</v>
      </c>
      <c r="C3" s="1031"/>
      <c r="D3" s="1031"/>
      <c r="E3" s="1032"/>
      <c r="F3" s="1033"/>
      <c r="G3" s="1034"/>
      <c r="H3" s="1034"/>
      <c r="I3" s="1034"/>
      <c r="J3" s="1034"/>
      <c r="K3" s="1034"/>
      <c r="L3" s="1034"/>
      <c r="M3" s="1901"/>
      <c r="N3" s="1034"/>
    </row>
    <row r="4" spans="1:14" s="1042" customFormat="1">
      <c r="A4" s="1036" t="s">
        <v>951</v>
      </c>
      <c r="B4" s="1037" t="s">
        <v>952</v>
      </c>
      <c r="C4" s="1038" t="s">
        <v>953</v>
      </c>
      <c r="D4" s="1038" t="s">
        <v>954</v>
      </c>
      <c r="E4" s="1039" t="s">
        <v>955</v>
      </c>
      <c r="F4" s="1040" t="s">
        <v>330</v>
      </c>
      <c r="G4" s="1041"/>
      <c r="H4" s="1041"/>
      <c r="I4" s="1041"/>
      <c r="J4" s="1041"/>
      <c r="K4" s="1041"/>
      <c r="L4" s="1041"/>
      <c r="M4" s="1902" t="s">
        <v>955</v>
      </c>
      <c r="N4" s="1041" t="s">
        <v>956</v>
      </c>
    </row>
    <row r="5" spans="1:14">
      <c r="A5" s="1043"/>
      <c r="B5" s="1044"/>
      <c r="C5" s="1045"/>
      <c r="D5" s="1045"/>
      <c r="E5" s="1046"/>
      <c r="F5" s="1047"/>
    </row>
    <row r="6" spans="1:14" ht="26.4">
      <c r="A6" s="1048" t="s">
        <v>533</v>
      </c>
      <c r="B6" s="1044" t="s">
        <v>957</v>
      </c>
      <c r="C6" s="1049"/>
      <c r="D6" s="1045"/>
      <c r="E6" s="1046"/>
      <c r="F6" s="1047"/>
    </row>
    <row r="7" spans="1:14">
      <c r="A7" s="1050"/>
      <c r="B7" s="1044"/>
      <c r="C7" s="1049"/>
      <c r="D7" s="1045"/>
      <c r="E7" s="1046"/>
      <c r="F7" s="1047"/>
    </row>
    <row r="8" spans="1:14" ht="66">
      <c r="A8" s="1050"/>
      <c r="B8" s="1051" t="s">
        <v>958</v>
      </c>
      <c r="C8" s="1049"/>
      <c r="D8" s="1045"/>
      <c r="E8" s="1046"/>
      <c r="F8" s="1047"/>
    </row>
    <row r="9" spans="1:14" ht="26.4">
      <c r="A9" s="1050"/>
      <c r="B9" s="1052" t="s">
        <v>959</v>
      </c>
      <c r="C9" s="1049"/>
      <c r="D9" s="1045"/>
      <c r="E9" s="1046"/>
      <c r="F9" s="1047"/>
    </row>
    <row r="10" spans="1:14" customFormat="1" ht="42">
      <c r="B10" s="1053" t="s">
        <v>960</v>
      </c>
      <c r="E10" s="422"/>
      <c r="F10" s="422"/>
      <c r="M10" s="8"/>
    </row>
    <row r="11" spans="1:14" customFormat="1" ht="14.4">
      <c r="B11" s="1053"/>
      <c r="E11" s="422"/>
      <c r="F11" s="422"/>
      <c r="M11" s="8"/>
    </row>
    <row r="12" spans="1:14">
      <c r="A12" s="1050"/>
      <c r="B12" s="1044"/>
      <c r="C12" s="1049"/>
      <c r="D12" s="1045"/>
      <c r="E12" s="1046"/>
      <c r="F12" s="1047"/>
    </row>
    <row r="13" spans="1:14" ht="39.6">
      <c r="A13" s="1050" t="s">
        <v>10</v>
      </c>
      <c r="B13" s="1044" t="s">
        <v>961</v>
      </c>
      <c r="C13" s="1049"/>
      <c r="D13" s="1045"/>
      <c r="E13" s="1046"/>
      <c r="F13" s="1047"/>
    </row>
    <row r="14" spans="1:14">
      <c r="A14" s="1050"/>
      <c r="B14" s="1052" t="s">
        <v>962</v>
      </c>
      <c r="C14" s="1049"/>
      <c r="D14" s="1045"/>
      <c r="E14" s="1046"/>
      <c r="F14" s="1047"/>
    </row>
    <row r="15" spans="1:14" ht="26.4">
      <c r="A15" s="1050"/>
      <c r="B15" s="1054" t="s">
        <v>963</v>
      </c>
      <c r="C15" s="1049"/>
      <c r="D15" s="1045"/>
      <c r="E15" s="1046"/>
      <c r="F15" s="1047"/>
    </row>
    <row r="16" spans="1:14">
      <c r="A16" s="1050"/>
      <c r="B16" s="1055" t="s">
        <v>964</v>
      </c>
      <c r="C16" s="1049"/>
      <c r="D16" s="1045"/>
      <c r="E16" s="1046"/>
      <c r="F16" s="1047"/>
    </row>
    <row r="17" spans="1:14">
      <c r="A17" s="1050"/>
      <c r="B17" s="1054" t="s">
        <v>965</v>
      </c>
      <c r="C17" s="1049"/>
      <c r="D17" s="1045"/>
      <c r="E17" s="1046"/>
      <c r="F17" s="1047"/>
    </row>
    <row r="18" spans="1:14" ht="26.4">
      <c r="A18" s="1050"/>
      <c r="B18" s="1054" t="s">
        <v>966</v>
      </c>
      <c r="C18" s="1049"/>
      <c r="D18" s="1045"/>
      <c r="E18" s="1046"/>
      <c r="F18" s="1047"/>
    </row>
    <row r="19" spans="1:14">
      <c r="A19" s="1050"/>
      <c r="B19" s="1054" t="s">
        <v>967</v>
      </c>
      <c r="C19" s="1049"/>
      <c r="D19" s="1045"/>
      <c r="E19" s="1046"/>
      <c r="F19" s="1047"/>
    </row>
    <row r="20" spans="1:14">
      <c r="A20" s="1050"/>
      <c r="B20" s="1054" t="s">
        <v>968</v>
      </c>
      <c r="C20" s="1049"/>
      <c r="D20" s="1045"/>
      <c r="E20" s="1046"/>
      <c r="F20" s="1047"/>
    </row>
    <row r="21" spans="1:14">
      <c r="A21" s="1050"/>
      <c r="B21" s="1052" t="s">
        <v>969</v>
      </c>
      <c r="C21" s="1049"/>
      <c r="D21" s="1045"/>
      <c r="E21" s="1046"/>
      <c r="F21" s="1047"/>
    </row>
    <row r="22" spans="1:14" s="1034" customFormat="1">
      <c r="A22" s="1056"/>
      <c r="B22" s="1054" t="s">
        <v>970</v>
      </c>
      <c r="C22" s="1057"/>
      <c r="D22" s="1058"/>
      <c r="E22" s="1059"/>
      <c r="F22" s="1033"/>
      <c r="M22" s="1901"/>
    </row>
    <row r="23" spans="1:14" s="1034" customFormat="1">
      <c r="A23" s="1056"/>
      <c r="B23" s="1054" t="s">
        <v>971</v>
      </c>
      <c r="C23" s="1057"/>
      <c r="D23" s="1058"/>
      <c r="E23" s="1059"/>
      <c r="F23" s="1033"/>
      <c r="M23" s="1901"/>
    </row>
    <row r="24" spans="1:14" s="1034" customFormat="1">
      <c r="A24" s="1056"/>
      <c r="B24" s="1054" t="s">
        <v>972</v>
      </c>
      <c r="C24" s="1057"/>
      <c r="D24" s="1058"/>
      <c r="E24" s="1059"/>
      <c r="F24" s="1033"/>
      <c r="M24" s="1901"/>
    </row>
    <row r="25" spans="1:14" s="1034" customFormat="1">
      <c r="A25" s="1056"/>
      <c r="B25" s="1054" t="s">
        <v>973</v>
      </c>
      <c r="C25" s="1057"/>
      <c r="D25" s="1058"/>
      <c r="E25" s="1059"/>
      <c r="F25" s="1033"/>
      <c r="M25" s="1901"/>
    </row>
    <row r="26" spans="1:14">
      <c r="A26" s="1050"/>
      <c r="B26" s="1054" t="s">
        <v>974</v>
      </c>
      <c r="C26" s="1049"/>
      <c r="D26" s="1045"/>
      <c r="E26" s="1046"/>
      <c r="F26" s="1047"/>
    </row>
    <row r="27" spans="1:14" ht="52.8">
      <c r="A27" s="1050"/>
      <c r="B27" s="1052" t="s">
        <v>975</v>
      </c>
      <c r="C27" s="1049"/>
      <c r="D27" s="1045"/>
      <c r="E27" s="1046"/>
      <c r="F27" s="1047"/>
    </row>
    <row r="28" spans="1:14" ht="54.9" customHeight="1">
      <c r="A28" s="1050"/>
      <c r="B28" s="1052" t="s">
        <v>976</v>
      </c>
      <c r="C28" s="1049"/>
      <c r="D28" s="1045"/>
      <c r="E28" s="1046"/>
      <c r="F28" s="1047"/>
    </row>
    <row r="29" spans="1:14">
      <c r="A29" s="1050"/>
      <c r="B29" s="1052" t="s">
        <v>977</v>
      </c>
      <c r="C29" s="1049"/>
      <c r="D29" s="1045"/>
      <c r="E29" s="1046"/>
      <c r="F29" s="1047"/>
    </row>
    <row r="30" spans="1:14" ht="39.6">
      <c r="A30" s="1050"/>
      <c r="B30" s="1052" t="s">
        <v>978</v>
      </c>
      <c r="C30" s="1049"/>
      <c r="D30" s="1045"/>
      <c r="E30" s="1046"/>
      <c r="F30" s="1047"/>
    </row>
    <row r="31" spans="1:14">
      <c r="A31" s="1050"/>
      <c r="B31" s="1060" t="s">
        <v>979</v>
      </c>
      <c r="C31" s="1049"/>
      <c r="D31" s="1045"/>
      <c r="E31" s="1046"/>
      <c r="F31" s="1047"/>
      <c r="M31" s="1904"/>
      <c r="N31" s="1061"/>
    </row>
    <row r="32" spans="1:14">
      <c r="A32" s="1050"/>
      <c r="B32" s="1060" t="s">
        <v>980</v>
      </c>
      <c r="C32" s="1049"/>
      <c r="D32" s="1045"/>
      <c r="E32" s="1046"/>
      <c r="F32" s="1047"/>
      <c r="M32" s="1904"/>
      <c r="N32" s="1061"/>
    </row>
    <row r="33" spans="1:14" ht="26.4">
      <c r="A33" s="1050"/>
      <c r="B33" s="1060" t="s">
        <v>981</v>
      </c>
      <c r="C33" s="1049"/>
      <c r="D33" s="1045"/>
      <c r="E33" s="1046"/>
      <c r="F33" s="1047"/>
      <c r="M33" s="1904"/>
      <c r="N33" s="1061"/>
    </row>
    <row r="34" spans="1:14" ht="26.4">
      <c r="A34" s="1050"/>
      <c r="B34" s="1060" t="s">
        <v>982</v>
      </c>
      <c r="C34" s="1049"/>
      <c r="D34" s="1045"/>
      <c r="E34" s="1046"/>
      <c r="F34" s="1047"/>
      <c r="M34" s="1904"/>
      <c r="N34" s="1061"/>
    </row>
    <row r="35" spans="1:14">
      <c r="A35" s="1050"/>
      <c r="B35" s="1052" t="s">
        <v>983</v>
      </c>
      <c r="C35" s="1049"/>
      <c r="D35" s="1045"/>
      <c r="E35" s="1046"/>
      <c r="F35" s="1047"/>
      <c r="M35" s="1904"/>
      <c r="N35" s="1061"/>
    </row>
    <row r="36" spans="1:14" ht="15" customHeight="1">
      <c r="A36" s="1050"/>
      <c r="B36" s="1044" t="s">
        <v>984</v>
      </c>
      <c r="C36" s="1049"/>
      <c r="D36" s="1045"/>
      <c r="E36" s="1046"/>
      <c r="F36" s="1047"/>
      <c r="M36" s="1904"/>
      <c r="N36" s="1061"/>
    </row>
    <row r="37" spans="1:14" ht="26.4">
      <c r="A37" s="1050" t="s">
        <v>985</v>
      </c>
      <c r="B37" s="1052" t="s">
        <v>986</v>
      </c>
      <c r="C37" s="1049">
        <v>5</v>
      </c>
      <c r="D37" s="1045" t="s">
        <v>701</v>
      </c>
      <c r="E37" s="1046"/>
      <c r="F37" s="1047" t="s">
        <v>701</v>
      </c>
      <c r="M37" s="1918"/>
      <c r="N37" s="1061">
        <f>C37*M37</f>
        <v>0</v>
      </c>
    </row>
    <row r="38" spans="1:14" ht="26.4">
      <c r="A38" s="1050" t="s">
        <v>987</v>
      </c>
      <c r="B38" s="1052" t="s">
        <v>988</v>
      </c>
      <c r="C38" s="1049">
        <v>13</v>
      </c>
      <c r="D38" s="1045" t="s">
        <v>701</v>
      </c>
      <c r="E38" s="1046"/>
      <c r="F38" s="1047" t="s">
        <v>701</v>
      </c>
      <c r="M38" s="1918"/>
      <c r="N38" s="1061">
        <f>C38*M38</f>
        <v>0</v>
      </c>
    </row>
    <row r="39" spans="1:14">
      <c r="A39" s="1050"/>
      <c r="B39" s="1052"/>
      <c r="C39" s="1049"/>
      <c r="D39" s="1045"/>
      <c r="E39" s="1046"/>
      <c r="F39" s="1047"/>
      <c r="M39" s="1972"/>
      <c r="N39" s="1061"/>
    </row>
    <row r="40" spans="1:14" ht="52.8">
      <c r="A40" s="1050" t="s">
        <v>8</v>
      </c>
      <c r="B40" s="1044" t="s">
        <v>989</v>
      </c>
      <c r="C40" s="1049"/>
      <c r="D40" s="1045"/>
      <c r="E40" s="1046"/>
      <c r="F40" s="1047"/>
      <c r="M40" s="1972"/>
      <c r="N40" s="1061"/>
    </row>
    <row r="41" spans="1:14">
      <c r="A41" s="1050"/>
      <c r="B41" s="1052" t="s">
        <v>962</v>
      </c>
      <c r="C41" s="1049"/>
      <c r="D41" s="1045"/>
      <c r="E41" s="1046"/>
      <c r="F41" s="1047"/>
      <c r="M41" s="1972"/>
      <c r="N41" s="1061"/>
    </row>
    <row r="42" spans="1:14" ht="26.4">
      <c r="A42" s="1050"/>
      <c r="B42" s="1054" t="s">
        <v>963</v>
      </c>
      <c r="C42" s="1049"/>
      <c r="D42" s="1045"/>
      <c r="E42" s="1046"/>
      <c r="F42" s="1047"/>
      <c r="M42" s="1972"/>
      <c r="N42" s="1061"/>
    </row>
    <row r="43" spans="1:14">
      <c r="A43" s="1050"/>
      <c r="B43" s="1054" t="s">
        <v>964</v>
      </c>
      <c r="C43" s="1049"/>
      <c r="D43" s="1045"/>
      <c r="E43" s="1046"/>
      <c r="F43" s="1047"/>
      <c r="M43" s="1972"/>
      <c r="N43" s="1061"/>
    </row>
    <row r="44" spans="1:14">
      <c r="A44" s="1050"/>
      <c r="B44" s="1054" t="s">
        <v>965</v>
      </c>
      <c r="C44" s="1049"/>
      <c r="D44" s="1045"/>
      <c r="E44" s="1046"/>
      <c r="F44" s="1047"/>
      <c r="M44" s="1972"/>
      <c r="N44" s="1061"/>
    </row>
    <row r="45" spans="1:14" ht="26.4">
      <c r="A45" s="1050"/>
      <c r="B45" s="1054" t="s">
        <v>966</v>
      </c>
      <c r="C45" s="1049"/>
      <c r="D45" s="1045"/>
      <c r="E45" s="1046"/>
      <c r="F45" s="1047"/>
      <c r="M45" s="1972"/>
      <c r="N45" s="1061"/>
    </row>
    <row r="46" spans="1:14">
      <c r="A46" s="1050"/>
      <c r="B46" s="1054" t="s">
        <v>967</v>
      </c>
      <c r="C46" s="1049"/>
      <c r="D46" s="1045"/>
      <c r="E46" s="1046"/>
      <c r="F46" s="1047"/>
      <c r="M46" s="1972"/>
      <c r="N46" s="1061"/>
    </row>
    <row r="47" spans="1:14" ht="24.9" customHeight="1">
      <c r="A47" s="1050"/>
      <c r="B47" s="1052" t="s">
        <v>990</v>
      </c>
      <c r="C47" s="1049"/>
      <c r="D47" s="1045"/>
      <c r="E47" s="1046"/>
      <c r="F47" s="1047"/>
      <c r="M47" s="1972"/>
      <c r="N47" s="1061"/>
    </row>
    <row r="48" spans="1:14">
      <c r="A48" s="1050"/>
      <c r="B48" s="1054" t="s">
        <v>968</v>
      </c>
      <c r="C48" s="1049"/>
      <c r="D48" s="1045"/>
      <c r="E48" s="1046"/>
      <c r="F48" s="1047"/>
      <c r="M48" s="1972"/>
      <c r="N48" s="1061"/>
    </row>
    <row r="49" spans="1:14">
      <c r="A49" s="1050"/>
      <c r="B49" s="1052" t="s">
        <v>969</v>
      </c>
      <c r="C49" s="1049"/>
      <c r="D49" s="1045"/>
      <c r="E49" s="1046"/>
      <c r="F49" s="1047"/>
      <c r="M49" s="1972"/>
      <c r="N49" s="1061"/>
    </row>
    <row r="50" spans="1:14">
      <c r="A50" s="1050"/>
      <c r="B50" s="1054" t="s">
        <v>970</v>
      </c>
      <c r="C50" s="1049"/>
      <c r="D50" s="1045"/>
      <c r="E50" s="1046"/>
      <c r="F50" s="1047"/>
      <c r="M50" s="1972"/>
      <c r="N50" s="1061"/>
    </row>
    <row r="51" spans="1:14" s="1034" customFormat="1">
      <c r="A51" s="1056"/>
      <c r="B51" s="1054" t="s">
        <v>971</v>
      </c>
      <c r="C51" s="1057"/>
      <c r="D51" s="1058"/>
      <c r="E51" s="1059"/>
      <c r="F51" s="1033"/>
      <c r="M51" s="1973"/>
      <c r="N51" s="1062"/>
    </row>
    <row r="52" spans="1:14" s="1034" customFormat="1">
      <c r="A52" s="1056"/>
      <c r="B52" s="1054" t="s">
        <v>972</v>
      </c>
      <c r="C52" s="1057"/>
      <c r="D52" s="1058"/>
      <c r="E52" s="1059"/>
      <c r="F52" s="1033"/>
      <c r="M52" s="1973"/>
      <c r="N52" s="1062"/>
    </row>
    <row r="53" spans="1:14" s="1034" customFormat="1">
      <c r="A53" s="1056"/>
      <c r="B53" s="1054" t="s">
        <v>973</v>
      </c>
      <c r="C53" s="1057"/>
      <c r="D53" s="1058"/>
      <c r="E53" s="1059"/>
      <c r="F53" s="1033"/>
      <c r="M53" s="1973"/>
      <c r="N53" s="1062"/>
    </row>
    <row r="54" spans="1:14" ht="24.9" customHeight="1">
      <c r="A54" s="1050"/>
      <c r="B54" s="1052" t="s">
        <v>975</v>
      </c>
      <c r="C54" s="1049"/>
      <c r="D54" s="1045"/>
      <c r="E54" s="1046"/>
      <c r="F54" s="1047"/>
      <c r="M54" s="1972"/>
      <c r="N54" s="1061"/>
    </row>
    <row r="55" spans="1:14" ht="54.9" customHeight="1">
      <c r="A55" s="1050"/>
      <c r="B55" s="1052" t="s">
        <v>976</v>
      </c>
      <c r="C55" s="1057"/>
      <c r="D55" s="1045"/>
      <c r="E55" s="1046"/>
      <c r="F55" s="1047"/>
      <c r="M55" s="1972"/>
      <c r="N55" s="1061"/>
    </row>
    <row r="56" spans="1:14">
      <c r="A56" s="1050"/>
      <c r="B56" s="1052" t="s">
        <v>977</v>
      </c>
      <c r="C56" s="1057"/>
      <c r="D56" s="1045"/>
      <c r="E56" s="1046"/>
      <c r="F56" s="1047"/>
      <c r="M56" s="1972"/>
      <c r="N56" s="1061"/>
    </row>
    <row r="57" spans="1:14" ht="39.6">
      <c r="A57" s="1050"/>
      <c r="B57" s="1052" t="s">
        <v>991</v>
      </c>
      <c r="C57" s="1057"/>
      <c r="D57" s="1045"/>
      <c r="E57" s="1046"/>
      <c r="F57" s="1047"/>
      <c r="M57" s="1972"/>
      <c r="N57" s="1061"/>
    </row>
    <row r="58" spans="1:14" ht="24.9" customHeight="1">
      <c r="A58" s="1050"/>
      <c r="B58" s="1052" t="s">
        <v>992</v>
      </c>
      <c r="C58" s="1057"/>
      <c r="D58" s="1045"/>
      <c r="E58" s="1046"/>
      <c r="F58" s="1047"/>
      <c r="M58" s="1972"/>
      <c r="N58" s="1061"/>
    </row>
    <row r="59" spans="1:14">
      <c r="A59" s="1050"/>
      <c r="B59" s="1063" t="s">
        <v>993</v>
      </c>
      <c r="C59" s="1057"/>
      <c r="D59" s="1045"/>
      <c r="E59" s="1046"/>
      <c r="F59" s="1047"/>
      <c r="M59" s="1972"/>
      <c r="N59" s="1061"/>
    </row>
    <row r="60" spans="1:14">
      <c r="A60" s="1064"/>
      <c r="B60" s="1060" t="s">
        <v>980</v>
      </c>
      <c r="C60" s="1049"/>
      <c r="D60" s="1045"/>
      <c r="E60" s="1046"/>
      <c r="F60" s="1047"/>
      <c r="M60" s="1972"/>
      <c r="N60" s="1061"/>
    </row>
    <row r="61" spans="1:14" ht="26.4">
      <c r="A61" s="1050"/>
      <c r="B61" s="1060" t="s">
        <v>981</v>
      </c>
      <c r="C61" s="1049"/>
      <c r="D61" s="1045"/>
      <c r="E61" s="1046"/>
      <c r="F61" s="1047"/>
      <c r="M61" s="1972"/>
      <c r="N61" s="1061"/>
    </row>
    <row r="62" spans="1:14" ht="26.4">
      <c r="A62" s="1050"/>
      <c r="B62" s="1060" t="s">
        <v>994</v>
      </c>
      <c r="C62" s="1049"/>
      <c r="D62" s="1045"/>
      <c r="E62" s="1046"/>
      <c r="F62" s="1047"/>
      <c r="M62" s="1972"/>
      <c r="N62" s="1061"/>
    </row>
    <row r="63" spans="1:14">
      <c r="A63" s="1043"/>
      <c r="B63" s="1052" t="s">
        <v>995</v>
      </c>
      <c r="C63" s="1065"/>
      <c r="D63" s="1045"/>
      <c r="E63" s="1046"/>
      <c r="F63" s="1047"/>
      <c r="M63" s="1972"/>
      <c r="N63" s="1061"/>
    </row>
    <row r="64" spans="1:14" ht="15" customHeight="1">
      <c r="A64" s="1043"/>
      <c r="B64" s="1044" t="s">
        <v>984</v>
      </c>
      <c r="C64" s="1065"/>
      <c r="D64" s="1045"/>
      <c r="E64" s="1046"/>
      <c r="F64" s="1047"/>
      <c r="M64" s="1972"/>
      <c r="N64" s="1061"/>
    </row>
    <row r="65" spans="1:14" ht="26.4">
      <c r="A65" s="1043" t="s">
        <v>364</v>
      </c>
      <c r="B65" s="1052" t="s">
        <v>996</v>
      </c>
      <c r="C65" s="1066">
        <v>10</v>
      </c>
      <c r="D65" s="1045" t="s">
        <v>701</v>
      </c>
      <c r="E65" s="1046"/>
      <c r="F65" s="1047" t="s">
        <v>701</v>
      </c>
      <c r="M65" s="1918"/>
      <c r="N65" s="1061">
        <f>C65*M65</f>
        <v>0</v>
      </c>
    </row>
    <row r="66" spans="1:14" ht="26.4">
      <c r="A66" s="1043" t="s">
        <v>371</v>
      </c>
      <c r="B66" s="1052" t="s">
        <v>997</v>
      </c>
      <c r="C66" s="1065">
        <v>23</v>
      </c>
      <c r="D66" s="1045" t="s">
        <v>701</v>
      </c>
      <c r="E66" s="1046"/>
      <c r="F66" s="1047" t="s">
        <v>701</v>
      </c>
      <c r="M66" s="1918"/>
      <c r="N66" s="1061">
        <f>C66*M66</f>
        <v>0</v>
      </c>
    </row>
    <row r="67" spans="1:14">
      <c r="A67" s="1043"/>
      <c r="B67" s="1052"/>
      <c r="C67" s="1065"/>
      <c r="D67" s="1045"/>
      <c r="E67" s="1046"/>
      <c r="F67" s="1047"/>
      <c r="M67" s="1972"/>
      <c r="N67" s="1061"/>
    </row>
    <row r="68" spans="1:14">
      <c r="A68" s="1043"/>
      <c r="B68" s="1052"/>
      <c r="C68" s="1045"/>
      <c r="D68" s="1045"/>
      <c r="E68" s="1046"/>
      <c r="F68" s="1047"/>
      <c r="M68" s="1972"/>
      <c r="N68" s="1061"/>
    </row>
    <row r="69" spans="1:14" s="54" customFormat="1" ht="26.4">
      <c r="A69" s="1048" t="s">
        <v>535</v>
      </c>
      <c r="B69" s="1044" t="s">
        <v>998</v>
      </c>
      <c r="C69" s="1067"/>
      <c r="D69" s="1068"/>
      <c r="E69" s="1069"/>
      <c r="F69" s="1070"/>
      <c r="M69" s="1974"/>
      <c r="N69" s="1071"/>
    </row>
    <row r="70" spans="1:14" ht="26.4">
      <c r="A70" s="1050"/>
      <c r="B70" s="1044" t="s">
        <v>999</v>
      </c>
      <c r="C70" s="1049"/>
      <c r="D70" s="1045"/>
      <c r="E70" s="1046"/>
      <c r="F70" s="1047"/>
      <c r="M70" s="1972"/>
      <c r="N70" s="1061"/>
    </row>
    <row r="71" spans="1:14" ht="39.6">
      <c r="A71" s="1043"/>
      <c r="B71" s="1044" t="s">
        <v>1000</v>
      </c>
      <c r="C71" s="1045"/>
      <c r="D71" s="1045"/>
      <c r="E71" s="1046"/>
      <c r="F71" s="1047"/>
      <c r="M71" s="1972"/>
      <c r="N71" s="1061"/>
    </row>
    <row r="72" spans="1:14">
      <c r="A72" s="1043"/>
      <c r="B72" s="1044"/>
      <c r="C72" s="1045"/>
      <c r="D72" s="1045"/>
      <c r="E72" s="1046"/>
      <c r="F72" s="1047"/>
      <c r="M72" s="1972"/>
      <c r="N72" s="1061"/>
    </row>
    <row r="73" spans="1:14" ht="26.4">
      <c r="A73" s="1050" t="s">
        <v>10</v>
      </c>
      <c r="B73" s="1052" t="s">
        <v>1001</v>
      </c>
      <c r="C73" s="1049">
        <v>3</v>
      </c>
      <c r="D73" s="1045" t="s">
        <v>46</v>
      </c>
      <c r="E73" s="1046"/>
      <c r="F73" s="1047" t="s">
        <v>11</v>
      </c>
      <c r="M73" s="1918"/>
      <c r="N73" s="1061">
        <f>C73*M73</f>
        <v>0</v>
      </c>
    </row>
    <row r="74" spans="1:14">
      <c r="A74" s="1043"/>
      <c r="B74" s="1060"/>
      <c r="C74" s="1072"/>
      <c r="D74" s="1045"/>
      <c r="E74" s="1046"/>
      <c r="F74" s="1047"/>
      <c r="M74" s="1918"/>
      <c r="N74" s="1061"/>
    </row>
    <row r="75" spans="1:14" ht="66">
      <c r="A75" s="1050" t="s">
        <v>8</v>
      </c>
      <c r="B75" s="1052" t="s">
        <v>1002</v>
      </c>
      <c r="C75" s="1049">
        <v>10</v>
      </c>
      <c r="D75" s="1045" t="s">
        <v>46</v>
      </c>
      <c r="E75" s="1046"/>
      <c r="F75" s="1047" t="s">
        <v>46</v>
      </c>
      <c r="M75" s="1918"/>
      <c r="N75" s="1061">
        <f>C75*M75</f>
        <v>0</v>
      </c>
    </row>
    <row r="76" spans="1:14">
      <c r="A76" s="1043"/>
      <c r="B76" s="1052"/>
      <c r="C76" s="1045"/>
      <c r="D76" s="1045"/>
      <c r="E76" s="1046"/>
      <c r="F76" s="1047"/>
      <c r="M76" s="1918"/>
      <c r="N76" s="1061"/>
    </row>
    <row r="77" spans="1:14" ht="92.4">
      <c r="A77" s="1043" t="s">
        <v>240</v>
      </c>
      <c r="B77" s="1073" t="s">
        <v>1003</v>
      </c>
      <c r="C77" s="1072">
        <v>3</v>
      </c>
      <c r="D77" s="1045" t="s">
        <v>11</v>
      </c>
      <c r="E77" s="1046"/>
      <c r="F77" s="1047" t="s">
        <v>11</v>
      </c>
      <c r="M77" s="1918"/>
      <c r="N77" s="1061">
        <f>C77*M77</f>
        <v>0</v>
      </c>
    </row>
    <row r="78" spans="1:14">
      <c r="A78" s="1043"/>
      <c r="B78" s="1052"/>
      <c r="C78" s="1045"/>
      <c r="D78" s="1045"/>
      <c r="E78" s="1046"/>
      <c r="F78" s="1047"/>
      <c r="M78" s="1918"/>
      <c r="N78" s="1061"/>
    </row>
    <row r="79" spans="1:14" ht="52.8">
      <c r="A79" s="1043" t="s">
        <v>6</v>
      </c>
      <c r="B79" s="1052" t="s">
        <v>1004</v>
      </c>
      <c r="C79" s="1072"/>
      <c r="D79" s="1045"/>
      <c r="E79" s="1046"/>
      <c r="F79" s="1047"/>
      <c r="M79" s="1918"/>
      <c r="N79" s="1061"/>
    </row>
    <row r="80" spans="1:14">
      <c r="A80" s="1043"/>
      <c r="B80" s="1052"/>
      <c r="C80" s="1072">
        <v>2</v>
      </c>
      <c r="D80" s="1045" t="s">
        <v>11</v>
      </c>
      <c r="E80" s="1046"/>
      <c r="F80" s="1047" t="s">
        <v>11</v>
      </c>
      <c r="M80" s="1918"/>
      <c r="N80" s="1061">
        <f>C80*M80</f>
        <v>0</v>
      </c>
    </row>
    <row r="81" spans="1:14">
      <c r="A81" s="1043"/>
      <c r="B81" s="1052"/>
      <c r="C81" s="1072"/>
      <c r="D81" s="1045"/>
      <c r="E81" s="1046"/>
      <c r="F81" s="1047"/>
      <c r="M81" s="1918"/>
      <c r="N81" s="1061"/>
    </row>
    <row r="82" spans="1:14" ht="26.4">
      <c r="A82" s="1043" t="s">
        <v>5</v>
      </c>
      <c r="B82" s="1052" t="s">
        <v>1005</v>
      </c>
      <c r="C82" s="1074">
        <v>3</v>
      </c>
      <c r="D82" s="1045" t="s">
        <v>46</v>
      </c>
      <c r="E82" s="1046"/>
      <c r="F82" s="1047" t="s">
        <v>46</v>
      </c>
      <c r="M82" s="1918"/>
      <c r="N82" s="1061">
        <f>C82*M82</f>
        <v>0</v>
      </c>
    </row>
    <row r="83" spans="1:14">
      <c r="A83" s="1043"/>
      <c r="B83" s="1052"/>
      <c r="C83" s="1074"/>
      <c r="D83" s="1045"/>
      <c r="E83" s="1046"/>
      <c r="F83" s="1047"/>
      <c r="M83" s="1918"/>
      <c r="N83" s="1061"/>
    </row>
    <row r="84" spans="1:14" ht="66">
      <c r="A84" s="1043" t="s">
        <v>4</v>
      </c>
      <c r="B84" s="1052" t="s">
        <v>1660</v>
      </c>
      <c r="C84" s="1074">
        <v>90</v>
      </c>
      <c r="D84" s="1045" t="s">
        <v>1007</v>
      </c>
      <c r="E84" s="1046"/>
      <c r="F84" s="1047" t="s">
        <v>40</v>
      </c>
      <c r="M84" s="1918"/>
      <c r="N84" s="1061">
        <f>C84*M84</f>
        <v>0</v>
      </c>
    </row>
    <row r="85" spans="1:14">
      <c r="B85" s="1052"/>
      <c r="M85" s="1918"/>
      <c r="N85" s="1061"/>
    </row>
    <row r="86" spans="1:14" ht="26.4">
      <c r="A86" s="1077" t="s">
        <v>232</v>
      </c>
      <c r="B86" s="1052" t="s">
        <v>1008</v>
      </c>
      <c r="C86" s="1075">
        <v>3</v>
      </c>
      <c r="D86" s="1075" t="s">
        <v>40</v>
      </c>
      <c r="F86" s="1076" t="s">
        <v>40</v>
      </c>
      <c r="M86" s="1918"/>
      <c r="N86" s="1061">
        <f>C86*M86</f>
        <v>0</v>
      </c>
    </row>
    <row r="87" spans="1:14">
      <c r="A87" s="1048"/>
      <c r="B87" s="1052"/>
      <c r="C87" s="1045"/>
      <c r="D87" s="1078"/>
      <c r="E87" s="1069"/>
      <c r="F87" s="1047"/>
      <c r="M87" s="1918"/>
      <c r="N87" s="1061"/>
    </row>
    <row r="88" spans="1:14" ht="26.4">
      <c r="A88" s="1043" t="s">
        <v>244</v>
      </c>
      <c r="B88" s="1052" t="s">
        <v>1009</v>
      </c>
      <c r="C88" s="1074">
        <v>20</v>
      </c>
      <c r="D88" s="1045" t="s">
        <v>113</v>
      </c>
      <c r="E88" s="1046"/>
      <c r="F88" s="1047" t="s">
        <v>113</v>
      </c>
      <c r="M88" s="1918"/>
      <c r="N88" s="1061">
        <f>C88*M88</f>
        <v>0</v>
      </c>
    </row>
    <row r="89" spans="1:14">
      <c r="A89" s="1043"/>
      <c r="B89" s="1052"/>
      <c r="C89" s="1074"/>
      <c r="D89" s="1045"/>
      <c r="E89" s="1046"/>
      <c r="F89" s="1047"/>
      <c r="M89" s="1918"/>
      <c r="N89" s="1061"/>
    </row>
    <row r="90" spans="1:14">
      <c r="A90" s="1043" t="s">
        <v>284</v>
      </c>
      <c r="B90" s="1052" t="s">
        <v>1010</v>
      </c>
      <c r="C90" s="1074">
        <v>10</v>
      </c>
      <c r="D90" s="1045" t="s">
        <v>20</v>
      </c>
      <c r="E90" s="1046"/>
      <c r="F90" s="1047" t="s">
        <v>20</v>
      </c>
      <c r="M90" s="1918"/>
      <c r="N90" s="1061">
        <f>C90*M90</f>
        <v>0</v>
      </c>
    </row>
    <row r="91" spans="1:14">
      <c r="M91" s="1918"/>
      <c r="N91" s="1061"/>
    </row>
    <row r="92" spans="1:14" ht="79.2">
      <c r="A92" s="1043" t="s">
        <v>285</v>
      </c>
      <c r="B92" s="1052" t="s">
        <v>1011</v>
      </c>
      <c r="C92" s="1074">
        <v>1</v>
      </c>
      <c r="D92" s="1045" t="s">
        <v>764</v>
      </c>
      <c r="E92" s="1046"/>
      <c r="F92" s="1047" t="s">
        <v>764</v>
      </c>
      <c r="M92" s="1918"/>
      <c r="N92" s="1061">
        <f>C92*M92</f>
        <v>0</v>
      </c>
    </row>
    <row r="93" spans="1:14">
      <c r="A93" s="1043"/>
      <c r="B93" s="1052"/>
      <c r="C93" s="1074"/>
      <c r="D93" s="1045"/>
      <c r="E93" s="1046"/>
      <c r="F93" s="1047"/>
      <c r="M93" s="1918"/>
      <c r="N93" s="1061"/>
    </row>
    <row r="94" spans="1:14">
      <c r="A94" s="1043" t="s">
        <v>804</v>
      </c>
      <c r="B94" s="1052" t="s">
        <v>1012</v>
      </c>
      <c r="C94" s="1074">
        <v>95</v>
      </c>
      <c r="D94" s="1045" t="s">
        <v>764</v>
      </c>
      <c r="E94" s="1046"/>
      <c r="F94" s="1047" t="s">
        <v>701</v>
      </c>
      <c r="M94" s="1918"/>
      <c r="N94" s="1061">
        <f>C94*M94</f>
        <v>0</v>
      </c>
    </row>
    <row r="95" spans="1:14">
      <c r="A95" s="1043"/>
      <c r="B95" s="1052"/>
      <c r="C95" s="1074"/>
      <c r="D95" s="1045"/>
      <c r="E95" s="1046"/>
      <c r="F95" s="1047"/>
      <c r="M95" s="1918"/>
      <c r="N95" s="1061"/>
    </row>
    <row r="96" spans="1:14">
      <c r="A96" s="1043" t="s">
        <v>806</v>
      </c>
      <c r="B96" s="1052" t="s">
        <v>1013</v>
      </c>
      <c r="C96" s="1074">
        <v>1</v>
      </c>
      <c r="D96" s="1045" t="s">
        <v>764</v>
      </c>
      <c r="E96" s="1046"/>
      <c r="F96" s="1047" t="s">
        <v>11</v>
      </c>
      <c r="M96" s="1918"/>
      <c r="N96" s="1061">
        <f>C96*M96</f>
        <v>0</v>
      </c>
    </row>
    <row r="97" spans="1:14">
      <c r="M97" s="1918"/>
      <c r="N97" s="1061"/>
    </row>
    <row r="98" spans="1:14">
      <c r="A98" s="54" t="s">
        <v>537</v>
      </c>
      <c r="B98" s="1044" t="s">
        <v>1014</v>
      </c>
      <c r="M98" s="1918"/>
      <c r="N98" s="1061"/>
    </row>
    <row r="99" spans="1:14" ht="39.6">
      <c r="B99" s="1052" t="s">
        <v>1015</v>
      </c>
      <c r="C99" s="1075">
        <v>15</v>
      </c>
      <c r="D99" s="1075" t="s">
        <v>1016</v>
      </c>
      <c r="F99" s="1076" t="s">
        <v>1016</v>
      </c>
      <c r="M99" s="1972"/>
      <c r="N99" s="1061">
        <f>SUM(N19:N96)*C99/100</f>
        <v>0</v>
      </c>
    </row>
    <row r="100" spans="1:14">
      <c r="M100" s="1972"/>
      <c r="N100" s="1061"/>
    </row>
    <row r="101" spans="1:14" ht="15.6">
      <c r="A101" s="1034"/>
      <c r="B101" s="1079" t="s">
        <v>1017</v>
      </c>
      <c r="C101" s="1080"/>
      <c r="D101" s="1080"/>
      <c r="E101" s="1081"/>
      <c r="F101" s="1082"/>
      <c r="G101" s="1034"/>
      <c r="H101" s="1034"/>
      <c r="I101" s="1034"/>
      <c r="J101" s="1034"/>
      <c r="K101" s="1034"/>
      <c r="L101" s="1034"/>
      <c r="M101" s="1973"/>
      <c r="N101" s="145">
        <f>SUM(N10:N99)</f>
        <v>0</v>
      </c>
    </row>
    <row r="102" spans="1:14">
      <c r="M102" s="1975"/>
    </row>
    <row r="103" spans="1:14" ht="17.399999999999999">
      <c r="A103" s="1083"/>
      <c r="B103" s="1084" t="s">
        <v>1018</v>
      </c>
      <c r="C103" s="1085"/>
      <c r="D103" s="1085"/>
      <c r="E103" s="1085"/>
      <c r="F103" s="1086"/>
      <c r="G103" s="1087"/>
      <c r="H103" s="1088"/>
      <c r="I103" s="1089"/>
      <c r="J103" s="1090"/>
      <c r="K103" s="1089"/>
      <c r="L103" s="1088"/>
      <c r="M103" s="1905"/>
      <c r="N103" s="1088"/>
    </row>
    <row r="104" spans="1:14" ht="41.4">
      <c r="A104" s="1091" t="s">
        <v>951</v>
      </c>
      <c r="B104" s="1092" t="s">
        <v>952</v>
      </c>
      <c r="C104" s="1093" t="s">
        <v>953</v>
      </c>
      <c r="D104" s="1093" t="s">
        <v>1019</v>
      </c>
      <c r="E104" s="1093" t="s">
        <v>1020</v>
      </c>
      <c r="F104" s="1093" t="s">
        <v>330</v>
      </c>
      <c r="G104" s="1094" t="s">
        <v>1021</v>
      </c>
      <c r="H104" s="1095" t="s">
        <v>1022</v>
      </c>
      <c r="I104" s="1095" t="s">
        <v>1023</v>
      </c>
      <c r="J104" s="1094" t="s">
        <v>1024</v>
      </c>
      <c r="K104" s="1095" t="s">
        <v>1025</v>
      </c>
      <c r="L104" s="1096" t="s">
        <v>1026</v>
      </c>
      <c r="M104" s="1096" t="s">
        <v>1027</v>
      </c>
      <c r="N104" s="1097" t="s">
        <v>1028</v>
      </c>
    </row>
    <row r="105" spans="1:14" ht="15.6">
      <c r="A105" s="1091"/>
      <c r="B105" s="1092"/>
      <c r="C105" s="1093"/>
      <c r="D105" s="1093"/>
      <c r="E105" s="1093"/>
      <c r="F105" s="1093"/>
      <c r="G105" s="1098"/>
      <c r="H105" s="1095"/>
      <c r="I105" s="1095"/>
      <c r="J105" s="1094"/>
      <c r="K105" s="1099"/>
      <c r="L105" s="1096"/>
      <c r="M105" s="1096"/>
      <c r="N105" s="1097"/>
    </row>
    <row r="106" spans="1:14" ht="52.8">
      <c r="A106" s="1100">
        <v>1</v>
      </c>
      <c r="B106" s="1101" t="s">
        <v>1659</v>
      </c>
      <c r="C106" s="1102"/>
      <c r="D106" s="1102"/>
      <c r="E106" s="1102"/>
      <c r="F106" s="1103"/>
      <c r="G106" s="1104"/>
      <c r="H106" s="1105"/>
      <c r="I106" s="1106"/>
      <c r="J106" s="1107"/>
      <c r="K106" s="1106"/>
      <c r="L106" s="1105"/>
      <c r="M106" s="1128"/>
      <c r="N106" s="1105"/>
    </row>
    <row r="107" spans="1:14">
      <c r="A107" s="1108"/>
      <c r="B107" s="1101" t="s">
        <v>1029</v>
      </c>
      <c r="C107" s="1102">
        <v>35</v>
      </c>
      <c r="D107" s="1102"/>
      <c r="E107" s="1102">
        <f>C107-D107</f>
        <v>35</v>
      </c>
      <c r="F107" s="1103" t="s">
        <v>701</v>
      </c>
      <c r="G107" s="1104"/>
      <c r="H107" s="1110">
        <f>C107*G107</f>
        <v>0</v>
      </c>
      <c r="I107" s="1111">
        <f>D107*G107</f>
        <v>0</v>
      </c>
      <c r="J107" s="1107"/>
      <c r="K107" s="1111">
        <f>C107*J107</f>
        <v>0</v>
      </c>
      <c r="L107" s="1110"/>
      <c r="M107" s="1918"/>
      <c r="N107" s="1110">
        <f>C107*M107</f>
        <v>0</v>
      </c>
    </row>
    <row r="108" spans="1:14">
      <c r="A108" s="1108"/>
      <c r="B108" s="1109"/>
      <c r="C108" s="1102"/>
      <c r="D108" s="1102"/>
      <c r="E108" s="1102"/>
      <c r="F108" s="1103"/>
      <c r="G108" s="1104"/>
      <c r="H108" s="1110"/>
      <c r="I108" s="1111"/>
      <c r="J108" s="1107"/>
      <c r="K108" s="1111"/>
      <c r="L108" s="1110"/>
      <c r="M108" s="1918"/>
      <c r="N108" s="1110"/>
    </row>
    <row r="109" spans="1:14">
      <c r="A109" s="1108"/>
      <c r="B109" s="1109" t="s">
        <v>1030</v>
      </c>
      <c r="C109" s="1102">
        <f>SUM(C107:C107)</f>
        <v>35</v>
      </c>
      <c r="D109" s="1102"/>
      <c r="E109" s="1102"/>
      <c r="F109" s="1103" t="s">
        <v>701</v>
      </c>
      <c r="G109" s="1104"/>
      <c r="H109" s="1110"/>
      <c r="I109" s="1111"/>
      <c r="J109" s="1107"/>
      <c r="K109" s="1111"/>
      <c r="L109" s="1110"/>
      <c r="M109" s="1918"/>
      <c r="N109" s="1110"/>
    </row>
    <row r="110" spans="1:14">
      <c r="A110" s="1108"/>
      <c r="B110" s="1112"/>
      <c r="C110" s="1102"/>
      <c r="D110" s="1102"/>
      <c r="E110" s="1102"/>
      <c r="F110" s="1103"/>
      <c r="G110" s="1113"/>
      <c r="H110" s="1110"/>
      <c r="I110" s="1111"/>
      <c r="J110" s="1114"/>
      <c r="K110" s="1111"/>
      <c r="L110" s="1110"/>
      <c r="M110" s="1918"/>
      <c r="N110" s="1110"/>
    </row>
    <row r="111" spans="1:14" ht="26.4">
      <c r="A111" s="1115">
        <f>COUNT($A$6:A110)+1</f>
        <v>2</v>
      </c>
      <c r="B111" s="1116" t="s">
        <v>1031</v>
      </c>
      <c r="C111" s="1102"/>
      <c r="D111" s="1102"/>
      <c r="E111" s="1102">
        <f>C111-D111</f>
        <v>0</v>
      </c>
      <c r="F111" s="1103"/>
      <c r="G111" s="1104"/>
      <c r="H111" s="1110">
        <f>C111*G111</f>
        <v>0</v>
      </c>
      <c r="I111" s="1111">
        <f>D111*G111</f>
        <v>0</v>
      </c>
      <c r="J111" s="1107"/>
      <c r="K111" s="1111">
        <f>C111*J111</f>
        <v>0</v>
      </c>
      <c r="L111" s="1110"/>
      <c r="M111" s="1918"/>
      <c r="N111" s="1110"/>
    </row>
    <row r="112" spans="1:14">
      <c r="A112" s="1108"/>
      <c r="B112" s="1112" t="s">
        <v>1029</v>
      </c>
      <c r="C112" s="1102">
        <v>2</v>
      </c>
      <c r="D112" s="1102"/>
      <c r="E112" s="1102"/>
      <c r="F112" s="1103" t="s">
        <v>11</v>
      </c>
      <c r="G112" s="1113"/>
      <c r="H112" s="1110"/>
      <c r="I112" s="1111"/>
      <c r="J112" s="1114"/>
      <c r="K112" s="1111"/>
      <c r="L112" s="1110"/>
      <c r="M112" s="1918"/>
      <c r="N112" s="1110">
        <f>C112*M112</f>
        <v>0</v>
      </c>
    </row>
    <row r="113" spans="1:14">
      <c r="A113" s="1108"/>
      <c r="B113" s="1112"/>
      <c r="C113" s="1102"/>
      <c r="D113" s="1102"/>
      <c r="E113" s="1102"/>
      <c r="F113" s="1103"/>
      <c r="G113" s="1113"/>
      <c r="H113" s="1110"/>
      <c r="I113" s="1111"/>
      <c r="J113" s="1114"/>
      <c r="K113" s="1111"/>
      <c r="L113" s="1110"/>
      <c r="M113" s="1918"/>
      <c r="N113" s="1110"/>
    </row>
    <row r="114" spans="1:14">
      <c r="A114" s="1115">
        <f>COUNT($A$6:A112)+1</f>
        <v>3</v>
      </c>
      <c r="B114" s="1116" t="s">
        <v>1032</v>
      </c>
      <c r="C114" s="1102"/>
      <c r="D114" s="1102"/>
      <c r="E114" s="1102">
        <f>C114-D114</f>
        <v>0</v>
      </c>
      <c r="F114" s="1103"/>
      <c r="G114" s="1104"/>
      <c r="H114" s="1110">
        <f>C114*G114</f>
        <v>0</v>
      </c>
      <c r="I114" s="1111">
        <f>D114*G114</f>
        <v>0</v>
      </c>
      <c r="J114" s="1107"/>
      <c r="K114" s="1111">
        <f>C114*J114</f>
        <v>0</v>
      </c>
      <c r="L114" s="1110"/>
      <c r="M114" s="1918"/>
      <c r="N114" s="1110"/>
    </row>
    <row r="115" spans="1:14">
      <c r="A115" s="1108"/>
      <c r="B115" s="1112" t="s">
        <v>1033</v>
      </c>
      <c r="C115" s="1102">
        <v>1</v>
      </c>
      <c r="D115" s="1102"/>
      <c r="E115" s="1102"/>
      <c r="F115" s="1103" t="s">
        <v>11</v>
      </c>
      <c r="G115" s="1113"/>
      <c r="H115" s="1110"/>
      <c r="I115" s="1111"/>
      <c r="J115" s="1114"/>
      <c r="K115" s="1111"/>
      <c r="L115" s="1110"/>
      <c r="M115" s="1918"/>
      <c r="N115" s="1110">
        <f>C115*M115</f>
        <v>0</v>
      </c>
    </row>
    <row r="116" spans="1:14">
      <c r="A116" s="1108"/>
      <c r="B116" s="1112" t="s">
        <v>1034</v>
      </c>
      <c r="C116" s="1102">
        <v>2</v>
      </c>
      <c r="D116" s="1102"/>
      <c r="E116" s="1102"/>
      <c r="F116" s="1103" t="s">
        <v>11</v>
      </c>
      <c r="G116" s="1113"/>
      <c r="H116" s="1110"/>
      <c r="I116" s="1111"/>
      <c r="J116" s="1114"/>
      <c r="K116" s="1111"/>
      <c r="L116" s="1110"/>
      <c r="M116" s="1918"/>
      <c r="N116" s="1110">
        <f>C116*M116</f>
        <v>0</v>
      </c>
    </row>
    <row r="117" spans="1:14">
      <c r="A117" s="1108"/>
      <c r="B117" s="1112"/>
      <c r="C117" s="1102"/>
      <c r="D117" s="1102"/>
      <c r="E117" s="1102"/>
      <c r="F117" s="1103"/>
      <c r="G117" s="1113"/>
      <c r="H117" s="1110"/>
      <c r="I117" s="1111"/>
      <c r="J117" s="1114"/>
      <c r="K117" s="1111"/>
      <c r="L117" s="1110"/>
      <c r="M117" s="1918"/>
      <c r="N117" s="1110"/>
    </row>
    <row r="118" spans="1:14">
      <c r="A118" s="1115">
        <f>COUNT($A$6:A117)+1</f>
        <v>4</v>
      </c>
      <c r="B118" s="1116" t="s">
        <v>1035</v>
      </c>
      <c r="C118" s="1102"/>
      <c r="D118" s="1102"/>
      <c r="E118" s="1102">
        <f>C118-D118</f>
        <v>0</v>
      </c>
      <c r="F118" s="1103"/>
      <c r="G118" s="1104"/>
      <c r="H118" s="1110">
        <f>C118*G118</f>
        <v>0</v>
      </c>
      <c r="I118" s="1111">
        <f>D118*G118</f>
        <v>0</v>
      </c>
      <c r="J118" s="1107"/>
      <c r="K118" s="1111">
        <f>C118*J118</f>
        <v>0</v>
      </c>
      <c r="L118" s="1110"/>
      <c r="M118" s="1918"/>
      <c r="N118" s="1110"/>
    </row>
    <row r="119" spans="1:14">
      <c r="A119" s="1108"/>
      <c r="B119" s="1112" t="s">
        <v>1036</v>
      </c>
      <c r="C119" s="1102">
        <v>2</v>
      </c>
      <c r="D119" s="1102"/>
      <c r="E119" s="1102"/>
      <c r="F119" s="1103" t="s">
        <v>11</v>
      </c>
      <c r="G119" s="1113"/>
      <c r="H119" s="1110"/>
      <c r="I119" s="1111"/>
      <c r="J119" s="1114"/>
      <c r="K119" s="1111"/>
      <c r="L119" s="1110"/>
      <c r="M119" s="1918"/>
      <c r="N119" s="1110">
        <f>C119*M119</f>
        <v>0</v>
      </c>
    </row>
    <row r="120" spans="1:14">
      <c r="A120" s="1108"/>
      <c r="B120" s="1112"/>
      <c r="C120" s="1102"/>
      <c r="D120" s="1102"/>
      <c r="E120" s="1102"/>
      <c r="F120" s="1103"/>
      <c r="G120" s="1113"/>
      <c r="H120" s="1110"/>
      <c r="I120" s="1111"/>
      <c r="J120" s="1114"/>
      <c r="K120" s="1111"/>
      <c r="L120" s="1110"/>
      <c r="M120" s="1918"/>
      <c r="N120" s="1110"/>
    </row>
    <row r="121" spans="1:14">
      <c r="A121" s="1115">
        <f>COUNT($A$6:A120)+1</f>
        <v>5</v>
      </c>
      <c r="B121" s="1116" t="s">
        <v>1037</v>
      </c>
      <c r="C121" s="1102"/>
      <c r="D121" s="1102"/>
      <c r="E121" s="1102">
        <f>C121-D121</f>
        <v>0</v>
      </c>
      <c r="F121" s="1103"/>
      <c r="G121" s="1104"/>
      <c r="H121" s="1110">
        <f>C121*G121</f>
        <v>0</v>
      </c>
      <c r="I121" s="1111">
        <f>D121*G121</f>
        <v>0</v>
      </c>
      <c r="J121" s="1107"/>
      <c r="K121" s="1111">
        <f>C121*J121</f>
        <v>0</v>
      </c>
      <c r="L121" s="1110"/>
      <c r="M121" s="1918"/>
      <c r="N121" s="1110"/>
    </row>
    <row r="122" spans="1:14">
      <c r="A122" s="1108"/>
      <c r="B122" s="1112" t="s">
        <v>1029</v>
      </c>
      <c r="C122" s="1102">
        <v>5</v>
      </c>
      <c r="D122" s="1102"/>
      <c r="E122" s="1102"/>
      <c r="F122" s="1103" t="s">
        <v>11</v>
      </c>
      <c r="G122" s="1113"/>
      <c r="H122" s="1110"/>
      <c r="I122" s="1111"/>
      <c r="J122" s="1114"/>
      <c r="K122" s="1111"/>
      <c r="L122" s="1110"/>
      <c r="M122" s="1918"/>
      <c r="N122" s="1110">
        <f>C122*M122</f>
        <v>0</v>
      </c>
    </row>
    <row r="123" spans="1:14">
      <c r="A123" s="1108"/>
      <c r="B123" s="1112"/>
      <c r="C123" s="1102"/>
      <c r="D123" s="1102"/>
      <c r="E123" s="1102"/>
      <c r="F123" s="1103"/>
      <c r="G123" s="1113"/>
      <c r="H123" s="1110"/>
      <c r="I123" s="1111"/>
      <c r="J123" s="1114"/>
      <c r="K123" s="1111"/>
      <c r="L123" s="1110"/>
      <c r="M123" s="1918"/>
      <c r="N123" s="1110"/>
    </row>
    <row r="124" spans="1:14">
      <c r="A124" s="1115">
        <f>COUNT($A$6:A123)+1</f>
        <v>6</v>
      </c>
      <c r="B124" s="1116" t="s">
        <v>1038</v>
      </c>
      <c r="C124" s="1102"/>
      <c r="D124" s="1102"/>
      <c r="E124" s="1102">
        <f>C124-D124</f>
        <v>0</v>
      </c>
      <c r="F124" s="1103"/>
      <c r="G124" s="1104"/>
      <c r="H124" s="1110">
        <f>C124*G124</f>
        <v>0</v>
      </c>
      <c r="I124" s="1111">
        <f>D124*G124</f>
        <v>0</v>
      </c>
      <c r="J124" s="1107"/>
      <c r="K124" s="1111">
        <f>C124*J124</f>
        <v>0</v>
      </c>
      <c r="L124" s="1110"/>
      <c r="M124" s="1918"/>
      <c r="N124" s="1110"/>
    </row>
    <row r="125" spans="1:14">
      <c r="A125" s="1108"/>
      <c r="B125" s="1112" t="s">
        <v>1039</v>
      </c>
      <c r="C125" s="1102">
        <v>2</v>
      </c>
      <c r="D125" s="1102"/>
      <c r="E125" s="1102"/>
      <c r="F125" s="1103" t="s">
        <v>11</v>
      </c>
      <c r="G125" s="1113"/>
      <c r="H125" s="1110"/>
      <c r="I125" s="1111"/>
      <c r="J125" s="1114"/>
      <c r="K125" s="1111"/>
      <c r="L125" s="1110"/>
      <c r="M125" s="1918"/>
      <c r="N125" s="1110">
        <f>C125*M125</f>
        <v>0</v>
      </c>
    </row>
    <row r="126" spans="1:14">
      <c r="A126" s="1117"/>
      <c r="B126" s="1118"/>
      <c r="C126" s="1119"/>
      <c r="D126" s="1119"/>
      <c r="E126" s="1119">
        <f>C126-D126</f>
        <v>0</v>
      </c>
      <c r="F126" s="1120"/>
      <c r="G126" s="1121"/>
      <c r="H126" s="1122">
        <f>C126*G126</f>
        <v>0</v>
      </c>
      <c r="I126" s="1123">
        <f>D126*G126</f>
        <v>0</v>
      </c>
      <c r="J126" s="1124"/>
      <c r="K126" s="1123">
        <f>C126*J126</f>
        <v>0</v>
      </c>
      <c r="L126" s="1122"/>
      <c r="M126" s="1918"/>
      <c r="N126" s="1122"/>
    </row>
    <row r="127" spans="1:14">
      <c r="A127" s="1115">
        <f>COUNT($A$6:A126)+1</f>
        <v>7</v>
      </c>
      <c r="B127" s="1125" t="s">
        <v>1040</v>
      </c>
      <c r="C127" s="1126"/>
      <c r="D127" s="1126"/>
      <c r="E127" s="1105"/>
      <c r="F127" s="1127"/>
      <c r="G127" s="1128"/>
      <c r="H127" s="1105"/>
      <c r="I127" s="1105"/>
      <c r="J127" s="1128"/>
      <c r="K127" s="1105"/>
      <c r="L127" s="1105"/>
      <c r="M127" s="1918"/>
      <c r="N127" s="1105"/>
    </row>
    <row r="128" spans="1:14">
      <c r="A128" s="1115"/>
      <c r="B128" s="1129" t="s">
        <v>1041</v>
      </c>
      <c r="C128" s="1102">
        <v>50</v>
      </c>
      <c r="D128" s="1126"/>
      <c r="E128" s="1105"/>
      <c r="F128" s="1127" t="s">
        <v>701</v>
      </c>
      <c r="G128" s="1128"/>
      <c r="H128" s="1105"/>
      <c r="I128" s="1105"/>
      <c r="J128" s="1128"/>
      <c r="K128" s="1105"/>
      <c r="L128" s="1105"/>
      <c r="M128" s="1918"/>
      <c r="N128" s="1105">
        <f>C128*M128</f>
        <v>0</v>
      </c>
    </row>
    <row r="129" spans="1:14">
      <c r="A129" s="1115"/>
      <c r="B129" s="1129"/>
      <c r="C129" s="1102"/>
      <c r="D129" s="1126"/>
      <c r="E129" s="1105"/>
      <c r="F129" s="1127"/>
      <c r="G129" s="1128"/>
      <c r="H129" s="1105"/>
      <c r="I129" s="1105"/>
      <c r="J129" s="1128"/>
      <c r="K129" s="1105"/>
      <c r="L129" s="1105"/>
      <c r="M129" s="1918"/>
      <c r="N129" s="1105"/>
    </row>
    <row r="130" spans="1:14" ht="92.4">
      <c r="A130" s="1115">
        <f>COUNT($A$6:A129)+1</f>
        <v>8</v>
      </c>
      <c r="B130" s="1101" t="s">
        <v>1042</v>
      </c>
      <c r="C130" s="1102"/>
      <c r="D130" s="1102"/>
      <c r="E130" s="1102"/>
      <c r="F130" s="1103"/>
      <c r="G130" s="1104"/>
      <c r="H130" s="1105"/>
      <c r="I130" s="1106"/>
      <c r="J130" s="1107"/>
      <c r="K130" s="1106"/>
      <c r="L130" s="1105"/>
      <c r="M130" s="1918"/>
      <c r="N130" s="1105"/>
    </row>
    <row r="131" spans="1:14">
      <c r="A131" s="1108"/>
      <c r="B131" s="1109" t="s">
        <v>1043</v>
      </c>
      <c r="C131" s="1102">
        <v>18</v>
      </c>
      <c r="D131" s="1102"/>
      <c r="E131" s="1102">
        <f>C131-D131</f>
        <v>18</v>
      </c>
      <c r="F131" s="1103" t="s">
        <v>701</v>
      </c>
      <c r="G131" s="1104"/>
      <c r="H131" s="1110">
        <f>C131*G131</f>
        <v>0</v>
      </c>
      <c r="I131" s="1111">
        <f>D131*G131</f>
        <v>0</v>
      </c>
      <c r="J131" s="1107"/>
      <c r="K131" s="1111">
        <f>C131*J131</f>
        <v>0</v>
      </c>
      <c r="L131" s="1110"/>
      <c r="M131" s="1918"/>
      <c r="N131" s="1110">
        <f>C131*M131</f>
        <v>0</v>
      </c>
    </row>
    <row r="132" spans="1:14">
      <c r="A132" s="1108"/>
      <c r="B132" s="1109"/>
      <c r="C132" s="1102"/>
      <c r="D132" s="1102"/>
      <c r="E132" s="1102"/>
      <c r="F132" s="1103"/>
      <c r="G132" s="1104"/>
      <c r="H132" s="1110"/>
      <c r="I132" s="1111"/>
      <c r="J132" s="1107"/>
      <c r="K132" s="1111"/>
      <c r="L132" s="1110"/>
      <c r="M132" s="1918"/>
      <c r="N132" s="1110"/>
    </row>
    <row r="133" spans="1:14" ht="26.4">
      <c r="A133" s="1115">
        <f>COUNT($A$6:A132)+1</f>
        <v>9</v>
      </c>
      <c r="B133" s="1101" t="s">
        <v>1044</v>
      </c>
      <c r="C133" s="1102"/>
      <c r="D133" s="1102"/>
      <c r="E133" s="1102"/>
      <c r="F133" s="1103"/>
      <c r="G133" s="1104"/>
      <c r="H133" s="1105"/>
      <c r="I133" s="1106"/>
      <c r="J133" s="1107"/>
      <c r="K133" s="1106"/>
      <c r="L133" s="1105"/>
      <c r="M133" s="1918"/>
      <c r="N133" s="1105"/>
    </row>
    <row r="134" spans="1:14">
      <c r="A134" s="1108"/>
      <c r="B134" s="1109" t="s">
        <v>1045</v>
      </c>
      <c r="C134" s="1102">
        <v>4</v>
      </c>
      <c r="D134" s="1102"/>
      <c r="E134" s="1102">
        <f>C134-D134</f>
        <v>4</v>
      </c>
      <c r="F134" s="1103" t="s">
        <v>11</v>
      </c>
      <c r="G134" s="1104"/>
      <c r="H134" s="1110">
        <f>C134*G134</f>
        <v>0</v>
      </c>
      <c r="I134" s="1111">
        <f>D134*G134</f>
        <v>0</v>
      </c>
      <c r="J134" s="1107"/>
      <c r="K134" s="1111">
        <f>C134*J134</f>
        <v>0</v>
      </c>
      <c r="L134" s="1110"/>
      <c r="M134" s="1918"/>
      <c r="N134" s="1110">
        <f>C134*M134</f>
        <v>0</v>
      </c>
    </row>
    <row r="135" spans="1:14">
      <c r="A135" s="1108"/>
      <c r="B135" s="1109"/>
      <c r="C135" s="1102"/>
      <c r="D135" s="1102"/>
      <c r="E135" s="1102"/>
      <c r="F135" s="1103"/>
      <c r="G135" s="1104"/>
      <c r="H135" s="1110"/>
      <c r="I135" s="1111"/>
      <c r="J135" s="1107"/>
      <c r="K135" s="1111"/>
      <c r="L135" s="1110"/>
      <c r="M135" s="1918"/>
      <c r="N135" s="1110"/>
    </row>
    <row r="136" spans="1:14" ht="26.4">
      <c r="A136" s="1115">
        <f>COUNT($A$6:A134)+1</f>
        <v>10</v>
      </c>
      <c r="B136" s="1101" t="s">
        <v>1046</v>
      </c>
      <c r="C136" s="1102"/>
      <c r="D136" s="1102"/>
      <c r="E136" s="1102"/>
      <c r="F136" s="1103"/>
      <c r="G136" s="1104"/>
      <c r="H136" s="1105"/>
      <c r="I136" s="1106"/>
      <c r="J136" s="1107"/>
      <c r="K136" s="1106"/>
      <c r="L136" s="1105"/>
      <c r="M136" s="1918"/>
      <c r="N136" s="1105"/>
    </row>
    <row r="137" spans="1:14">
      <c r="A137" s="1108"/>
      <c r="B137" s="1109"/>
      <c r="C137" s="1102">
        <v>1</v>
      </c>
      <c r="D137" s="1102"/>
      <c r="E137" s="1102">
        <f>C137-D137</f>
        <v>1</v>
      </c>
      <c r="F137" s="1103" t="s">
        <v>1007</v>
      </c>
      <c r="G137" s="1104"/>
      <c r="H137" s="1110">
        <f>C137*G137</f>
        <v>0</v>
      </c>
      <c r="I137" s="1111">
        <f>D137*G137</f>
        <v>0</v>
      </c>
      <c r="J137" s="1107"/>
      <c r="K137" s="1111">
        <f>C137*J137</f>
        <v>0</v>
      </c>
      <c r="L137" s="1110"/>
      <c r="M137" s="1918"/>
      <c r="N137" s="1110">
        <f>C137*M137</f>
        <v>0</v>
      </c>
    </row>
    <row r="138" spans="1:14">
      <c r="A138" s="1108"/>
      <c r="B138" s="1109"/>
      <c r="C138" s="1102"/>
      <c r="D138" s="1102"/>
      <c r="E138" s="1102"/>
      <c r="F138" s="1103"/>
      <c r="G138" s="1104"/>
      <c r="H138" s="1110"/>
      <c r="I138" s="1111"/>
      <c r="J138" s="1107"/>
      <c r="K138" s="1111"/>
      <c r="L138" s="1110"/>
      <c r="M138" s="1918"/>
      <c r="N138" s="1110"/>
    </row>
    <row r="139" spans="1:14" ht="66">
      <c r="A139" s="1115">
        <v>11</v>
      </c>
      <c r="B139" s="1101" t="s">
        <v>1047</v>
      </c>
      <c r="C139" s="1102"/>
      <c r="D139" s="1102"/>
      <c r="E139" s="1102"/>
      <c r="F139" s="1103"/>
      <c r="G139" s="1104"/>
      <c r="H139" s="1105"/>
      <c r="I139" s="1106"/>
      <c r="J139" s="1107"/>
      <c r="K139" s="1106"/>
      <c r="L139" s="1105"/>
      <c r="M139" s="1918"/>
      <c r="N139" s="1105"/>
    </row>
    <row r="140" spans="1:14">
      <c r="A140" s="1108"/>
      <c r="B140" s="1109"/>
      <c r="C140" s="1102">
        <v>1</v>
      </c>
      <c r="D140" s="1102"/>
      <c r="E140" s="1102">
        <f>C140-D140</f>
        <v>1</v>
      </c>
      <c r="F140" s="1103" t="s">
        <v>1048</v>
      </c>
      <c r="G140" s="1104"/>
      <c r="H140" s="1110">
        <f>C140*G140</f>
        <v>0</v>
      </c>
      <c r="I140" s="1111">
        <f>D140*G140</f>
        <v>0</v>
      </c>
      <c r="J140" s="1107"/>
      <c r="K140" s="1111">
        <f>C140*J140</f>
        <v>0</v>
      </c>
      <c r="L140" s="1110"/>
      <c r="M140" s="1918"/>
      <c r="N140" s="1110">
        <f>C140*M140</f>
        <v>0</v>
      </c>
    </row>
    <row r="141" spans="1:14">
      <c r="A141" s="1108"/>
      <c r="B141" s="1109"/>
      <c r="C141" s="1102"/>
      <c r="D141" s="1102"/>
      <c r="E141" s="1102"/>
      <c r="F141" s="1103"/>
      <c r="G141" s="1104"/>
      <c r="H141" s="1110"/>
      <c r="I141" s="1111"/>
      <c r="J141" s="1107"/>
      <c r="K141" s="1111"/>
      <c r="L141" s="1110"/>
      <c r="M141" s="1918"/>
      <c r="N141" s="1110"/>
    </row>
    <row r="142" spans="1:14" ht="26.4">
      <c r="A142" s="1115">
        <f>COUNT($A$6:A141)+1</f>
        <v>12</v>
      </c>
      <c r="B142" s="1101" t="s">
        <v>1049</v>
      </c>
      <c r="C142" s="1102"/>
      <c r="D142" s="1102"/>
      <c r="E142" s="1102"/>
      <c r="F142" s="1103"/>
      <c r="G142" s="1104"/>
      <c r="H142" s="1105"/>
      <c r="I142" s="1106"/>
      <c r="J142" s="1107"/>
      <c r="K142" s="1106"/>
      <c r="L142" s="1105"/>
      <c r="M142" s="1918"/>
      <c r="N142" s="1105"/>
    </row>
    <row r="143" spans="1:14">
      <c r="A143" s="1108"/>
      <c r="B143" s="1109"/>
      <c r="C143" s="1102">
        <v>37</v>
      </c>
      <c r="D143" s="1102"/>
      <c r="E143" s="1102">
        <f>C143-D143</f>
        <v>37</v>
      </c>
      <c r="F143" s="1103" t="s">
        <v>701</v>
      </c>
      <c r="G143" s="1104"/>
      <c r="H143" s="1110">
        <f>C143*G143</f>
        <v>0</v>
      </c>
      <c r="I143" s="1111">
        <f>D143*G143</f>
        <v>0</v>
      </c>
      <c r="J143" s="1107"/>
      <c r="K143" s="1111">
        <f>C143*J143</f>
        <v>0</v>
      </c>
      <c r="L143" s="1110"/>
      <c r="M143" s="1918"/>
      <c r="N143" s="1110">
        <f>C143*M143</f>
        <v>0</v>
      </c>
    </row>
    <row r="144" spans="1:14">
      <c r="A144" s="1115"/>
      <c r="B144" s="1129"/>
      <c r="C144" s="1102"/>
      <c r="D144" s="1126"/>
      <c r="E144" s="1105"/>
      <c r="F144" s="1127"/>
      <c r="G144" s="1128"/>
      <c r="H144" s="1105"/>
      <c r="I144" s="1105"/>
      <c r="J144" s="1128"/>
      <c r="K144" s="1105"/>
      <c r="L144" s="1105"/>
      <c r="M144" s="1918"/>
      <c r="N144" s="1105"/>
    </row>
    <row r="145" spans="1:14">
      <c r="A145" s="1115">
        <f>COUNT($A$6:A144)+1</f>
        <v>13</v>
      </c>
      <c r="B145" s="1125" t="s">
        <v>1050</v>
      </c>
      <c r="C145" s="1102"/>
      <c r="D145" s="1126"/>
      <c r="E145" s="1105"/>
      <c r="F145" s="1127"/>
      <c r="G145" s="1128"/>
      <c r="H145" s="1105"/>
      <c r="I145" s="1105"/>
      <c r="J145" s="1128"/>
      <c r="K145" s="1105"/>
      <c r="L145" s="1105"/>
      <c r="M145" s="1918"/>
      <c r="N145" s="1105"/>
    </row>
    <row r="146" spans="1:14" ht="105.6">
      <c r="A146" s="1130" t="s">
        <v>1051</v>
      </c>
      <c r="B146" s="1131" t="s">
        <v>1052</v>
      </c>
      <c r="C146" s="1102">
        <v>50</v>
      </c>
      <c r="D146" s="1132"/>
      <c r="E146" s="1133"/>
      <c r="F146" s="1127" t="s">
        <v>701</v>
      </c>
      <c r="G146" s="1134"/>
      <c r="H146" s="1133"/>
      <c r="I146" s="1133"/>
      <c r="J146" s="1134"/>
      <c r="K146" s="1133"/>
      <c r="L146" s="1133"/>
      <c r="M146" s="1918"/>
      <c r="N146" s="1105">
        <f>C146*M146</f>
        <v>0</v>
      </c>
    </row>
    <row r="147" spans="1:14">
      <c r="A147" s="1130"/>
      <c r="B147" s="1131"/>
      <c r="C147" s="1135"/>
      <c r="D147" s="1132"/>
      <c r="E147" s="1133"/>
      <c r="F147" s="1136"/>
      <c r="G147" s="1134"/>
      <c r="H147" s="1133"/>
      <c r="I147" s="1133"/>
      <c r="J147" s="1134"/>
      <c r="K147" s="1133"/>
      <c r="L147" s="1133"/>
      <c r="M147" s="1918"/>
      <c r="N147" s="1133"/>
    </row>
    <row r="148" spans="1:14" ht="92.4">
      <c r="A148" s="1130" t="s">
        <v>1053</v>
      </c>
      <c r="B148" s="1131" t="s">
        <v>1054</v>
      </c>
      <c r="C148" s="1102">
        <v>50</v>
      </c>
      <c r="D148" s="1126"/>
      <c r="E148" s="1105"/>
      <c r="F148" s="1127" t="s">
        <v>701</v>
      </c>
      <c r="G148" s="1128"/>
      <c r="H148" s="1105"/>
      <c r="I148" s="1105"/>
      <c r="J148" s="1128"/>
      <c r="K148" s="1105"/>
      <c r="L148" s="1105"/>
      <c r="M148" s="1918"/>
      <c r="N148" s="1105">
        <f>C148*M148</f>
        <v>0</v>
      </c>
    </row>
    <row r="149" spans="1:14">
      <c r="A149" s="1130"/>
      <c r="B149" s="1131"/>
      <c r="C149" s="1102"/>
      <c r="D149" s="1126"/>
      <c r="E149" s="1105"/>
      <c r="F149" s="1127"/>
      <c r="G149" s="1128"/>
      <c r="H149" s="1105"/>
      <c r="I149" s="1105"/>
      <c r="J149" s="1128"/>
      <c r="K149" s="1105"/>
      <c r="L149" s="1105"/>
      <c r="M149" s="1918"/>
      <c r="N149" s="1105"/>
    </row>
    <row r="150" spans="1:14">
      <c r="A150" s="1130" t="s">
        <v>1055</v>
      </c>
      <c r="B150" s="1131" t="s">
        <v>1056</v>
      </c>
      <c r="C150" s="1102">
        <v>2</v>
      </c>
      <c r="D150" s="1132"/>
      <c r="E150" s="1133"/>
      <c r="F150" s="1127" t="s">
        <v>764</v>
      </c>
      <c r="G150" s="1134"/>
      <c r="H150" s="1133"/>
      <c r="I150" s="1133"/>
      <c r="J150" s="1134"/>
      <c r="K150" s="1133"/>
      <c r="L150" s="1133"/>
      <c r="M150" s="1918"/>
      <c r="N150" s="1133">
        <f>C150*M150</f>
        <v>0</v>
      </c>
    </row>
    <row r="151" spans="1:14">
      <c r="A151" s="1115"/>
      <c r="B151" s="1125"/>
      <c r="C151" s="1102"/>
      <c r="D151" s="1126"/>
      <c r="E151" s="1126"/>
      <c r="F151" s="1137"/>
      <c r="G151" s="1128"/>
      <c r="H151" s="1105"/>
      <c r="I151" s="1105"/>
      <c r="J151" s="1128"/>
      <c r="K151" s="1105"/>
      <c r="L151" s="1105"/>
      <c r="M151" s="1918"/>
      <c r="N151" s="1133"/>
    </row>
    <row r="152" spans="1:14">
      <c r="A152" s="1115">
        <f>COUNT($A$6:A150)+1</f>
        <v>14</v>
      </c>
      <c r="B152" s="1138" t="s">
        <v>1057</v>
      </c>
      <c r="C152" s="1139"/>
      <c r="D152" s="1139"/>
      <c r="E152" s="1139"/>
      <c r="F152" s="1103"/>
      <c r="G152" s="1104"/>
      <c r="H152" s="1105"/>
      <c r="I152" s="1106"/>
      <c r="J152" s="1107"/>
      <c r="K152" s="1106"/>
      <c r="L152" s="1105"/>
      <c r="M152" s="1918"/>
      <c r="N152" s="1133"/>
    </row>
    <row r="153" spans="1:14" ht="26.4">
      <c r="A153" s="1115"/>
      <c r="B153" s="1140" t="s">
        <v>1058</v>
      </c>
      <c r="C153" s="1139">
        <v>40</v>
      </c>
      <c r="D153" s="1139"/>
      <c r="E153" s="1139"/>
      <c r="F153" s="1103" t="s">
        <v>701</v>
      </c>
      <c r="G153" s="1104"/>
      <c r="H153" s="1105"/>
      <c r="I153" s="1106"/>
      <c r="J153" s="1107"/>
      <c r="K153" s="1106"/>
      <c r="L153" s="1105"/>
      <c r="M153" s="1918"/>
      <c r="N153" s="1133">
        <f t="shared" ref="N153" si="0">C153*M153</f>
        <v>0</v>
      </c>
    </row>
    <row r="154" spans="1:14">
      <c r="A154" s="1115"/>
      <c r="B154" s="1140"/>
      <c r="C154" s="1139"/>
      <c r="D154" s="1139"/>
      <c r="E154" s="1139"/>
      <c r="F154" s="1103"/>
      <c r="G154" s="1128"/>
      <c r="H154" s="1105"/>
      <c r="I154" s="1105"/>
      <c r="J154" s="1107"/>
      <c r="K154" s="1105"/>
      <c r="L154" s="1105"/>
      <c r="M154" s="1918"/>
      <c r="N154" s="1105"/>
    </row>
    <row r="155" spans="1:14">
      <c r="A155" s="1115">
        <f>COUNT($A$6:A153)+1</f>
        <v>15</v>
      </c>
      <c r="B155" s="1125" t="s">
        <v>1059</v>
      </c>
      <c r="C155" s="1102">
        <v>40</v>
      </c>
      <c r="D155" s="1126"/>
      <c r="E155" s="1126"/>
      <c r="F155" s="1137" t="s">
        <v>701</v>
      </c>
      <c r="G155" s="1128"/>
      <c r="H155" s="1105"/>
      <c r="I155" s="1105"/>
      <c r="J155" s="1128"/>
      <c r="K155" s="1105"/>
      <c r="L155" s="1105"/>
      <c r="M155" s="1918"/>
      <c r="N155" s="1105">
        <f>C155*M155</f>
        <v>0</v>
      </c>
    </row>
    <row r="156" spans="1:14">
      <c r="A156" s="1115"/>
      <c r="B156" s="1140"/>
      <c r="C156" s="1139"/>
      <c r="D156" s="1139"/>
      <c r="E156" s="1139"/>
      <c r="F156" s="1103"/>
      <c r="G156" s="1128"/>
      <c r="H156" s="1105"/>
      <c r="I156" s="1105"/>
      <c r="J156" s="1107"/>
      <c r="K156" s="1105"/>
      <c r="L156" s="1105"/>
      <c r="M156" s="1918"/>
      <c r="N156" s="1105"/>
    </row>
    <row r="157" spans="1:14">
      <c r="A157" s="1115">
        <f>COUNT($A$6:A155)+1</f>
        <v>16</v>
      </c>
      <c r="B157" s="1125" t="s">
        <v>1060</v>
      </c>
      <c r="C157" s="1102">
        <v>60</v>
      </c>
      <c r="D157" s="1126"/>
      <c r="E157" s="1126"/>
      <c r="F157" s="1137" t="s">
        <v>701</v>
      </c>
      <c r="G157" s="1128"/>
      <c r="H157" s="1105"/>
      <c r="I157" s="1105"/>
      <c r="J157" s="1128"/>
      <c r="K157" s="1105"/>
      <c r="L157" s="1105"/>
      <c r="M157" s="1918"/>
      <c r="N157" s="1105">
        <f>C157*M157</f>
        <v>0</v>
      </c>
    </row>
    <row r="158" spans="1:14">
      <c r="A158" s="1115"/>
      <c r="B158" s="1140"/>
      <c r="C158" s="1139"/>
      <c r="D158" s="1139"/>
      <c r="E158" s="1139"/>
      <c r="F158" s="1103"/>
      <c r="G158" s="1104"/>
      <c r="H158" s="1105"/>
      <c r="I158" s="1106"/>
      <c r="J158" s="1107"/>
      <c r="K158" s="1106"/>
      <c r="L158" s="1105"/>
      <c r="M158" s="1918"/>
      <c r="N158" s="1105"/>
    </row>
    <row r="159" spans="1:14">
      <c r="A159" s="1115">
        <f>COUNT($A$6:A157)+1</f>
        <v>17</v>
      </c>
      <c r="B159" s="1138" t="s">
        <v>1061</v>
      </c>
      <c r="C159" s="1139"/>
      <c r="D159" s="1139"/>
      <c r="E159" s="1139"/>
      <c r="F159" s="1103"/>
      <c r="G159" s="1104"/>
      <c r="H159" s="1105"/>
      <c r="I159" s="1106"/>
      <c r="J159" s="1107"/>
      <c r="K159" s="1106"/>
      <c r="L159" s="1105"/>
      <c r="M159" s="1918"/>
      <c r="N159" s="1105"/>
    </row>
    <row r="160" spans="1:14" ht="79.2">
      <c r="A160" s="1115"/>
      <c r="B160" s="1140" t="s">
        <v>1062</v>
      </c>
      <c r="C160" s="1139">
        <v>1</v>
      </c>
      <c r="D160" s="1139"/>
      <c r="E160" s="1139"/>
      <c r="F160" s="1103" t="s">
        <v>764</v>
      </c>
      <c r="G160" s="1104"/>
      <c r="H160" s="1105"/>
      <c r="I160" s="1106"/>
      <c r="J160" s="1107"/>
      <c r="K160" s="1106"/>
      <c r="L160" s="1105"/>
      <c r="M160" s="1918"/>
      <c r="N160" s="1105">
        <f>C160*M160</f>
        <v>0</v>
      </c>
    </row>
    <row r="161" spans="1:14">
      <c r="A161" s="1115"/>
      <c r="B161" s="1140"/>
      <c r="C161" s="1139"/>
      <c r="D161" s="1139"/>
      <c r="E161" s="1139"/>
      <c r="F161" s="1103"/>
      <c r="G161" s="1128"/>
      <c r="H161" s="1105"/>
      <c r="I161" s="1105"/>
      <c r="J161" s="1107"/>
      <c r="K161" s="1105"/>
      <c r="L161" s="1105"/>
      <c r="M161" s="1918"/>
      <c r="N161" s="1105"/>
    </row>
    <row r="162" spans="1:14" ht="26.4">
      <c r="A162" s="1115">
        <v>18</v>
      </c>
      <c r="B162" s="1141" t="s">
        <v>1063</v>
      </c>
      <c r="C162" s="1139"/>
      <c r="D162" s="1139"/>
      <c r="E162" s="1139"/>
      <c r="F162" s="1103"/>
      <c r="G162" s="1128"/>
      <c r="H162" s="1105"/>
      <c r="I162" s="1105"/>
      <c r="J162" s="1107"/>
      <c r="K162" s="1105"/>
      <c r="L162" s="1105"/>
      <c r="M162" s="1918"/>
      <c r="N162" s="1105"/>
    </row>
    <row r="163" spans="1:14">
      <c r="A163" s="1115"/>
      <c r="B163" s="1140"/>
      <c r="C163" s="1139">
        <v>2</v>
      </c>
      <c r="D163" s="1139"/>
      <c r="E163" s="1139"/>
      <c r="F163" s="1103" t="s">
        <v>764</v>
      </c>
      <c r="G163" s="1128"/>
      <c r="H163" s="1105"/>
      <c r="I163" s="1105"/>
      <c r="J163" s="1107"/>
      <c r="K163" s="1105"/>
      <c r="L163" s="1105"/>
      <c r="M163" s="1918"/>
      <c r="N163" s="1105">
        <f>C163*M163</f>
        <v>0</v>
      </c>
    </row>
    <row r="164" spans="1:14">
      <c r="A164" s="1115"/>
      <c r="B164" s="1140"/>
      <c r="C164" s="1139"/>
      <c r="D164" s="1139"/>
      <c r="E164" s="1139"/>
      <c r="F164" s="1103"/>
      <c r="G164" s="1128"/>
      <c r="H164" s="1105"/>
      <c r="I164" s="1105"/>
      <c r="J164" s="1107"/>
      <c r="K164" s="1105"/>
      <c r="L164" s="1105"/>
      <c r="M164" s="1918"/>
      <c r="N164" s="1105"/>
    </row>
    <row r="165" spans="1:14">
      <c r="A165" s="1115">
        <v>19</v>
      </c>
      <c r="B165" s="1125" t="s">
        <v>1064</v>
      </c>
      <c r="C165" s="1102">
        <v>1</v>
      </c>
      <c r="D165" s="1126"/>
      <c r="E165" s="1126"/>
      <c r="F165" s="1137" t="s">
        <v>764</v>
      </c>
      <c r="G165" s="1128"/>
      <c r="H165" s="1105"/>
      <c r="I165" s="1105"/>
      <c r="J165" s="1128"/>
      <c r="K165" s="1105"/>
      <c r="L165" s="1105"/>
      <c r="M165" s="1918"/>
      <c r="N165" s="1105">
        <f>C165*M165</f>
        <v>0</v>
      </c>
    </row>
    <row r="166" spans="1:14">
      <c r="A166" s="1115"/>
      <c r="B166" s="1125"/>
      <c r="C166" s="1102"/>
      <c r="D166" s="1126"/>
      <c r="E166" s="1126"/>
      <c r="F166" s="1137"/>
      <c r="G166" s="1128"/>
      <c r="H166" s="1105"/>
      <c r="I166" s="1105"/>
      <c r="J166" s="1128"/>
      <c r="K166" s="1105"/>
      <c r="L166" s="1105"/>
      <c r="M166" s="1918"/>
      <c r="N166" s="1105"/>
    </row>
    <row r="167" spans="1:14" ht="26.4">
      <c r="A167" s="1115">
        <v>20</v>
      </c>
      <c r="B167" s="1125" t="s">
        <v>1065</v>
      </c>
      <c r="C167" s="1102">
        <v>1</v>
      </c>
      <c r="D167" s="1126"/>
      <c r="E167" s="1126"/>
      <c r="F167" s="1137" t="s">
        <v>764</v>
      </c>
      <c r="G167" s="1128"/>
      <c r="H167" s="1105"/>
      <c r="I167" s="1105"/>
      <c r="J167" s="1128"/>
      <c r="K167" s="1105"/>
      <c r="L167" s="1105"/>
      <c r="M167" s="1918"/>
      <c r="N167" s="1105">
        <f>C167*M167</f>
        <v>0</v>
      </c>
    </row>
    <row r="168" spans="1:14">
      <c r="A168" s="1115"/>
      <c r="B168" s="1125"/>
      <c r="C168" s="1102"/>
      <c r="D168" s="1126"/>
      <c r="E168" s="1126"/>
      <c r="F168" s="1137"/>
      <c r="G168" s="1128"/>
      <c r="H168" s="1105"/>
      <c r="I168" s="1105"/>
      <c r="J168" s="1128"/>
      <c r="K168" s="1105"/>
      <c r="L168" s="1105"/>
      <c r="M168" s="1918"/>
      <c r="N168" s="1105"/>
    </row>
    <row r="169" spans="1:14" ht="26.4">
      <c r="A169" s="1115">
        <v>21</v>
      </c>
      <c r="B169" s="1125" t="s">
        <v>1066</v>
      </c>
      <c r="C169" s="1102">
        <v>1</v>
      </c>
      <c r="D169" s="1126"/>
      <c r="E169" s="1126"/>
      <c r="F169" s="1137" t="s">
        <v>764</v>
      </c>
      <c r="G169" s="1128"/>
      <c r="H169" s="1105"/>
      <c r="I169" s="1105"/>
      <c r="J169" s="1128"/>
      <c r="K169" s="1105"/>
      <c r="L169" s="1105"/>
      <c r="M169" s="1918"/>
      <c r="N169" s="1105">
        <f>SUM(N107:N163)*0.25</f>
        <v>0</v>
      </c>
    </row>
    <row r="170" spans="1:14">
      <c r="A170" s="1115"/>
      <c r="B170" s="1125"/>
      <c r="C170" s="1102"/>
      <c r="D170" s="1126"/>
      <c r="E170" s="1126"/>
      <c r="F170" s="1137"/>
      <c r="G170" s="1128"/>
      <c r="H170" s="1105"/>
      <c r="I170" s="1105"/>
      <c r="J170" s="1128"/>
      <c r="K170" s="1105"/>
      <c r="L170" s="1105"/>
      <c r="M170" s="1918"/>
      <c r="N170" s="1105"/>
    </row>
    <row r="171" spans="1:14">
      <c r="A171" s="1115">
        <f>COUNT($A$6:A169)+1</f>
        <v>22</v>
      </c>
      <c r="B171" s="1125" t="s">
        <v>22</v>
      </c>
      <c r="C171" s="1102">
        <v>5</v>
      </c>
      <c r="D171" s="1126"/>
      <c r="E171" s="1126"/>
      <c r="F171" s="1137" t="s">
        <v>20</v>
      </c>
      <c r="G171" s="1128"/>
      <c r="H171" s="1105"/>
      <c r="I171" s="1105"/>
      <c r="J171" s="1128"/>
      <c r="K171" s="1105"/>
      <c r="L171" s="1105"/>
      <c r="M171" s="1918"/>
      <c r="N171" s="1105">
        <f>C171*M171</f>
        <v>0</v>
      </c>
    </row>
    <row r="172" spans="1:14">
      <c r="A172" s="1115"/>
      <c r="B172" s="1125"/>
      <c r="C172" s="1102"/>
      <c r="D172" s="1126"/>
      <c r="E172" s="1126"/>
      <c r="F172" s="1137"/>
      <c r="G172" s="1128"/>
      <c r="H172" s="1105"/>
      <c r="I172" s="1105"/>
      <c r="J172" s="1128"/>
      <c r="K172" s="1105"/>
      <c r="L172" s="1105"/>
      <c r="M172" s="1918"/>
      <c r="N172" s="1105"/>
    </row>
    <row r="173" spans="1:14">
      <c r="A173" s="1115">
        <f>COUNT($A$6:A171)+1</f>
        <v>23</v>
      </c>
      <c r="B173" s="1125" t="s">
        <v>1067</v>
      </c>
      <c r="C173" s="1102">
        <v>10</v>
      </c>
      <c r="D173" s="1126"/>
      <c r="E173" s="1126"/>
      <c r="F173" s="1137" t="s">
        <v>20</v>
      </c>
      <c r="G173" s="1128"/>
      <c r="H173" s="1105"/>
      <c r="I173" s="1105"/>
      <c r="J173" s="1128"/>
      <c r="K173" s="1105"/>
      <c r="L173" s="1105"/>
      <c r="M173" s="1918"/>
      <c r="N173" s="1105">
        <f>C173*M173</f>
        <v>0</v>
      </c>
    </row>
    <row r="174" spans="1:14">
      <c r="A174" s="1115"/>
      <c r="B174" s="1139"/>
      <c r="C174" s="1139"/>
      <c r="D174" s="1139"/>
      <c r="E174" s="1139"/>
      <c r="F174" s="1103"/>
      <c r="G174" s="1104"/>
      <c r="H174" s="1105"/>
      <c r="I174" s="1106"/>
      <c r="J174" s="1107"/>
      <c r="K174" s="1106"/>
      <c r="L174" s="1105"/>
      <c r="M174" s="1128"/>
      <c r="N174" s="1105"/>
    </row>
    <row r="175" spans="1:14">
      <c r="A175" s="1115">
        <f>COUNT($A$6:A173)+1</f>
        <v>24</v>
      </c>
      <c r="B175" s="1138" t="s">
        <v>1068</v>
      </c>
      <c r="C175" s="1139"/>
      <c r="D175" s="1139"/>
      <c r="E175" s="1139"/>
      <c r="F175" s="1103"/>
      <c r="G175" s="1104"/>
      <c r="H175" s="1105"/>
      <c r="I175" s="1106"/>
      <c r="J175" s="1107"/>
      <c r="K175" s="1106"/>
      <c r="L175" s="1105"/>
      <c r="M175" s="1128"/>
      <c r="N175" s="1105"/>
    </row>
    <row r="176" spans="1:14" ht="39.6">
      <c r="A176" s="1108"/>
      <c r="B176" s="1140" t="s">
        <v>1069</v>
      </c>
      <c r="C176" s="1139">
        <v>10</v>
      </c>
      <c r="D176" s="1139"/>
      <c r="E176" s="1139"/>
      <c r="F176" s="1103" t="s">
        <v>1016</v>
      </c>
      <c r="G176" s="1104"/>
      <c r="H176" s="1105"/>
      <c r="I176" s="1106"/>
      <c r="J176" s="1107"/>
      <c r="K176" s="1106"/>
      <c r="L176" s="1105"/>
      <c r="M176" s="1128"/>
      <c r="N176" s="1105">
        <f>SUM(N103:N175)*0.1</f>
        <v>0</v>
      </c>
    </row>
    <row r="177" spans="1:14">
      <c r="A177" s="1142"/>
      <c r="B177" s="1118"/>
      <c r="C177" s="1118"/>
      <c r="D177" s="1118"/>
      <c r="E177" s="1118"/>
      <c r="F177" s="1120"/>
      <c r="G177" s="1143"/>
      <c r="H177" s="1144"/>
      <c r="I177" s="1145"/>
      <c r="J177" s="1146"/>
      <c r="K177" s="1145"/>
      <c r="L177" s="1144"/>
      <c r="M177" s="1906"/>
      <c r="N177" s="1144"/>
    </row>
    <row r="178" spans="1:14" ht="15.6">
      <c r="A178" s="1147"/>
      <c r="B178" s="1148" t="s">
        <v>1070</v>
      </c>
      <c r="C178" s="1149"/>
      <c r="D178" s="1149"/>
      <c r="E178" s="1149"/>
      <c r="F178" s="1150"/>
      <c r="G178" s="1151"/>
      <c r="H178" s="1152"/>
      <c r="I178" s="1153"/>
      <c r="J178" s="1154"/>
      <c r="K178" s="1153"/>
      <c r="L178" s="1152"/>
      <c r="M178" s="1976"/>
      <c r="N178" s="1155">
        <f>SUM(N107:N177)</f>
        <v>0</v>
      </c>
    </row>
    <row r="179" spans="1:14">
      <c r="A179" s="1142"/>
      <c r="B179" s="1118"/>
      <c r="C179" s="1118"/>
      <c r="D179" s="1118"/>
      <c r="E179" s="1118"/>
      <c r="F179" s="1120"/>
      <c r="G179" s="1143"/>
      <c r="H179" s="1144"/>
      <c r="I179" s="1145"/>
      <c r="J179" s="1146"/>
      <c r="K179" s="1145"/>
      <c r="L179" s="1144"/>
      <c r="M179" s="1906"/>
      <c r="N179" s="1144"/>
    </row>
    <row r="180" spans="1:14">
      <c r="A180" s="1142"/>
      <c r="B180" s="1118"/>
      <c r="C180" s="1118"/>
      <c r="D180" s="1118"/>
      <c r="E180" s="1118"/>
      <c r="F180" s="1120"/>
      <c r="G180" s="1143"/>
      <c r="H180" s="1144"/>
      <c r="I180" s="1145"/>
      <c r="J180" s="1146"/>
      <c r="K180" s="1145"/>
      <c r="L180" s="1144"/>
      <c r="M180" s="1906"/>
      <c r="N180" s="1144"/>
    </row>
    <row r="181" spans="1:14" ht="17.399999999999999">
      <c r="A181" s="1156"/>
      <c r="B181" s="1157" t="s">
        <v>1071</v>
      </c>
      <c r="C181" s="1158"/>
      <c r="D181" s="1158"/>
      <c r="E181" s="1158"/>
      <c r="F181" s="1159"/>
      <c r="G181" s="1160"/>
      <c r="H181" s="1161"/>
      <c r="I181" s="1162"/>
      <c r="J181" s="1163"/>
      <c r="K181" s="1162"/>
      <c r="L181" s="1161"/>
      <c r="M181" s="1907"/>
      <c r="N181" s="1161"/>
    </row>
    <row r="182" spans="1:14" ht="41.4">
      <c r="A182" s="1091" t="s">
        <v>951</v>
      </c>
      <c r="B182" s="1092" t="s">
        <v>952</v>
      </c>
      <c r="C182" s="1093" t="s">
        <v>953</v>
      </c>
      <c r="D182" s="1093" t="s">
        <v>1019</v>
      </c>
      <c r="E182" s="1093" t="s">
        <v>1020</v>
      </c>
      <c r="F182" s="1093" t="s">
        <v>330</v>
      </c>
      <c r="G182" s="1094" t="s">
        <v>1021</v>
      </c>
      <c r="H182" s="1095" t="s">
        <v>1022</v>
      </c>
      <c r="I182" s="1095" t="s">
        <v>1023</v>
      </c>
      <c r="J182" s="1094" t="s">
        <v>1024</v>
      </c>
      <c r="K182" s="1095" t="s">
        <v>1025</v>
      </c>
      <c r="L182" s="1096" t="s">
        <v>1026</v>
      </c>
      <c r="M182" s="1096" t="s">
        <v>1027</v>
      </c>
      <c r="N182" s="1097" t="s">
        <v>1028</v>
      </c>
    </row>
    <row r="183" spans="1:14" ht="15.6">
      <c r="A183" s="1091"/>
      <c r="B183" s="1092"/>
      <c r="C183" s="1093"/>
      <c r="D183" s="1093"/>
      <c r="E183" s="1093"/>
      <c r="F183" s="1093"/>
      <c r="G183" s="1098"/>
      <c r="H183" s="1095"/>
      <c r="I183" s="1095"/>
      <c r="J183" s="1094"/>
      <c r="K183" s="1099"/>
      <c r="L183" s="1096"/>
      <c r="M183" s="1096"/>
      <c r="N183" s="1097"/>
    </row>
    <row r="184" spans="1:14" ht="79.2">
      <c r="A184" s="1100">
        <v>1</v>
      </c>
      <c r="B184" s="1164" t="s">
        <v>1072</v>
      </c>
      <c r="C184" s="1102"/>
      <c r="D184" s="1102"/>
      <c r="E184" s="1102"/>
      <c r="F184" s="1103"/>
      <c r="G184" s="1104"/>
      <c r="H184" s="1105"/>
      <c r="I184" s="1106"/>
      <c r="J184" s="1107"/>
      <c r="K184" s="1106"/>
      <c r="L184" s="1105"/>
      <c r="M184" s="1128"/>
      <c r="N184" s="1105"/>
    </row>
    <row r="185" spans="1:14">
      <c r="A185" s="1108"/>
      <c r="B185" s="1109"/>
      <c r="C185" s="1102">
        <v>1</v>
      </c>
      <c r="D185" s="1102"/>
      <c r="E185" s="1102">
        <f>C185-D185</f>
        <v>1</v>
      </c>
      <c r="F185" s="1103" t="s">
        <v>11</v>
      </c>
      <c r="G185" s="1104"/>
      <c r="H185" s="1110">
        <f>C185*G185</f>
        <v>0</v>
      </c>
      <c r="I185" s="1111">
        <f>D185*G185</f>
        <v>0</v>
      </c>
      <c r="J185" s="1107"/>
      <c r="K185" s="1111">
        <f>C185*J185</f>
        <v>0</v>
      </c>
      <c r="L185" s="1110"/>
      <c r="M185" s="1918"/>
      <c r="N185" s="1110">
        <f>C185*M185</f>
        <v>0</v>
      </c>
    </row>
    <row r="186" spans="1:14">
      <c r="A186" s="1108"/>
      <c r="B186" s="1109"/>
      <c r="C186" s="1102"/>
      <c r="D186" s="1102"/>
      <c r="E186" s="1102"/>
      <c r="F186" s="1103"/>
      <c r="G186" s="1104"/>
      <c r="H186" s="1110"/>
      <c r="I186" s="1111"/>
      <c r="J186" s="1107"/>
      <c r="K186" s="1111"/>
      <c r="L186" s="1110"/>
      <c r="M186" s="1918"/>
      <c r="N186" s="1110"/>
    </row>
    <row r="187" spans="1:14" ht="66">
      <c r="A187" s="1100">
        <v>2</v>
      </c>
      <c r="B187" s="1164" t="s">
        <v>1073</v>
      </c>
      <c r="C187" s="1102"/>
      <c r="D187" s="1102"/>
      <c r="E187" s="1102"/>
      <c r="F187" s="1103"/>
      <c r="G187" s="1104"/>
      <c r="H187" s="1105"/>
      <c r="I187" s="1106"/>
      <c r="J187" s="1107"/>
      <c r="K187" s="1106"/>
      <c r="L187" s="1105"/>
      <c r="M187" s="1918"/>
      <c r="N187" s="1105"/>
    </row>
    <row r="188" spans="1:14">
      <c r="A188" s="1108"/>
      <c r="B188" s="1109"/>
      <c r="C188" s="1102">
        <v>6</v>
      </c>
      <c r="D188" s="1102"/>
      <c r="E188" s="1102">
        <f>C188-D188</f>
        <v>6</v>
      </c>
      <c r="F188" s="1103" t="s">
        <v>11</v>
      </c>
      <c r="G188" s="1104"/>
      <c r="H188" s="1110">
        <f>C188*G188</f>
        <v>0</v>
      </c>
      <c r="I188" s="1111">
        <f>D188*G188</f>
        <v>0</v>
      </c>
      <c r="J188" s="1107"/>
      <c r="K188" s="1111">
        <f>C188*J188</f>
        <v>0</v>
      </c>
      <c r="L188" s="1110"/>
      <c r="M188" s="1918"/>
      <c r="N188" s="1110">
        <f>C188*M188</f>
        <v>0</v>
      </c>
    </row>
    <row r="189" spans="1:14">
      <c r="A189" s="1108"/>
      <c r="B189" s="1109"/>
      <c r="C189" s="1102"/>
      <c r="D189" s="1102"/>
      <c r="E189" s="1102"/>
      <c r="F189" s="1103"/>
      <c r="G189" s="1104"/>
      <c r="H189" s="1110"/>
      <c r="I189" s="1111"/>
      <c r="J189" s="1107"/>
      <c r="K189" s="1111"/>
      <c r="L189" s="1110"/>
      <c r="M189" s="1918"/>
      <c r="N189" s="1110"/>
    </row>
    <row r="190" spans="1:14" ht="66">
      <c r="A190" s="1100">
        <v>3</v>
      </c>
      <c r="B190" s="1164" t="s">
        <v>1074</v>
      </c>
      <c r="C190" s="1102"/>
      <c r="D190" s="1102"/>
      <c r="E190" s="1102"/>
      <c r="F190" s="1103"/>
      <c r="G190" s="1104"/>
      <c r="H190" s="1105"/>
      <c r="I190" s="1106"/>
      <c r="J190" s="1107"/>
      <c r="K190" s="1106"/>
      <c r="L190" s="1105"/>
      <c r="M190" s="1918"/>
      <c r="N190" s="1105"/>
    </row>
    <row r="191" spans="1:14">
      <c r="A191" s="1108"/>
      <c r="B191" s="1109"/>
      <c r="C191" s="1102">
        <v>2</v>
      </c>
      <c r="D191" s="1102"/>
      <c r="E191" s="1102">
        <f>C191-D191</f>
        <v>2</v>
      </c>
      <c r="F191" s="1103" t="s">
        <v>11</v>
      </c>
      <c r="G191" s="1104"/>
      <c r="H191" s="1110">
        <f>C191*G191</f>
        <v>0</v>
      </c>
      <c r="I191" s="1111">
        <f>D191*G191</f>
        <v>0</v>
      </c>
      <c r="J191" s="1107"/>
      <c r="K191" s="1111">
        <f>C191*J191</f>
        <v>0</v>
      </c>
      <c r="L191" s="1110"/>
      <c r="M191" s="1918"/>
      <c r="N191" s="1110">
        <f>C191*M191</f>
        <v>0</v>
      </c>
    </row>
    <row r="192" spans="1:14">
      <c r="A192" s="1108"/>
      <c r="B192" s="1109"/>
      <c r="C192" s="1102"/>
      <c r="D192" s="1102"/>
      <c r="E192" s="1102"/>
      <c r="F192" s="1103"/>
      <c r="G192" s="1104"/>
      <c r="H192" s="1110"/>
      <c r="I192" s="1111"/>
      <c r="J192" s="1107"/>
      <c r="K192" s="1111"/>
      <c r="L192" s="1110"/>
      <c r="M192" s="1918"/>
      <c r="N192" s="1110"/>
    </row>
    <row r="193" spans="1:14" ht="26.4">
      <c r="A193" s="1100">
        <v>4</v>
      </c>
      <c r="B193" s="1164" t="s">
        <v>1075</v>
      </c>
      <c r="C193" s="1102"/>
      <c r="D193" s="1102"/>
      <c r="E193" s="1102"/>
      <c r="F193" s="1103"/>
      <c r="G193" s="1104"/>
      <c r="H193" s="1105"/>
      <c r="I193" s="1106"/>
      <c r="J193" s="1107"/>
      <c r="K193" s="1106"/>
      <c r="L193" s="1105"/>
      <c r="M193" s="1918"/>
      <c r="N193" s="1105"/>
    </row>
    <row r="194" spans="1:14">
      <c r="A194" s="1108"/>
      <c r="B194" s="1109"/>
      <c r="C194" s="1102">
        <v>60</v>
      </c>
      <c r="D194" s="1102"/>
      <c r="E194" s="1102">
        <f>C194-D194</f>
        <v>60</v>
      </c>
      <c r="F194" s="1103" t="s">
        <v>701</v>
      </c>
      <c r="G194" s="1104"/>
      <c r="H194" s="1110">
        <f>C194*G194</f>
        <v>0</v>
      </c>
      <c r="I194" s="1111">
        <f>D194*G194</f>
        <v>0</v>
      </c>
      <c r="J194" s="1107"/>
      <c r="K194" s="1111">
        <f>C194*J194</f>
        <v>0</v>
      </c>
      <c r="L194" s="1110"/>
      <c r="M194" s="1918"/>
      <c r="N194" s="1110">
        <f>C194*M194</f>
        <v>0</v>
      </c>
    </row>
    <row r="195" spans="1:14">
      <c r="A195" s="1108"/>
      <c r="B195" s="1109"/>
      <c r="C195" s="1102"/>
      <c r="D195" s="1102"/>
      <c r="E195" s="1102"/>
      <c r="F195" s="1103"/>
      <c r="G195" s="1104"/>
      <c r="H195" s="1110"/>
      <c r="I195" s="1111"/>
      <c r="J195" s="1107"/>
      <c r="K195" s="1111"/>
      <c r="L195" s="1110"/>
      <c r="M195" s="1918"/>
      <c r="N195" s="1110"/>
    </row>
    <row r="196" spans="1:14" ht="26.4">
      <c r="A196" s="1100">
        <v>5</v>
      </c>
      <c r="B196" s="1164" t="s">
        <v>1076</v>
      </c>
      <c r="C196" s="1102"/>
      <c r="D196" s="1102"/>
      <c r="E196" s="1102"/>
      <c r="F196" s="1103"/>
      <c r="G196" s="1104"/>
      <c r="H196" s="1105"/>
      <c r="I196" s="1106"/>
      <c r="J196" s="1107"/>
      <c r="K196" s="1106"/>
      <c r="L196" s="1105"/>
      <c r="M196" s="1918"/>
      <c r="N196" s="1105"/>
    </row>
    <row r="197" spans="1:14">
      <c r="A197" s="1108"/>
      <c r="B197" s="1109"/>
      <c r="C197" s="1102">
        <v>10</v>
      </c>
      <c r="D197" s="1102"/>
      <c r="E197" s="1102">
        <f>C197-D197</f>
        <v>10</v>
      </c>
      <c r="F197" s="1103" t="s">
        <v>701</v>
      </c>
      <c r="G197" s="1104"/>
      <c r="H197" s="1110">
        <f>C197*G197</f>
        <v>0</v>
      </c>
      <c r="I197" s="1111">
        <f>D197*G197</f>
        <v>0</v>
      </c>
      <c r="J197" s="1107"/>
      <c r="K197" s="1111">
        <f>C197*J197</f>
        <v>0</v>
      </c>
      <c r="L197" s="1110"/>
      <c r="M197" s="1918"/>
      <c r="N197" s="1110">
        <f>C197*M197</f>
        <v>0</v>
      </c>
    </row>
    <row r="198" spans="1:14">
      <c r="A198" s="1108"/>
      <c r="B198" s="1109"/>
      <c r="C198" s="1102"/>
      <c r="D198" s="1102"/>
      <c r="E198" s="1102"/>
      <c r="F198" s="1103"/>
      <c r="G198" s="1104"/>
      <c r="H198" s="1110"/>
      <c r="I198" s="1111"/>
      <c r="J198" s="1107"/>
      <c r="K198" s="1111"/>
      <c r="L198" s="1110"/>
      <c r="M198" s="1918"/>
      <c r="N198" s="1110"/>
    </row>
    <row r="199" spans="1:14" ht="26.4">
      <c r="A199" s="1100">
        <v>6</v>
      </c>
      <c r="B199" s="1164" t="s">
        <v>1077</v>
      </c>
      <c r="C199" s="1102"/>
      <c r="D199" s="1102"/>
      <c r="E199" s="1102"/>
      <c r="F199" s="1103"/>
      <c r="G199" s="1104"/>
      <c r="H199" s="1105"/>
      <c r="I199" s="1106"/>
      <c r="J199" s="1107"/>
      <c r="K199" s="1106"/>
      <c r="L199" s="1105"/>
      <c r="M199" s="1918"/>
      <c r="N199" s="1105"/>
    </row>
    <row r="200" spans="1:14">
      <c r="A200" s="1108"/>
      <c r="B200" s="1109"/>
      <c r="C200" s="1102">
        <v>10</v>
      </c>
      <c r="D200" s="1102"/>
      <c r="E200" s="1102">
        <f>C200-D200</f>
        <v>10</v>
      </c>
      <c r="F200" s="1103" t="s">
        <v>701</v>
      </c>
      <c r="G200" s="1104"/>
      <c r="H200" s="1110">
        <f>C200*G200</f>
        <v>0</v>
      </c>
      <c r="I200" s="1111">
        <f>D200*G200</f>
        <v>0</v>
      </c>
      <c r="J200" s="1107"/>
      <c r="K200" s="1111">
        <f>C200*J200</f>
        <v>0</v>
      </c>
      <c r="L200" s="1110"/>
      <c r="M200" s="1918"/>
      <c r="N200" s="1110">
        <f>C200*M200</f>
        <v>0</v>
      </c>
    </row>
    <row r="201" spans="1:14">
      <c r="A201" s="1108"/>
      <c r="B201" s="1109"/>
      <c r="C201" s="1102"/>
      <c r="D201" s="1102"/>
      <c r="E201" s="1102"/>
      <c r="F201" s="1103"/>
      <c r="G201" s="1104"/>
      <c r="H201" s="1110"/>
      <c r="I201" s="1111"/>
      <c r="J201" s="1107"/>
      <c r="K201" s="1111"/>
      <c r="L201" s="1110"/>
      <c r="M201" s="1918"/>
      <c r="N201" s="1110"/>
    </row>
    <row r="202" spans="1:14" ht="66">
      <c r="A202" s="1100">
        <v>7</v>
      </c>
      <c r="B202" s="1164" t="s">
        <v>1078</v>
      </c>
      <c r="C202" s="1102"/>
      <c r="D202" s="1102"/>
      <c r="E202" s="1102"/>
      <c r="F202" s="1103"/>
      <c r="G202" s="1104"/>
      <c r="H202" s="1105"/>
      <c r="I202" s="1106"/>
      <c r="J202" s="1107"/>
      <c r="K202" s="1106"/>
      <c r="L202" s="1105"/>
      <c r="M202" s="1918"/>
      <c r="N202" s="1105"/>
    </row>
    <row r="203" spans="1:14">
      <c r="A203" s="1108"/>
      <c r="B203" s="1109"/>
      <c r="C203" s="1102">
        <v>1</v>
      </c>
      <c r="D203" s="1102"/>
      <c r="E203" s="1102">
        <f>C203-D203</f>
        <v>1</v>
      </c>
      <c r="F203" s="1103" t="s">
        <v>764</v>
      </c>
      <c r="G203" s="1104"/>
      <c r="H203" s="1110">
        <f>C203*G203</f>
        <v>0</v>
      </c>
      <c r="I203" s="1111">
        <f>D203*G203</f>
        <v>0</v>
      </c>
      <c r="J203" s="1107"/>
      <c r="K203" s="1111">
        <f>C203*J203</f>
        <v>0</v>
      </c>
      <c r="L203" s="1110"/>
      <c r="M203" s="1918"/>
      <c r="N203" s="1110">
        <f>C203*M203</f>
        <v>0</v>
      </c>
    </row>
    <row r="204" spans="1:14">
      <c r="A204" s="1108"/>
      <c r="B204" s="1109"/>
      <c r="C204" s="1102"/>
      <c r="D204" s="1102"/>
      <c r="E204" s="1102"/>
      <c r="F204" s="1103"/>
      <c r="G204" s="1104"/>
      <c r="H204" s="1110"/>
      <c r="I204" s="1111"/>
      <c r="J204" s="1107"/>
      <c r="K204" s="1111"/>
      <c r="L204" s="1110"/>
      <c r="M204" s="1918"/>
      <c r="N204" s="1110"/>
    </row>
    <row r="205" spans="1:14" ht="26.4">
      <c r="A205" s="1100">
        <v>8</v>
      </c>
      <c r="B205" s="1164" t="s">
        <v>1079</v>
      </c>
      <c r="C205" s="1102"/>
      <c r="D205" s="1102"/>
      <c r="E205" s="1102"/>
      <c r="F205" s="1103"/>
      <c r="G205" s="1104"/>
      <c r="H205" s="1105"/>
      <c r="I205" s="1106"/>
      <c r="J205" s="1107"/>
      <c r="K205" s="1106"/>
      <c r="L205" s="1105"/>
      <c r="M205" s="1918"/>
      <c r="N205" s="1105"/>
    </row>
    <row r="206" spans="1:14">
      <c r="A206" s="1108"/>
      <c r="B206" s="1109"/>
      <c r="C206" s="1102">
        <v>1</v>
      </c>
      <c r="D206" s="1102"/>
      <c r="E206" s="1102">
        <f>C206-D206</f>
        <v>1</v>
      </c>
      <c r="F206" s="1103" t="s">
        <v>764</v>
      </c>
      <c r="G206" s="1104"/>
      <c r="H206" s="1110">
        <f>C206*G206</f>
        <v>0</v>
      </c>
      <c r="I206" s="1111">
        <f>D206*G206</f>
        <v>0</v>
      </c>
      <c r="J206" s="1107"/>
      <c r="K206" s="1111">
        <f>C206*J206</f>
        <v>0</v>
      </c>
      <c r="L206" s="1110"/>
      <c r="M206" s="1918"/>
      <c r="N206" s="1110">
        <f>C206*M206</f>
        <v>0</v>
      </c>
    </row>
    <row r="207" spans="1:14">
      <c r="A207" s="1108"/>
      <c r="B207" s="1109"/>
      <c r="C207" s="1102"/>
      <c r="D207" s="1102"/>
      <c r="E207" s="1102">
        <f>C207-D207</f>
        <v>0</v>
      </c>
      <c r="F207" s="1103"/>
      <c r="G207" s="1104"/>
      <c r="H207" s="1110">
        <f>C207*G207</f>
        <v>0</v>
      </c>
      <c r="I207" s="1111">
        <f>D207*G207</f>
        <v>0</v>
      </c>
      <c r="J207" s="1107"/>
      <c r="K207" s="1111">
        <f>C207*J207</f>
        <v>0</v>
      </c>
      <c r="L207" s="1110"/>
      <c r="M207" s="1128"/>
      <c r="N207" s="1110"/>
    </row>
    <row r="208" spans="1:14">
      <c r="A208" s="1142"/>
      <c r="B208" s="1118"/>
      <c r="C208" s="1118"/>
      <c r="D208" s="1118"/>
      <c r="E208" s="1118"/>
      <c r="F208" s="1120"/>
      <c r="G208" s="1143"/>
      <c r="H208" s="1144"/>
      <c r="I208" s="1145"/>
      <c r="J208" s="1146"/>
      <c r="K208" s="1145"/>
      <c r="L208" s="1144"/>
      <c r="M208" s="1906"/>
      <c r="N208" s="1144"/>
    </row>
    <row r="209" spans="1:14" ht="15.6">
      <c r="A209" s="1165"/>
      <c r="B209" s="1166" t="s">
        <v>1080</v>
      </c>
      <c r="C209" s="1167"/>
      <c r="D209" s="1167"/>
      <c r="E209" s="1167"/>
      <c r="F209" s="1168"/>
      <c r="G209" s="1169"/>
      <c r="H209" s="1170"/>
      <c r="I209" s="1171"/>
      <c r="J209" s="1172"/>
      <c r="K209" s="1171"/>
      <c r="L209" s="1170"/>
      <c r="M209" s="1977"/>
      <c r="N209" s="1173">
        <f>SUM(N185:N208)</f>
        <v>0</v>
      </c>
    </row>
    <row r="210" spans="1:14">
      <c r="M210" s="1975"/>
    </row>
    <row r="211" spans="1:14">
      <c r="M211" s="1975"/>
    </row>
    <row r="212" spans="1:14" ht="17.399999999999999">
      <c r="A212" s="1174"/>
      <c r="B212" s="1174" t="s">
        <v>1081</v>
      </c>
      <c r="C212" s="1174"/>
      <c r="D212" s="1174"/>
      <c r="E212" s="1174"/>
      <c r="F212" s="1174"/>
      <c r="G212" s="1174"/>
      <c r="H212" s="1174"/>
      <c r="I212" s="1174"/>
      <c r="J212" s="1174"/>
      <c r="K212" s="1174"/>
      <c r="L212" s="1174"/>
      <c r="M212" s="1978"/>
      <c r="N212" s="1175">
        <f>N209+N178+N101</f>
        <v>0</v>
      </c>
    </row>
  </sheetData>
  <sheetProtection algorithmName="SHA-512" hashValue="INfE2hXQU9sXCw/3oZc5FIUQ7cMLjYbrGTcjKJSsQCaOzOh3uhw5uMF2NLc3d/zOkRtjHWIlP/vbZP9O8VWSmw==" saltValue="ZdSN+oMMCMipG67hgCxHeQ==" spinCount="100000" sheet="1" objects="1" scenarios="1" selectLockedCells="1"/>
  <dataValidations count="1">
    <dataValidation type="custom" allowBlank="1" showInputMessage="1" showErrorMessage="1" error="Ceno na e.m. je potrebno vnesti na dve decimalni mesti " sqref="M37:M38 M65:M66 M73:M98 M107:M173 M185:M206">
      <formula1>M37=ROUND(M37,2)</formula1>
    </dataValidation>
  </dataValidations>
  <pageMargins left="0.75" right="0.75" top="1" bottom="1" header="0.5" footer="0.5"/>
  <pageSetup paperSize="9" scale="92" orientation="portrait" r:id="rId1"/>
  <headerFooter alignWithMargins="0"/>
  <rowBreaks count="1" manualBreakCount="1">
    <brk id="5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97"/>
  <sheetViews>
    <sheetView showZeros="0" view="pageBreakPreview" topLeftCell="A101" zoomScaleNormal="100" zoomScaleSheetLayoutView="100" workbookViewId="0">
      <selection activeCell="G56" sqref="G56"/>
    </sheetView>
  </sheetViews>
  <sheetFormatPr defaultColWidth="8.88671875" defaultRowHeight="13.2"/>
  <cols>
    <col min="1" max="1" width="5.44140625" style="408" customWidth="1"/>
    <col min="2" max="2" width="4.88671875" style="408" customWidth="1"/>
    <col min="3" max="3" width="37.88671875" style="233" customWidth="1"/>
    <col min="4" max="4" width="22.109375" style="351" customWidth="1"/>
    <col min="5" max="5" width="8.88671875" style="580"/>
    <col min="6" max="6" width="6.33203125" style="518" customWidth="1"/>
    <col min="7" max="7" width="13.33203125" style="233" customWidth="1"/>
    <col min="8" max="8" width="13.44140625" style="412" customWidth="1"/>
    <col min="9" max="9" width="17.33203125" style="233" customWidth="1"/>
    <col min="10" max="16384" width="8.88671875" style="233"/>
  </cols>
  <sheetData>
    <row r="1" spans="1:8">
      <c r="C1" s="409"/>
      <c r="D1" s="410"/>
      <c r="E1" s="409"/>
      <c r="F1" s="411"/>
      <c r="G1" s="409"/>
    </row>
    <row r="2" spans="1:8">
      <c r="C2" s="409"/>
      <c r="D2" s="410"/>
      <c r="E2" s="409"/>
      <c r="F2" s="411"/>
      <c r="G2" s="409"/>
    </row>
    <row r="3" spans="1:8" ht="17.399999999999999">
      <c r="A3" s="233"/>
      <c r="B3" s="233"/>
      <c r="C3" s="413" t="s">
        <v>310</v>
      </c>
      <c r="D3" s="413"/>
      <c r="E3" s="413"/>
      <c r="F3" s="413"/>
      <c r="G3" s="413"/>
      <c r="H3" s="414"/>
    </row>
    <row r="4" spans="1:8">
      <c r="A4" s="233"/>
      <c r="B4" s="233"/>
      <c r="C4" s="409"/>
      <c r="D4" s="409"/>
      <c r="E4" s="409"/>
      <c r="F4" s="409"/>
      <c r="G4" s="409"/>
      <c r="H4" s="233"/>
    </row>
    <row r="5" spans="1:8" ht="73.5" customHeight="1">
      <c r="A5" s="2247" t="s">
        <v>311</v>
      </c>
      <c r="B5" s="2247"/>
      <c r="C5" s="2248" t="s">
        <v>312</v>
      </c>
      <c r="D5" s="2248"/>
      <c r="E5" s="2248"/>
      <c r="F5" s="2248"/>
      <c r="G5" s="415"/>
      <c r="H5" s="311"/>
    </row>
    <row r="6" spans="1:8" ht="31.95" customHeight="1">
      <c r="A6" s="2249" t="s">
        <v>313</v>
      </c>
      <c r="B6" s="2249"/>
      <c r="C6" s="2250" t="s">
        <v>467</v>
      </c>
      <c r="D6" s="2250"/>
      <c r="E6" s="416"/>
      <c r="F6" s="416"/>
      <c r="G6" s="416"/>
      <c r="H6" s="314"/>
    </row>
    <row r="7" spans="1:8" ht="15">
      <c r="A7" s="233"/>
      <c r="B7" s="233"/>
      <c r="C7" s="409"/>
      <c r="D7" s="409"/>
      <c r="E7" s="409"/>
      <c r="F7" s="409"/>
      <c r="G7" s="417"/>
      <c r="H7" s="233"/>
    </row>
    <row r="8" spans="1:8" ht="15.75" customHeight="1">
      <c r="A8" s="233"/>
      <c r="B8" s="2"/>
      <c r="C8" s="418" t="s">
        <v>315</v>
      </c>
      <c r="D8" s="419"/>
      <c r="E8" s="181"/>
      <c r="F8" s="181"/>
      <c r="G8" s="420">
        <f>H88</f>
        <v>0</v>
      </c>
      <c r="H8" s="233"/>
    </row>
    <row r="9" spans="1:8">
      <c r="A9" s="233"/>
      <c r="B9" s="233"/>
      <c r="C9" s="409"/>
      <c r="D9" s="409"/>
      <c r="E9" s="421"/>
      <c r="F9" s="421"/>
      <c r="G9" s="420"/>
      <c r="H9" s="233"/>
    </row>
    <row r="10" spans="1:8" ht="15">
      <c r="A10" s="233"/>
      <c r="B10" s="2"/>
      <c r="C10" s="418" t="s">
        <v>316</v>
      </c>
      <c r="D10" s="419"/>
      <c r="E10" s="181"/>
      <c r="F10" s="181"/>
      <c r="G10" s="420">
        <f>H119</f>
        <v>0</v>
      </c>
      <c r="H10" s="233"/>
    </row>
    <row r="11" spans="1:8">
      <c r="A11" s="233"/>
      <c r="B11" s="233"/>
      <c r="C11" s="409"/>
      <c r="D11" s="409"/>
      <c r="E11" s="421"/>
      <c r="F11" s="421"/>
      <c r="G11" s="420"/>
      <c r="H11" s="233"/>
    </row>
    <row r="12" spans="1:8" ht="15">
      <c r="A12" s="233"/>
      <c r="B12" s="2"/>
      <c r="C12" s="418" t="s">
        <v>317</v>
      </c>
      <c r="D12" s="419"/>
      <c r="E12" s="181"/>
      <c r="F12" s="181"/>
      <c r="G12" s="420">
        <f>H138</f>
        <v>0</v>
      </c>
      <c r="H12" s="233"/>
    </row>
    <row r="13" spans="1:8">
      <c r="A13" s="233"/>
      <c r="B13" s="233"/>
      <c r="C13" s="409"/>
      <c r="D13" s="409"/>
      <c r="E13" s="421"/>
      <c r="F13" s="421"/>
      <c r="G13" s="420"/>
      <c r="H13" s="233"/>
    </row>
    <row r="14" spans="1:8" ht="15.6">
      <c r="A14" s="233"/>
      <c r="B14" s="2"/>
      <c r="C14" s="418" t="s">
        <v>318</v>
      </c>
      <c r="D14" s="419"/>
      <c r="E14" s="182"/>
      <c r="F14" s="422"/>
      <c r="G14" s="423">
        <f>H147</f>
        <v>0</v>
      </c>
      <c r="H14" s="233"/>
    </row>
    <row r="15" spans="1:8">
      <c r="A15" s="233"/>
      <c r="B15" s="233"/>
      <c r="C15" s="409"/>
      <c r="D15" s="409"/>
      <c r="E15" s="421"/>
      <c r="F15" s="421"/>
      <c r="G15" s="420"/>
      <c r="H15" s="233"/>
    </row>
    <row r="16" spans="1:8" ht="15">
      <c r="A16" s="233"/>
      <c r="B16" s="2"/>
      <c r="C16" s="418" t="s">
        <v>319</v>
      </c>
      <c r="D16" s="419"/>
      <c r="E16" s="181"/>
      <c r="F16" s="181"/>
      <c r="G16" s="420">
        <f>H167</f>
        <v>0</v>
      </c>
      <c r="H16" s="233"/>
    </row>
    <row r="17" spans="1:8">
      <c r="A17" s="233"/>
      <c r="B17" s="233"/>
      <c r="C17" s="409"/>
      <c r="D17" s="409"/>
      <c r="E17" s="421"/>
      <c r="F17" s="421"/>
      <c r="G17" s="420"/>
      <c r="H17" s="233"/>
    </row>
    <row r="18" spans="1:8" ht="15">
      <c r="A18" s="233"/>
      <c r="B18" s="2"/>
      <c r="C18" s="418" t="s">
        <v>320</v>
      </c>
      <c r="D18" s="419"/>
      <c r="E18" s="181"/>
      <c r="F18" s="181"/>
      <c r="G18" s="420">
        <f>H180</f>
        <v>0</v>
      </c>
      <c r="H18" s="233"/>
    </row>
    <row r="19" spans="1:8">
      <c r="A19" s="233"/>
      <c r="B19" s="233"/>
      <c r="C19" s="409"/>
      <c r="D19" s="409"/>
      <c r="E19" s="421"/>
      <c r="F19" s="421"/>
      <c r="G19" s="420"/>
      <c r="H19" s="233"/>
    </row>
    <row r="20" spans="1:8" ht="15.6">
      <c r="A20" s="233"/>
      <c r="B20" s="2"/>
      <c r="C20" s="424" t="s">
        <v>321</v>
      </c>
      <c r="D20" s="425"/>
      <c r="E20" s="182"/>
      <c r="F20" s="422"/>
      <c r="G20" s="423">
        <f>H197</f>
        <v>0</v>
      </c>
      <c r="H20" s="233"/>
    </row>
    <row r="21" spans="1:8" ht="15">
      <c r="A21" s="233"/>
      <c r="B21" s="2"/>
      <c r="C21" s="424"/>
      <c r="D21" s="426"/>
      <c r="E21" s="427"/>
      <c r="F21" s="427"/>
      <c r="G21" s="428"/>
      <c r="H21" s="233"/>
    </row>
    <row r="22" spans="1:8" ht="16.2" thickBot="1">
      <c r="A22" s="233"/>
      <c r="B22" s="2"/>
      <c r="C22" s="429" t="s">
        <v>322</v>
      </c>
      <c r="D22" s="430"/>
      <c r="E22" s="179"/>
      <c r="F22" s="179"/>
      <c r="G22" s="431">
        <f>SUM(G8:G21)*0.1</f>
        <v>0</v>
      </c>
      <c r="H22" s="432"/>
    </row>
    <row r="23" spans="1:8" ht="15">
      <c r="A23" s="233"/>
      <c r="B23" s="233"/>
      <c r="C23" s="409"/>
      <c r="D23" s="409"/>
      <c r="E23" s="183"/>
      <c r="F23" s="183"/>
      <c r="G23" s="433"/>
      <c r="H23" s="233"/>
    </row>
    <row r="24" spans="1:8" ht="15.6">
      <c r="A24" s="233"/>
      <c r="B24" s="2"/>
      <c r="C24" s="418"/>
      <c r="D24" s="434" t="s">
        <v>2</v>
      </c>
      <c r="E24" s="183"/>
      <c r="F24" s="435"/>
      <c r="G24" s="435">
        <f>SUM(G8:G23)</f>
        <v>0</v>
      </c>
      <c r="H24" s="233"/>
    </row>
    <row r="25" spans="1:8" ht="15">
      <c r="A25" s="233"/>
      <c r="B25" s="233"/>
      <c r="C25" s="409"/>
      <c r="D25" s="409"/>
      <c r="E25" s="183"/>
      <c r="F25" s="421"/>
      <c r="G25" s="181"/>
      <c r="H25" s="233"/>
    </row>
    <row r="26" spans="1:8" ht="15.6">
      <c r="A26" s="233"/>
      <c r="B26" s="2"/>
      <c r="C26" s="418"/>
      <c r="D26" s="434" t="s">
        <v>1</v>
      </c>
      <c r="E26" s="183"/>
      <c r="F26" s="435"/>
      <c r="G26" s="181">
        <f>G24*0.22</f>
        <v>0</v>
      </c>
      <c r="H26" s="233"/>
    </row>
    <row r="27" spans="1:8" ht="15">
      <c r="A27" s="233"/>
      <c r="B27" s="233"/>
      <c r="C27" s="409"/>
      <c r="D27" s="409"/>
      <c r="E27" s="183"/>
      <c r="F27" s="421"/>
      <c r="G27" s="181"/>
      <c r="H27" s="233"/>
    </row>
    <row r="28" spans="1:8" ht="18" thickBot="1">
      <c r="A28" s="233"/>
      <c r="B28" s="2"/>
      <c r="C28" s="418"/>
      <c r="D28" s="436" t="s">
        <v>0</v>
      </c>
      <c r="E28" s="437"/>
      <c r="F28" s="437"/>
      <c r="G28" s="438">
        <f>G24+G26</f>
        <v>0</v>
      </c>
      <c r="H28" s="439"/>
    </row>
    <row r="29" spans="1:8">
      <c r="A29" s="233"/>
      <c r="B29" s="233"/>
      <c r="C29" s="409"/>
      <c r="D29" s="409"/>
      <c r="E29" s="440"/>
      <c r="F29" s="440"/>
      <c r="G29" s="440"/>
      <c r="H29" s="233"/>
    </row>
    <row r="30" spans="1:8">
      <c r="A30" s="233"/>
      <c r="B30" s="233"/>
      <c r="C30" s="409"/>
      <c r="D30" s="409"/>
      <c r="E30" s="409"/>
      <c r="F30" s="409"/>
      <c r="G30" s="409"/>
      <c r="H30" s="233"/>
    </row>
    <row r="31" spans="1:8" ht="12.75" customHeight="1">
      <c r="A31" s="233"/>
      <c r="B31" s="233"/>
      <c r="C31" s="2251" t="s">
        <v>323</v>
      </c>
      <c r="D31" s="2251"/>
      <c r="E31" s="2251"/>
      <c r="F31" s="2251"/>
      <c r="G31" s="2251"/>
      <c r="H31" s="332"/>
    </row>
    <row r="32" spans="1:8">
      <c r="A32" s="233"/>
      <c r="B32" s="233"/>
      <c r="C32" s="2251"/>
      <c r="D32" s="2251"/>
      <c r="E32" s="2251"/>
      <c r="F32" s="2251"/>
      <c r="G32" s="2251"/>
      <c r="H32" s="332"/>
    </row>
    <row r="33" spans="1:12">
      <c r="A33" s="233"/>
      <c r="B33" s="233"/>
      <c r="C33" s="2251"/>
      <c r="D33" s="2251"/>
      <c r="E33" s="2251"/>
      <c r="F33" s="2251"/>
      <c r="G33" s="2251"/>
      <c r="H33" s="332"/>
    </row>
    <row r="34" spans="1:12">
      <c r="A34" s="233"/>
      <c r="B34" s="233"/>
      <c r="C34" s="2251"/>
      <c r="D34" s="2251"/>
      <c r="E34" s="2251"/>
      <c r="F34" s="2251"/>
      <c r="G34" s="2251"/>
      <c r="H34" s="332"/>
    </row>
    <row r="35" spans="1:12">
      <c r="A35" s="233"/>
      <c r="B35" s="233"/>
      <c r="C35" s="409"/>
      <c r="D35" s="409"/>
      <c r="E35" s="409"/>
      <c r="F35" s="409"/>
      <c r="G35" s="409"/>
      <c r="H35" s="233"/>
    </row>
    <row r="36" spans="1:12" ht="12.75" customHeight="1">
      <c r="A36" s="233"/>
      <c r="B36" s="233"/>
      <c r="C36" s="2251" t="s">
        <v>468</v>
      </c>
      <c r="D36" s="2251"/>
      <c r="E36" s="2251"/>
      <c r="F36" s="2251"/>
      <c r="G36" s="2251"/>
      <c r="H36" s="332"/>
    </row>
    <row r="37" spans="1:12">
      <c r="A37" s="233"/>
      <c r="B37" s="233"/>
      <c r="C37" s="2251"/>
      <c r="D37" s="2251"/>
      <c r="E37" s="2251"/>
      <c r="F37" s="2251"/>
      <c r="G37" s="2251"/>
      <c r="H37" s="332"/>
    </row>
    <row r="38" spans="1:12">
      <c r="A38" s="233"/>
      <c r="B38" s="233"/>
      <c r="C38" s="2251"/>
      <c r="D38" s="2251"/>
      <c r="E38" s="2251"/>
      <c r="F38" s="2251"/>
      <c r="G38" s="2251"/>
      <c r="H38" s="333"/>
      <c r="I38" s="333"/>
      <c r="J38" s="333"/>
      <c r="K38" s="333"/>
      <c r="L38" s="333"/>
    </row>
    <row r="39" spans="1:12">
      <c r="A39" s="233"/>
      <c r="B39" s="233"/>
      <c r="C39" s="2251"/>
      <c r="D39" s="2251"/>
      <c r="E39" s="2251"/>
      <c r="F39" s="2251"/>
      <c r="G39" s="2251"/>
      <c r="H39" s="333"/>
      <c r="I39" s="333"/>
      <c r="J39" s="333"/>
      <c r="K39" s="333"/>
      <c r="L39" s="333"/>
    </row>
    <row r="40" spans="1:12">
      <c r="A40" s="233"/>
      <c r="B40" s="233"/>
      <c r="C40" s="2251"/>
      <c r="D40" s="2251"/>
      <c r="E40" s="2251"/>
      <c r="F40" s="2251"/>
      <c r="G40" s="441"/>
      <c r="H40" s="333"/>
      <c r="I40" s="333"/>
      <c r="J40" s="333"/>
      <c r="K40" s="333"/>
      <c r="L40" s="333"/>
    </row>
    <row r="41" spans="1:12">
      <c r="A41" s="233"/>
      <c r="B41" s="233"/>
      <c r="C41" s="409"/>
      <c r="D41" s="409"/>
      <c r="E41" s="409"/>
      <c r="F41" s="409"/>
      <c r="G41" s="409"/>
      <c r="H41" s="333"/>
      <c r="I41" s="333"/>
      <c r="J41" s="333"/>
      <c r="K41" s="333"/>
      <c r="L41" s="333"/>
    </row>
    <row r="42" spans="1:12" ht="12.75" customHeight="1">
      <c r="A42" s="233"/>
      <c r="B42" s="233"/>
      <c r="C42" s="2251" t="s">
        <v>469</v>
      </c>
      <c r="D42" s="2251"/>
      <c r="E42" s="2251"/>
      <c r="F42" s="2251"/>
      <c r="G42" s="2251"/>
      <c r="H42" s="333"/>
      <c r="I42" s="333"/>
      <c r="J42" s="333"/>
      <c r="K42" s="333"/>
      <c r="L42" s="333"/>
    </row>
    <row r="43" spans="1:12">
      <c r="A43" s="233"/>
      <c r="B43" s="233"/>
      <c r="C43" s="2251"/>
      <c r="D43" s="2251"/>
      <c r="E43" s="2251"/>
      <c r="F43" s="2251"/>
      <c r="G43" s="2251"/>
      <c r="H43" s="333"/>
      <c r="I43" s="333"/>
      <c r="J43" s="333"/>
      <c r="K43" s="333"/>
      <c r="L43" s="333"/>
    </row>
    <row r="44" spans="1:12">
      <c r="A44" s="233"/>
      <c r="B44" s="233"/>
      <c r="C44" s="2251"/>
      <c r="D44" s="2251"/>
      <c r="E44" s="2251"/>
      <c r="F44" s="2251"/>
      <c r="G44" s="2251"/>
      <c r="H44" s="333"/>
      <c r="I44" s="333"/>
      <c r="J44" s="333"/>
      <c r="K44" s="333"/>
      <c r="L44" s="333"/>
    </row>
    <row r="45" spans="1:12">
      <c r="A45" s="233"/>
      <c r="B45" s="233"/>
      <c r="C45" s="2251"/>
      <c r="D45" s="2251"/>
      <c r="E45" s="2251"/>
      <c r="F45" s="2251"/>
      <c r="G45" s="2251"/>
      <c r="H45" s="333"/>
      <c r="I45" s="333"/>
      <c r="J45" s="333"/>
      <c r="K45" s="333"/>
      <c r="L45" s="333"/>
    </row>
    <row r="46" spans="1:12">
      <c r="A46" s="233"/>
      <c r="B46" s="332"/>
      <c r="C46" s="2251"/>
      <c r="D46" s="2251"/>
      <c r="E46" s="2251"/>
      <c r="F46" s="2251"/>
      <c r="G46" s="441"/>
      <c r="H46" s="332"/>
    </row>
    <row r="47" spans="1:12">
      <c r="C47" s="2251"/>
      <c r="D47" s="2251"/>
      <c r="E47" s="2251"/>
      <c r="F47" s="2251"/>
      <c r="G47" s="409"/>
    </row>
    <row r="48" spans="1:12">
      <c r="C48" s="409"/>
      <c r="D48" s="410"/>
      <c r="E48" s="409"/>
      <c r="F48" s="411"/>
      <c r="G48" s="409"/>
    </row>
    <row r="49" spans="1:12" s="335" customFormat="1" ht="12.9" customHeight="1">
      <c r="A49" s="442" t="s">
        <v>326</v>
      </c>
      <c r="B49" s="443"/>
      <c r="C49" s="444" t="s">
        <v>327</v>
      </c>
      <c r="D49" s="444" t="s">
        <v>328</v>
      </c>
      <c r="E49" s="445" t="s">
        <v>329</v>
      </c>
      <c r="F49" s="446" t="s">
        <v>330</v>
      </c>
      <c r="G49" s="447" t="s">
        <v>331</v>
      </c>
      <c r="H49" s="448" t="s">
        <v>332</v>
      </c>
      <c r="L49" s="233"/>
    </row>
    <row r="50" spans="1:12" s="335" customFormat="1" ht="12.6" thickBot="1">
      <c r="A50" s="449" t="s">
        <v>333</v>
      </c>
      <c r="B50" s="450"/>
      <c r="C50" s="339" t="s">
        <v>333</v>
      </c>
      <c r="D50" s="341"/>
      <c r="E50" s="451" t="s">
        <v>333</v>
      </c>
      <c r="F50" s="343"/>
      <c r="G50" s="344" t="s">
        <v>334</v>
      </c>
      <c r="H50" s="345"/>
    </row>
    <row r="51" spans="1:12" ht="13.8" thickTop="1">
      <c r="A51" s="452" t="s">
        <v>10</v>
      </c>
      <c r="B51" s="453"/>
      <c r="C51" s="346" t="s">
        <v>9</v>
      </c>
      <c r="D51" s="348"/>
      <c r="E51" s="454"/>
      <c r="F51" s="455"/>
      <c r="G51" s="456"/>
      <c r="H51" s="457"/>
    </row>
    <row r="52" spans="1:12">
      <c r="A52" s="458"/>
      <c r="B52" s="458"/>
      <c r="C52" s="459"/>
      <c r="D52" s="460"/>
      <c r="E52" s="405"/>
      <c r="F52" s="353"/>
      <c r="G52" s="352"/>
      <c r="H52" s="331"/>
    </row>
    <row r="53" spans="1:12">
      <c r="A53" s="374" t="s">
        <v>335</v>
      </c>
      <c r="B53" s="461"/>
      <c r="C53" s="366" t="s">
        <v>13</v>
      </c>
      <c r="D53" s="460"/>
      <c r="E53" s="405"/>
      <c r="F53" s="353"/>
      <c r="G53" s="352"/>
      <c r="H53" s="331"/>
    </row>
    <row r="54" spans="1:12" ht="26.4">
      <c r="A54" s="458">
        <v>11</v>
      </c>
      <c r="B54" s="458">
        <v>121</v>
      </c>
      <c r="C54" s="459" t="s">
        <v>336</v>
      </c>
      <c r="D54" s="462"/>
      <c r="E54" s="463">
        <v>0.08</v>
      </c>
      <c r="F54" s="464" t="s">
        <v>337</v>
      </c>
      <c r="G54" s="1918"/>
      <c r="H54" s="331">
        <f>E54*G54</f>
        <v>0</v>
      </c>
    </row>
    <row r="55" spans="1:12">
      <c r="A55" s="458"/>
      <c r="B55" s="458"/>
      <c r="C55" s="459"/>
      <c r="D55" s="460"/>
      <c r="E55" s="405"/>
      <c r="F55" s="353"/>
      <c r="G55" s="1918"/>
      <c r="H55" s="331"/>
    </row>
    <row r="56" spans="1:12" ht="26.4">
      <c r="A56" s="458">
        <v>11</v>
      </c>
      <c r="B56" s="458">
        <v>221</v>
      </c>
      <c r="C56" s="459" t="s">
        <v>338</v>
      </c>
      <c r="D56" s="462"/>
      <c r="E56" s="466">
        <v>13</v>
      </c>
      <c r="F56" s="467" t="s">
        <v>11</v>
      </c>
      <c r="G56" s="1918"/>
      <c r="H56" s="331">
        <f>E56*G56</f>
        <v>0</v>
      </c>
    </row>
    <row r="57" spans="1:12">
      <c r="A57" s="458"/>
      <c r="B57" s="458"/>
      <c r="C57" s="459"/>
      <c r="D57" s="462"/>
      <c r="E57" s="466"/>
      <c r="F57" s="467"/>
      <c r="G57" s="1918"/>
      <c r="H57" s="331"/>
    </row>
    <row r="58" spans="1:12" ht="39.6">
      <c r="A58" s="458">
        <v>11</v>
      </c>
      <c r="B58" s="458" t="s">
        <v>470</v>
      </c>
      <c r="C58" s="459" t="s">
        <v>471</v>
      </c>
      <c r="D58" s="462"/>
      <c r="E58" s="468">
        <v>2</v>
      </c>
      <c r="F58" s="469" t="s">
        <v>11</v>
      </c>
      <c r="G58" s="1918"/>
      <c r="H58" s="331">
        <f>E58*G58</f>
        <v>0</v>
      </c>
    </row>
    <row r="59" spans="1:12">
      <c r="A59" s="458"/>
      <c r="B59" s="458"/>
      <c r="C59" s="459"/>
      <c r="D59" s="460"/>
      <c r="E59" s="405"/>
      <c r="F59" s="233"/>
      <c r="G59" s="1979"/>
      <c r="H59" s="331"/>
    </row>
    <row r="60" spans="1:12">
      <c r="A60" s="374" t="s">
        <v>267</v>
      </c>
      <c r="B60" s="461"/>
      <c r="C60" s="366" t="s">
        <v>12</v>
      </c>
      <c r="D60" s="368"/>
      <c r="E60" s="470"/>
      <c r="F60" s="471"/>
      <c r="G60" s="1980"/>
      <c r="H60" s="472"/>
    </row>
    <row r="61" spans="1:12">
      <c r="A61" s="473" t="s">
        <v>339</v>
      </c>
      <c r="B61" s="474"/>
      <c r="C61" s="360" t="s">
        <v>340</v>
      </c>
      <c r="D61" s="362"/>
      <c r="E61" s="475"/>
      <c r="F61" s="476"/>
      <c r="G61" s="1981"/>
      <c r="H61" s="477"/>
    </row>
    <row r="62" spans="1:12" ht="39.6">
      <c r="A62" s="458">
        <v>12</v>
      </c>
      <c r="B62" s="458">
        <v>132</v>
      </c>
      <c r="C62" s="459" t="s">
        <v>472</v>
      </c>
      <c r="D62" s="462"/>
      <c r="E62" s="466">
        <v>450</v>
      </c>
      <c r="F62" s="376" t="s">
        <v>342</v>
      </c>
      <c r="G62" s="1918"/>
      <c r="H62" s="331">
        <f>E62*G62</f>
        <v>0</v>
      </c>
    </row>
    <row r="63" spans="1:12">
      <c r="A63" s="458"/>
      <c r="B63" s="458"/>
      <c r="C63" s="459"/>
      <c r="D63" s="462"/>
      <c r="E63" s="466"/>
      <c r="F63" s="376"/>
      <c r="G63" s="1918"/>
      <c r="H63" s="331"/>
    </row>
    <row r="64" spans="1:12" ht="26.4">
      <c r="A64" s="458">
        <v>12</v>
      </c>
      <c r="B64" s="458">
        <v>151</v>
      </c>
      <c r="C64" s="459" t="s">
        <v>345</v>
      </c>
      <c r="D64" s="462"/>
      <c r="E64" s="466">
        <v>15</v>
      </c>
      <c r="F64" s="376" t="s">
        <v>11</v>
      </c>
      <c r="G64" s="1918"/>
      <c r="H64" s="331">
        <f>E64*G64</f>
        <v>0</v>
      </c>
    </row>
    <row r="65" spans="1:8">
      <c r="A65" s="458"/>
      <c r="B65" s="458"/>
      <c r="C65" s="459"/>
      <c r="D65" s="462"/>
      <c r="E65" s="466"/>
      <c r="F65" s="376"/>
      <c r="G65" s="1918"/>
      <c r="H65" s="331"/>
    </row>
    <row r="66" spans="1:8" ht="26.4">
      <c r="A66" s="458">
        <v>12</v>
      </c>
      <c r="B66" s="458">
        <v>152</v>
      </c>
      <c r="C66" s="459" t="s">
        <v>473</v>
      </c>
      <c r="D66" s="462"/>
      <c r="E66" s="466">
        <v>6</v>
      </c>
      <c r="F66" s="376" t="s">
        <v>11</v>
      </c>
      <c r="G66" s="1918"/>
      <c r="H66" s="331">
        <f>E66*G66</f>
        <v>0</v>
      </c>
    </row>
    <row r="67" spans="1:8">
      <c r="A67" s="458"/>
      <c r="B67" s="458"/>
      <c r="C67" s="459"/>
      <c r="D67" s="462"/>
      <c r="E67" s="466"/>
      <c r="F67" s="376"/>
      <c r="G67" s="1918"/>
      <c r="H67" s="331"/>
    </row>
    <row r="68" spans="1:8" ht="38.25" customHeight="1">
      <c r="A68" s="458">
        <v>12</v>
      </c>
      <c r="B68" s="458">
        <v>163</v>
      </c>
      <c r="C68" s="459" t="s">
        <v>346</v>
      </c>
      <c r="D68" s="462"/>
      <c r="E68" s="466">
        <f>E64</f>
        <v>15</v>
      </c>
      <c r="F68" s="376" t="s">
        <v>11</v>
      </c>
      <c r="G68" s="1918"/>
      <c r="H68" s="331">
        <f>E68*G68</f>
        <v>0</v>
      </c>
    </row>
    <row r="69" spans="1:8">
      <c r="A69" s="458"/>
      <c r="B69" s="458"/>
      <c r="C69" s="459"/>
      <c r="D69" s="462"/>
      <c r="E69" s="466"/>
      <c r="F69" s="376"/>
      <c r="G69" s="1918"/>
      <c r="H69" s="331"/>
    </row>
    <row r="70" spans="1:8" s="484" customFormat="1" ht="39" customHeight="1">
      <c r="A70" s="478">
        <v>12</v>
      </c>
      <c r="B70" s="478">
        <v>166</v>
      </c>
      <c r="C70" s="479" t="s">
        <v>474</v>
      </c>
      <c r="D70" s="480"/>
      <c r="E70" s="481">
        <f>E66</f>
        <v>6</v>
      </c>
      <c r="F70" s="482" t="s">
        <v>11</v>
      </c>
      <c r="G70" s="1918"/>
      <c r="H70" s="483">
        <f>E70*G70</f>
        <v>0</v>
      </c>
    </row>
    <row r="71" spans="1:8">
      <c r="A71" s="458"/>
      <c r="B71" s="458"/>
      <c r="C71" s="459"/>
      <c r="D71" s="462"/>
      <c r="E71" s="466"/>
      <c r="F71" s="376"/>
      <c r="G71" s="481"/>
      <c r="H71" s="331"/>
    </row>
    <row r="72" spans="1:8">
      <c r="A72" s="371" t="s">
        <v>347</v>
      </c>
      <c r="B72" s="474"/>
      <c r="C72" s="360" t="s">
        <v>348</v>
      </c>
      <c r="D72" s="485"/>
      <c r="E72" s="372"/>
      <c r="F72" s="373"/>
      <c r="G72" s="1982"/>
      <c r="H72" s="364"/>
    </row>
    <row r="73" spans="1:8" ht="41.4">
      <c r="A73" s="458"/>
      <c r="B73" s="458"/>
      <c r="C73" s="459"/>
      <c r="D73" s="486" t="s">
        <v>475</v>
      </c>
      <c r="E73" s="466"/>
      <c r="F73" s="376"/>
      <c r="G73" s="481"/>
      <c r="H73" s="331"/>
    </row>
    <row r="74" spans="1:8" ht="13.2" customHeight="1">
      <c r="A74" s="458"/>
      <c r="B74" s="458"/>
      <c r="C74" s="459"/>
      <c r="D74" s="462"/>
      <c r="E74" s="466"/>
      <c r="F74" s="376"/>
      <c r="G74" s="481"/>
      <c r="H74" s="331"/>
    </row>
    <row r="75" spans="1:8" ht="13.2" customHeight="1">
      <c r="A75" s="371" t="s">
        <v>355</v>
      </c>
      <c r="B75" s="474"/>
      <c r="C75" s="360" t="s">
        <v>356</v>
      </c>
      <c r="D75" s="362"/>
      <c r="E75" s="487"/>
      <c r="F75" s="476"/>
      <c r="G75" s="1981"/>
      <c r="H75" s="477"/>
    </row>
    <row r="76" spans="1:8" ht="41.4">
      <c r="A76" s="458"/>
      <c r="B76" s="458"/>
      <c r="C76" s="459"/>
      <c r="D76" s="486" t="s">
        <v>476</v>
      </c>
      <c r="E76" s="466"/>
      <c r="F76" s="376"/>
      <c r="G76" s="481"/>
      <c r="H76" s="331"/>
    </row>
    <row r="77" spans="1:8">
      <c r="A77" s="374" t="s">
        <v>477</v>
      </c>
      <c r="B77" s="461"/>
      <c r="C77" s="366" t="s">
        <v>478</v>
      </c>
      <c r="D77" s="368"/>
      <c r="E77" s="470"/>
      <c r="F77" s="471"/>
      <c r="G77" s="1980"/>
      <c r="H77" s="472"/>
    </row>
    <row r="78" spans="1:8">
      <c r="A78" s="488" t="s">
        <v>479</v>
      </c>
      <c r="B78" s="489"/>
      <c r="C78" s="490" t="s">
        <v>480</v>
      </c>
      <c r="D78" s="491"/>
      <c r="E78" s="492"/>
      <c r="F78" s="493"/>
      <c r="G78" s="1983"/>
      <c r="H78" s="494"/>
    </row>
    <row r="79" spans="1:8" ht="158.4">
      <c r="A79" s="458" t="s">
        <v>481</v>
      </c>
      <c r="B79" s="495" t="s">
        <v>459</v>
      </c>
      <c r="C79" s="459" t="s">
        <v>1675</v>
      </c>
      <c r="D79" s="496"/>
      <c r="E79" s="466">
        <v>1</v>
      </c>
      <c r="F79" s="376" t="s">
        <v>1662</v>
      </c>
      <c r="G79" s="1918"/>
      <c r="H79" s="331">
        <f>E79*G79</f>
        <v>0</v>
      </c>
    </row>
    <row r="80" spans="1:8">
      <c r="A80" s="458"/>
      <c r="B80" s="495"/>
      <c r="C80" s="459"/>
      <c r="D80" s="496"/>
      <c r="E80" s="466"/>
      <c r="F80" s="376"/>
      <c r="G80" s="481"/>
      <c r="H80" s="331"/>
    </row>
    <row r="81" spans="1:9" ht="26.4">
      <c r="A81" s="458" t="s">
        <v>481</v>
      </c>
      <c r="B81" s="495" t="s">
        <v>482</v>
      </c>
      <c r="C81" s="459" t="s">
        <v>1674</v>
      </c>
      <c r="D81" s="496"/>
      <c r="E81" s="466"/>
      <c r="F81" s="376"/>
      <c r="G81" s="481"/>
      <c r="H81" s="331"/>
    </row>
    <row r="82" spans="1:9">
      <c r="A82" s="458"/>
      <c r="B82" s="495"/>
      <c r="C82" s="459"/>
      <c r="D82" s="496"/>
      <c r="E82" s="466"/>
      <c r="F82" s="376"/>
      <c r="G82" s="481"/>
      <c r="H82" s="331"/>
    </row>
    <row r="83" spans="1:9">
      <c r="A83" s="488" t="s">
        <v>483</v>
      </c>
      <c r="B83" s="489"/>
      <c r="C83" s="490" t="s">
        <v>484</v>
      </c>
      <c r="D83" s="491"/>
      <c r="E83" s="492"/>
      <c r="F83" s="493"/>
      <c r="G83" s="1983"/>
      <c r="H83" s="494"/>
    </row>
    <row r="84" spans="1:9">
      <c r="A84" s="497"/>
      <c r="B84" s="498"/>
      <c r="C84" s="499"/>
      <c r="D84" s="500"/>
      <c r="E84" s="501"/>
      <c r="F84" s="502"/>
      <c r="G84" s="1984"/>
      <c r="H84" s="503"/>
    </row>
    <row r="85" spans="1:9" ht="66">
      <c r="A85" s="458">
        <v>13</v>
      </c>
      <c r="B85" s="458">
        <v>244</v>
      </c>
      <c r="C85" s="459" t="s">
        <v>1666</v>
      </c>
      <c r="D85" s="504"/>
      <c r="E85" s="465">
        <v>72</v>
      </c>
      <c r="F85" s="376" t="s">
        <v>40</v>
      </c>
      <c r="G85" s="1918"/>
      <c r="H85" s="331">
        <f>E85*G85</f>
        <v>0</v>
      </c>
    </row>
    <row r="86" spans="1:9">
      <c r="A86" s="458"/>
      <c r="B86" s="495"/>
      <c r="C86" s="459"/>
      <c r="D86" s="496"/>
      <c r="E86" s="466"/>
      <c r="F86" s="376"/>
      <c r="G86" s="481"/>
      <c r="H86" s="331"/>
    </row>
    <row r="87" spans="1:9" ht="13.8" thickBot="1">
      <c r="A87" s="505"/>
      <c r="B87" s="505"/>
      <c r="C87" s="506"/>
      <c r="D87" s="507"/>
      <c r="E87" s="508"/>
      <c r="F87" s="392"/>
      <c r="G87" s="1985"/>
      <c r="H87" s="393"/>
    </row>
    <row r="88" spans="1:9" ht="13.8">
      <c r="A88" s="509" t="s">
        <v>10</v>
      </c>
      <c r="B88" s="510"/>
      <c r="C88" s="511" t="s">
        <v>9</v>
      </c>
      <c r="D88" s="512"/>
      <c r="E88" s="513"/>
      <c r="F88" s="514"/>
      <c r="G88" s="1986" t="s">
        <v>362</v>
      </c>
      <c r="H88" s="515">
        <f>SUM(H52:H87)</f>
        <v>0</v>
      </c>
    </row>
    <row r="89" spans="1:9" ht="15">
      <c r="A89" s="516"/>
      <c r="B89" s="516"/>
      <c r="C89" s="2"/>
      <c r="D89" s="517"/>
      <c r="E89" s="419"/>
      <c r="F89" s="381"/>
      <c r="G89" s="1987"/>
      <c r="H89" s="382"/>
    </row>
    <row r="90" spans="1:9">
      <c r="A90" s="442" t="s">
        <v>326</v>
      </c>
      <c r="B90" s="443"/>
      <c r="C90" s="444" t="s">
        <v>327</v>
      </c>
      <c r="D90" s="444" t="s">
        <v>328</v>
      </c>
      <c r="E90" s="445" t="s">
        <v>329</v>
      </c>
      <c r="F90" s="446" t="s">
        <v>330</v>
      </c>
      <c r="G90" s="1988" t="s">
        <v>331</v>
      </c>
      <c r="H90" s="448" t="s">
        <v>332</v>
      </c>
    </row>
    <row r="91" spans="1:9" ht="13.8" thickBot="1">
      <c r="A91" s="449" t="s">
        <v>333</v>
      </c>
      <c r="B91" s="450"/>
      <c r="C91" s="339" t="s">
        <v>333</v>
      </c>
      <c r="D91" s="341"/>
      <c r="E91" s="451" t="s">
        <v>333</v>
      </c>
      <c r="F91" s="343"/>
      <c r="G91" s="1936" t="s">
        <v>334</v>
      </c>
      <c r="H91" s="345"/>
    </row>
    <row r="92" spans="1:9" ht="13.8" thickTop="1">
      <c r="A92" s="452" t="s">
        <v>8</v>
      </c>
      <c r="B92" s="453"/>
      <c r="C92" s="346" t="s">
        <v>363</v>
      </c>
      <c r="D92" s="348"/>
      <c r="E92" s="454"/>
      <c r="F92" s="455"/>
      <c r="G92" s="1989"/>
      <c r="H92" s="457"/>
    </row>
    <row r="93" spans="1:9">
      <c r="E93" s="409"/>
      <c r="G93" s="484"/>
    </row>
    <row r="94" spans="1:9">
      <c r="A94" s="371" t="s">
        <v>364</v>
      </c>
      <c r="B94" s="474"/>
      <c r="C94" s="360" t="s">
        <v>18</v>
      </c>
      <c r="D94" s="362"/>
      <c r="E94" s="475"/>
      <c r="F94" s="476"/>
      <c r="G94" s="1990"/>
      <c r="H94" s="477"/>
    </row>
    <row r="95" spans="1:9" ht="26.4">
      <c r="A95" s="519" t="s">
        <v>17</v>
      </c>
      <c r="B95" s="458">
        <v>114</v>
      </c>
      <c r="C95" s="520" t="s">
        <v>485</v>
      </c>
      <c r="D95" s="504"/>
      <c r="E95" s="521">
        <v>98</v>
      </c>
      <c r="F95" s="376" t="s">
        <v>367</v>
      </c>
      <c r="G95" s="1918"/>
      <c r="H95" s="370">
        <f>E95*G95</f>
        <v>0</v>
      </c>
      <c r="I95" s="2"/>
    </row>
    <row r="96" spans="1:9">
      <c r="A96" s="458"/>
      <c r="B96" s="458"/>
      <c r="C96" s="520"/>
      <c r="D96" s="368"/>
      <c r="E96" s="521"/>
      <c r="F96" s="376"/>
      <c r="G96" s="1918"/>
      <c r="H96" s="370"/>
    </row>
    <row r="97" spans="1:14" ht="26.4">
      <c r="A97" s="458">
        <v>21</v>
      </c>
      <c r="B97" s="458">
        <v>224</v>
      </c>
      <c r="C97" s="459" t="s">
        <v>486</v>
      </c>
      <c r="D97" s="504"/>
      <c r="E97" s="465">
        <v>336</v>
      </c>
      <c r="F97" s="376" t="s">
        <v>367</v>
      </c>
      <c r="G97" s="1918"/>
      <c r="H97" s="370">
        <f>E97*G97</f>
        <v>0</v>
      </c>
    </row>
    <row r="98" spans="1:14">
      <c r="A98" s="458"/>
      <c r="B98" s="458"/>
      <c r="C98" s="459"/>
      <c r="D98" s="504"/>
      <c r="E98" s="465"/>
      <c r="F98" s="376"/>
      <c r="G98" s="1918"/>
      <c r="H98" s="370"/>
    </row>
    <row r="99" spans="1:14" ht="26.4">
      <c r="A99" s="458">
        <v>21</v>
      </c>
      <c r="B99" s="458">
        <v>993</v>
      </c>
      <c r="C99" s="459" t="s">
        <v>487</v>
      </c>
      <c r="D99" s="522" t="s">
        <v>488</v>
      </c>
      <c r="E99" s="465">
        <v>4</v>
      </c>
      <c r="F99" s="376" t="s">
        <v>367</v>
      </c>
      <c r="G99" s="1918"/>
      <c r="H99" s="370">
        <f>E99*G99</f>
        <v>0</v>
      </c>
    </row>
    <row r="100" spans="1:14">
      <c r="A100" s="458"/>
      <c r="B100" s="458"/>
      <c r="C100" s="459"/>
      <c r="D100" s="462"/>
      <c r="E100" s="465"/>
      <c r="F100" s="376"/>
      <c r="G100" s="1918"/>
      <c r="H100" s="370"/>
    </row>
    <row r="101" spans="1:14">
      <c r="A101" s="371" t="s">
        <v>371</v>
      </c>
      <c r="B101" s="474"/>
      <c r="C101" s="360" t="s">
        <v>15</v>
      </c>
      <c r="D101" s="362"/>
      <c r="E101" s="523"/>
      <c r="F101" s="476"/>
      <c r="G101" s="1981"/>
      <c r="H101" s="477"/>
    </row>
    <row r="102" spans="1:14" ht="26.4">
      <c r="A102" s="458">
        <v>22</v>
      </c>
      <c r="B102" s="458">
        <v>112</v>
      </c>
      <c r="C102" s="459" t="s">
        <v>372</v>
      </c>
      <c r="D102" s="460"/>
      <c r="E102" s="524">
        <v>504</v>
      </c>
      <c r="F102" s="376" t="s">
        <v>342</v>
      </c>
      <c r="G102" s="1918"/>
      <c r="H102" s="370">
        <f>E102*G102</f>
        <v>0</v>
      </c>
    </row>
    <row r="103" spans="1:14">
      <c r="A103" s="458"/>
      <c r="B103" s="458"/>
      <c r="C103" s="459"/>
      <c r="D103" s="460"/>
      <c r="E103" s="524"/>
      <c r="F103" s="376"/>
      <c r="G103" s="1979"/>
      <c r="H103" s="370"/>
    </row>
    <row r="104" spans="1:14">
      <c r="A104" s="371" t="s">
        <v>489</v>
      </c>
      <c r="B104" s="474"/>
      <c r="C104" s="360" t="s">
        <v>490</v>
      </c>
      <c r="D104" s="362"/>
      <c r="E104" s="523"/>
      <c r="F104" s="476"/>
      <c r="G104" s="1981"/>
      <c r="H104" s="477"/>
    </row>
    <row r="105" spans="1:14">
      <c r="A105" s="374"/>
      <c r="B105" s="461"/>
      <c r="C105" s="366"/>
      <c r="D105" s="368"/>
      <c r="E105" s="521"/>
      <c r="F105" s="471"/>
      <c r="G105" s="1980"/>
      <c r="H105" s="472"/>
    </row>
    <row r="106" spans="1:14" ht="39.6">
      <c r="A106" s="458" t="s">
        <v>491</v>
      </c>
      <c r="B106" s="458">
        <v>431</v>
      </c>
      <c r="C106" s="459" t="s">
        <v>492</v>
      </c>
      <c r="D106" s="525" t="s">
        <v>626</v>
      </c>
      <c r="E106" s="524">
        <v>319</v>
      </c>
      <c r="F106" s="376" t="s">
        <v>342</v>
      </c>
      <c r="G106" s="1918"/>
      <c r="H106" s="370">
        <f>E106*G106</f>
        <v>0</v>
      </c>
    </row>
    <row r="107" spans="1:14">
      <c r="A107" s="458"/>
      <c r="B107" s="458"/>
      <c r="C107" s="459"/>
      <c r="D107" s="460"/>
      <c r="E107" s="524"/>
      <c r="F107" s="376"/>
      <c r="G107" s="1979"/>
      <c r="H107" s="370"/>
      <c r="I107" s="2245"/>
      <c r="J107" s="2246"/>
      <c r="K107" s="2246"/>
      <c r="L107" s="2246"/>
      <c r="M107" s="2246"/>
      <c r="N107" s="2246"/>
    </row>
    <row r="108" spans="1:14">
      <c r="A108" s="371" t="s">
        <v>373</v>
      </c>
      <c r="B108" s="474"/>
      <c r="C108" s="360" t="s">
        <v>374</v>
      </c>
      <c r="D108" s="362"/>
      <c r="E108" s="523"/>
      <c r="F108" s="476"/>
      <c r="G108" s="1981"/>
      <c r="H108" s="477"/>
      <c r="I108" s="2246"/>
      <c r="J108" s="2246"/>
      <c r="K108" s="2246"/>
      <c r="L108" s="2246"/>
      <c r="M108" s="2246"/>
      <c r="N108" s="2246"/>
    </row>
    <row r="109" spans="1:14" ht="26.4">
      <c r="A109" s="458">
        <v>24</v>
      </c>
      <c r="B109" s="458">
        <v>119</v>
      </c>
      <c r="C109" s="459" t="s">
        <v>375</v>
      </c>
      <c r="D109" s="410" t="s">
        <v>627</v>
      </c>
      <c r="E109" s="524">
        <v>50</v>
      </c>
      <c r="F109" s="376" t="s">
        <v>367</v>
      </c>
      <c r="G109" s="1918"/>
      <c r="H109" s="465">
        <f>E109*G109</f>
        <v>0</v>
      </c>
      <c r="I109" s="581"/>
      <c r="J109" s="581"/>
      <c r="K109" s="581"/>
      <c r="L109" s="581"/>
      <c r="M109" s="581"/>
      <c r="N109" s="581"/>
    </row>
    <row r="110" spans="1:14">
      <c r="A110" s="374"/>
      <c r="B110" s="461"/>
      <c r="C110" s="366"/>
      <c r="D110" s="368"/>
      <c r="E110" s="521"/>
      <c r="F110" s="471"/>
      <c r="G110" s="1918"/>
      <c r="H110" s="472"/>
    </row>
    <row r="111" spans="1:14" s="409" customFormat="1" ht="26.4">
      <c r="A111" s="526">
        <v>24</v>
      </c>
      <c r="B111" s="526">
        <v>475</v>
      </c>
      <c r="C111" s="527" t="s">
        <v>493</v>
      </c>
      <c r="D111" s="522"/>
      <c r="E111" s="524">
        <v>467</v>
      </c>
      <c r="F111" s="528" t="s">
        <v>342</v>
      </c>
      <c r="G111" s="1918"/>
      <c r="H111" s="465">
        <f>E111*G111</f>
        <v>0</v>
      </c>
    </row>
    <row r="112" spans="1:14" s="409" customFormat="1">
      <c r="A112" s="526"/>
      <c r="B112" s="526"/>
      <c r="C112" s="527"/>
      <c r="D112" s="522"/>
      <c r="E112" s="524"/>
      <c r="F112" s="528"/>
      <c r="G112" s="1979"/>
      <c r="H112" s="465"/>
    </row>
    <row r="113" spans="1:14">
      <c r="A113" s="371"/>
      <c r="B113" s="474"/>
      <c r="C113" s="360" t="s">
        <v>494</v>
      </c>
      <c r="D113" s="362"/>
      <c r="E113" s="523"/>
      <c r="F113" s="476"/>
      <c r="G113" s="1981"/>
      <c r="H113" s="477"/>
      <c r="I113" s="409"/>
      <c r="J113" s="409"/>
      <c r="K113" s="409"/>
      <c r="L113" s="409"/>
      <c r="M113" s="409"/>
      <c r="N113" s="409"/>
    </row>
    <row r="114" spans="1:14" s="409" customFormat="1" ht="26.4">
      <c r="A114" s="526">
        <v>25</v>
      </c>
      <c r="B114" s="526">
        <v>281</v>
      </c>
      <c r="C114" s="527" t="s">
        <v>495</v>
      </c>
      <c r="D114" s="522" t="s">
        <v>628</v>
      </c>
      <c r="E114" s="524">
        <v>10</v>
      </c>
      <c r="F114" s="528" t="s">
        <v>46</v>
      </c>
      <c r="G114" s="1918"/>
      <c r="H114" s="465">
        <f>E114*G114</f>
        <v>0</v>
      </c>
    </row>
    <row r="115" spans="1:14">
      <c r="A115" s="458"/>
      <c r="B115" s="458"/>
      <c r="C115" s="459"/>
      <c r="D115" s="525"/>
      <c r="E115" s="524"/>
      <c r="F115" s="528"/>
      <c r="G115" s="1979"/>
      <c r="H115" s="465"/>
    </row>
    <row r="116" spans="1:14">
      <c r="A116" s="529" t="s">
        <v>380</v>
      </c>
      <c r="B116" s="530"/>
      <c r="C116" s="531" t="s">
        <v>381</v>
      </c>
      <c r="D116" s="532"/>
      <c r="E116" s="523"/>
      <c r="F116" s="533"/>
      <c r="G116" s="1981"/>
      <c r="H116" s="523"/>
    </row>
    <row r="117" spans="1:14" ht="26.4">
      <c r="A117" s="526">
        <v>29</v>
      </c>
      <c r="B117" s="526">
        <v>118</v>
      </c>
      <c r="C117" s="527" t="s">
        <v>496</v>
      </c>
      <c r="D117" s="522" t="s">
        <v>383</v>
      </c>
      <c r="E117" s="534">
        <f>(E95*1.35)+((E97)*1.5)+(E99*1.5)</f>
        <v>642.29999999999995</v>
      </c>
      <c r="F117" s="528" t="s">
        <v>384</v>
      </c>
      <c r="G117" s="1918"/>
      <c r="H117" s="465">
        <f>E117*G117</f>
        <v>0</v>
      </c>
    </row>
    <row r="118" spans="1:14" ht="13.8" thickBot="1">
      <c r="A118" s="505"/>
      <c r="B118" s="505"/>
      <c r="C118" s="506"/>
      <c r="D118" s="507"/>
      <c r="E118" s="535"/>
      <c r="F118" s="392"/>
      <c r="G118" s="1985"/>
      <c r="H118" s="393"/>
    </row>
    <row r="119" spans="1:14" ht="13.8">
      <c r="A119" s="509" t="s">
        <v>8</v>
      </c>
      <c r="B119" s="510"/>
      <c r="C119" s="511" t="s">
        <v>363</v>
      </c>
      <c r="D119" s="512"/>
      <c r="E119" s="513"/>
      <c r="F119" s="514"/>
      <c r="G119" s="1986" t="s">
        <v>362</v>
      </c>
      <c r="H119" s="515">
        <f>SUM(H95:H118)</f>
        <v>0</v>
      </c>
    </row>
    <row r="120" spans="1:14">
      <c r="E120" s="409"/>
      <c r="G120" s="484"/>
    </row>
    <row r="121" spans="1:14">
      <c r="A121" s="442" t="s">
        <v>326</v>
      </c>
      <c r="B121" s="443"/>
      <c r="C121" s="444" t="s">
        <v>327</v>
      </c>
      <c r="D121" s="444" t="s">
        <v>328</v>
      </c>
      <c r="E121" s="445" t="s">
        <v>329</v>
      </c>
      <c r="F121" s="446" t="s">
        <v>330</v>
      </c>
      <c r="G121" s="1988" t="s">
        <v>331</v>
      </c>
      <c r="H121" s="448" t="s">
        <v>332</v>
      </c>
      <c r="I121" s="2245"/>
      <c r="J121" s="2246"/>
      <c r="K121" s="2246"/>
      <c r="L121" s="2246"/>
      <c r="M121" s="2246"/>
      <c r="N121" s="2246"/>
    </row>
    <row r="122" spans="1:14" ht="13.8" thickBot="1">
      <c r="A122" s="449" t="s">
        <v>333</v>
      </c>
      <c r="B122" s="450"/>
      <c r="C122" s="339" t="s">
        <v>333</v>
      </c>
      <c r="D122" s="341"/>
      <c r="E122" s="451" t="s">
        <v>333</v>
      </c>
      <c r="F122" s="343"/>
      <c r="G122" s="1936" t="s">
        <v>334</v>
      </c>
      <c r="H122" s="345"/>
      <c r="I122" s="2246"/>
      <c r="J122" s="2246"/>
      <c r="K122" s="2246"/>
      <c r="L122" s="2246"/>
      <c r="M122" s="2246"/>
      <c r="N122" s="2246"/>
    </row>
    <row r="123" spans="1:14" ht="13.8" thickTop="1">
      <c r="A123" s="452" t="s">
        <v>240</v>
      </c>
      <c r="B123" s="453"/>
      <c r="C123" s="346" t="s">
        <v>7</v>
      </c>
      <c r="D123" s="348"/>
      <c r="E123" s="454"/>
      <c r="F123" s="455"/>
      <c r="G123" s="1989"/>
      <c r="H123" s="457"/>
      <c r="I123" s="2246"/>
      <c r="J123" s="2246"/>
      <c r="K123" s="2246"/>
      <c r="L123" s="2246"/>
      <c r="M123" s="2246"/>
      <c r="N123" s="2246"/>
    </row>
    <row r="124" spans="1:14">
      <c r="E124" s="409"/>
      <c r="G124" s="484"/>
    </row>
    <row r="125" spans="1:14">
      <c r="A125" s="374" t="s">
        <v>391</v>
      </c>
      <c r="B125" s="461"/>
      <c r="C125" s="366" t="s">
        <v>392</v>
      </c>
      <c r="D125" s="368"/>
      <c r="E125" s="470"/>
      <c r="F125" s="471"/>
      <c r="G125" s="1991"/>
      <c r="H125" s="472"/>
    </row>
    <row r="126" spans="1:14">
      <c r="A126" s="371" t="s">
        <v>393</v>
      </c>
      <c r="B126" s="474"/>
      <c r="C126" s="360" t="s">
        <v>394</v>
      </c>
      <c r="D126" s="362"/>
      <c r="E126" s="475"/>
      <c r="F126" s="476"/>
      <c r="G126" s="1990"/>
      <c r="H126" s="477"/>
    </row>
    <row r="127" spans="1:14">
      <c r="A127" s="374"/>
      <c r="B127" s="461"/>
      <c r="C127" s="366"/>
      <c r="D127" s="368"/>
      <c r="E127" s="470"/>
      <c r="F127" s="471"/>
      <c r="G127" s="1991"/>
      <c r="H127" s="472"/>
    </row>
    <row r="128" spans="1:14" ht="39.6">
      <c r="A128" s="458">
        <v>31</v>
      </c>
      <c r="B128" s="458">
        <v>132</v>
      </c>
      <c r="C128" s="520" t="s">
        <v>497</v>
      </c>
      <c r="D128" s="522" t="s">
        <v>498</v>
      </c>
      <c r="E128" s="466">
        <v>110</v>
      </c>
      <c r="F128" s="376" t="s">
        <v>367</v>
      </c>
      <c r="G128" s="1918"/>
      <c r="H128" s="370">
        <f>E128*G128</f>
        <v>0</v>
      </c>
      <c r="J128" s="536"/>
    </row>
    <row r="129" spans="1:14">
      <c r="A129" s="458"/>
      <c r="B129" s="458"/>
      <c r="C129" s="520"/>
      <c r="D129" s="522"/>
      <c r="E129" s="466"/>
      <c r="F129" s="376"/>
      <c r="G129" s="1918"/>
      <c r="H129" s="370"/>
      <c r="J129" s="536"/>
    </row>
    <row r="130" spans="1:14" ht="26.4">
      <c r="A130" s="458">
        <v>31</v>
      </c>
      <c r="B130" s="458">
        <v>181</v>
      </c>
      <c r="C130" s="520" t="s">
        <v>499</v>
      </c>
      <c r="D130" s="522" t="s">
        <v>629</v>
      </c>
      <c r="E130" s="466">
        <v>12.75</v>
      </c>
      <c r="F130" s="376" t="s">
        <v>367</v>
      </c>
      <c r="G130" s="1918"/>
      <c r="H130" s="370">
        <f>E130*G130</f>
        <v>0</v>
      </c>
      <c r="J130" s="536"/>
    </row>
    <row r="131" spans="1:14">
      <c r="A131" s="458"/>
      <c r="B131" s="458"/>
      <c r="C131" s="520"/>
      <c r="D131" s="525"/>
      <c r="E131" s="466"/>
      <c r="F131" s="376"/>
      <c r="G131" s="1918"/>
      <c r="H131" s="370"/>
    </row>
    <row r="132" spans="1:14">
      <c r="A132" s="371" t="s">
        <v>500</v>
      </c>
      <c r="B132" s="474"/>
      <c r="C132" s="360" t="s">
        <v>501</v>
      </c>
      <c r="D132" s="362"/>
      <c r="E132" s="475"/>
      <c r="F132" s="476"/>
      <c r="G132" s="1981"/>
      <c r="H132" s="477"/>
    </row>
    <row r="133" spans="1:14" ht="36.75" customHeight="1">
      <c r="A133" s="458">
        <v>31</v>
      </c>
      <c r="B133" s="458">
        <v>834</v>
      </c>
      <c r="C133" s="459" t="s">
        <v>502</v>
      </c>
      <c r="D133" s="462"/>
      <c r="E133" s="465">
        <v>285</v>
      </c>
      <c r="F133" s="376" t="s">
        <v>342</v>
      </c>
      <c r="G133" s="1918"/>
      <c r="H133" s="370">
        <f>E133*G133</f>
        <v>0</v>
      </c>
      <c r="I133" s="537"/>
      <c r="J133" s="536"/>
      <c r="K133" s="538"/>
      <c r="L133" s="538"/>
      <c r="M133" s="538"/>
      <c r="N133" s="538"/>
    </row>
    <row r="134" spans="1:14" ht="13.2" customHeight="1">
      <c r="A134" s="458"/>
      <c r="B134" s="458"/>
      <c r="C134" s="520"/>
      <c r="D134" s="460"/>
      <c r="E134" s="524"/>
      <c r="F134" s="376"/>
      <c r="G134" s="1979"/>
      <c r="H134" s="370"/>
      <c r="I134" s="538"/>
      <c r="J134" s="538"/>
      <c r="K134" s="538"/>
      <c r="L134" s="538"/>
      <c r="M134" s="538"/>
      <c r="N134" s="538"/>
    </row>
    <row r="135" spans="1:14" ht="13.95" customHeight="1">
      <c r="A135" s="371" t="s">
        <v>412</v>
      </c>
      <c r="B135" s="474"/>
      <c r="C135" s="360" t="s">
        <v>413</v>
      </c>
      <c r="D135" s="396"/>
      <c r="E135" s="539"/>
      <c r="F135" s="373"/>
      <c r="G135" s="1982"/>
      <c r="H135" s="364"/>
      <c r="I135" s="538"/>
      <c r="J135" s="538"/>
      <c r="K135" s="538"/>
      <c r="L135" s="538"/>
      <c r="M135" s="538"/>
      <c r="N135" s="538"/>
    </row>
    <row r="136" spans="1:14" ht="26.4">
      <c r="A136" s="458">
        <v>36</v>
      </c>
      <c r="B136" s="458">
        <v>133</v>
      </c>
      <c r="C136" s="520" t="s">
        <v>415</v>
      </c>
      <c r="D136" s="460"/>
      <c r="E136" s="405">
        <v>18.75</v>
      </c>
      <c r="F136" s="376" t="s">
        <v>367</v>
      </c>
      <c r="G136" s="1918"/>
      <c r="H136" s="370">
        <f>E136*G136</f>
        <v>0</v>
      </c>
      <c r="I136" s="538"/>
      <c r="J136" s="536"/>
      <c r="K136" s="538"/>
      <c r="L136" s="538"/>
      <c r="M136" s="538"/>
      <c r="N136" s="538"/>
    </row>
    <row r="137" spans="1:14" ht="13.8" thickBot="1">
      <c r="A137" s="505"/>
      <c r="B137" s="505"/>
      <c r="C137" s="540"/>
      <c r="D137" s="541"/>
      <c r="E137" s="535"/>
      <c r="F137" s="392"/>
      <c r="G137" s="1985"/>
      <c r="H137" s="393"/>
    </row>
    <row r="138" spans="1:14" ht="13.8">
      <c r="A138" s="509" t="s">
        <v>240</v>
      </c>
      <c r="B138" s="510"/>
      <c r="C138" s="511" t="s">
        <v>7</v>
      </c>
      <c r="D138" s="512"/>
      <c r="E138" s="513"/>
      <c r="F138" s="514"/>
      <c r="G138" s="1986" t="s">
        <v>362</v>
      </c>
      <c r="H138" s="515">
        <f>SUM(H127:H136)</f>
        <v>0</v>
      </c>
    </row>
    <row r="139" spans="1:14" ht="13.8">
      <c r="A139" s="542"/>
      <c r="B139" s="543"/>
      <c r="C139" s="544"/>
      <c r="D139" s="410"/>
      <c r="E139" s="545"/>
      <c r="F139" s="546"/>
      <c r="G139" s="1992"/>
      <c r="H139" s="547"/>
      <c r="J139" s="536"/>
    </row>
    <row r="140" spans="1:14">
      <c r="A140" s="442" t="s">
        <v>326</v>
      </c>
      <c r="B140" s="443"/>
      <c r="C140" s="444" t="s">
        <v>327</v>
      </c>
      <c r="D140" s="444" t="s">
        <v>328</v>
      </c>
      <c r="E140" s="445" t="s">
        <v>329</v>
      </c>
      <c r="F140" s="446" t="s">
        <v>330</v>
      </c>
      <c r="G140" s="1988" t="s">
        <v>331</v>
      </c>
      <c r="H140" s="448" t="s">
        <v>332</v>
      </c>
    </row>
    <row r="141" spans="1:14" ht="13.8" thickBot="1">
      <c r="A141" s="449" t="s">
        <v>333</v>
      </c>
      <c r="B141" s="450"/>
      <c r="C141" s="339" t="s">
        <v>333</v>
      </c>
      <c r="D141" s="341"/>
      <c r="E141" s="451" t="s">
        <v>333</v>
      </c>
      <c r="F141" s="343"/>
      <c r="G141" s="1936" t="s">
        <v>334</v>
      </c>
      <c r="H141" s="345"/>
    </row>
    <row r="142" spans="1:14" ht="13.8" thickTop="1">
      <c r="A142" s="452" t="s">
        <v>6</v>
      </c>
      <c r="B142" s="453"/>
      <c r="C142" s="346" t="s">
        <v>222</v>
      </c>
      <c r="D142" s="348"/>
      <c r="E142" s="454"/>
      <c r="F142" s="455"/>
      <c r="G142" s="1989"/>
      <c r="H142" s="457"/>
    </row>
    <row r="143" spans="1:14">
      <c r="A143" s="548"/>
      <c r="B143" s="549"/>
      <c r="C143" s="550"/>
      <c r="D143" s="410"/>
      <c r="E143" s="409"/>
      <c r="F143" s="411"/>
      <c r="G143" s="1993"/>
      <c r="H143" s="440"/>
    </row>
    <row r="144" spans="1:14">
      <c r="A144" s="371" t="s">
        <v>503</v>
      </c>
      <c r="B144" s="474"/>
      <c r="C144" s="360" t="s">
        <v>504</v>
      </c>
      <c r="D144" s="362"/>
      <c r="E144" s="487"/>
      <c r="F144" s="476"/>
      <c r="G144" s="1990"/>
      <c r="H144" s="477"/>
    </row>
    <row r="145" spans="1:10" s="309" customFormat="1" ht="42" customHeight="1">
      <c r="A145" s="458" t="s">
        <v>505</v>
      </c>
      <c r="B145" s="458">
        <v>632</v>
      </c>
      <c r="C145" s="520" t="s">
        <v>506</v>
      </c>
      <c r="D145" s="525" t="s">
        <v>507</v>
      </c>
      <c r="E145" s="405">
        <v>12</v>
      </c>
      <c r="F145" s="376" t="s">
        <v>353</v>
      </c>
      <c r="G145" s="1918"/>
      <c r="H145" s="370">
        <f>E145*G145</f>
        <v>0</v>
      </c>
    </row>
    <row r="146" spans="1:10" ht="13.8" thickBot="1">
      <c r="A146" s="551"/>
      <c r="B146" s="551"/>
      <c r="C146" s="439"/>
      <c r="D146" s="390"/>
      <c r="E146" s="552"/>
      <c r="F146" s="553"/>
      <c r="G146" s="1994"/>
      <c r="H146" s="554"/>
    </row>
    <row r="147" spans="1:10" ht="13.8">
      <c r="A147" s="509" t="s">
        <v>6</v>
      </c>
      <c r="B147" s="510"/>
      <c r="C147" s="511" t="s">
        <v>222</v>
      </c>
      <c r="D147" s="512"/>
      <c r="E147" s="513"/>
      <c r="F147" s="514"/>
      <c r="G147" s="1986" t="s">
        <v>362</v>
      </c>
      <c r="H147" s="515">
        <f>SUM(H145:H146)</f>
        <v>0</v>
      </c>
    </row>
    <row r="148" spans="1:10">
      <c r="A148" s="548"/>
      <c r="B148" s="549"/>
      <c r="C148" s="550"/>
      <c r="D148" s="410"/>
      <c r="E148" s="409"/>
      <c r="F148" s="411"/>
      <c r="G148" s="1993"/>
      <c r="H148" s="440"/>
    </row>
    <row r="149" spans="1:10">
      <c r="A149" s="442" t="s">
        <v>326</v>
      </c>
      <c r="B149" s="443"/>
      <c r="C149" s="444" t="s">
        <v>327</v>
      </c>
      <c r="D149" s="444" t="s">
        <v>328</v>
      </c>
      <c r="E149" s="445" t="s">
        <v>329</v>
      </c>
      <c r="F149" s="446" t="s">
        <v>330</v>
      </c>
      <c r="G149" s="1988" t="s">
        <v>331</v>
      </c>
      <c r="H149" s="448" t="s">
        <v>332</v>
      </c>
    </row>
    <row r="150" spans="1:10" ht="13.8" thickBot="1">
      <c r="A150" s="449" t="s">
        <v>333</v>
      </c>
      <c r="B150" s="450"/>
      <c r="C150" s="339" t="s">
        <v>333</v>
      </c>
      <c r="D150" s="341"/>
      <c r="E150" s="451" t="s">
        <v>333</v>
      </c>
      <c r="F150" s="343"/>
      <c r="G150" s="1936" t="s">
        <v>334</v>
      </c>
      <c r="H150" s="345"/>
      <c r="J150" s="536"/>
    </row>
    <row r="151" spans="1:10" ht="13.8" thickTop="1">
      <c r="A151" s="452" t="s">
        <v>5</v>
      </c>
      <c r="B151" s="453"/>
      <c r="C151" s="346" t="s">
        <v>137</v>
      </c>
      <c r="D151" s="348"/>
      <c r="E151" s="454"/>
      <c r="F151" s="455"/>
      <c r="G151" s="1989"/>
      <c r="H151" s="457"/>
    </row>
    <row r="152" spans="1:10" ht="51" customHeight="1">
      <c r="A152" s="526" t="s">
        <v>508</v>
      </c>
      <c r="B152" s="555" t="s">
        <v>459</v>
      </c>
      <c r="C152" s="556" t="s">
        <v>630</v>
      </c>
      <c r="D152" s="557" t="s">
        <v>509</v>
      </c>
      <c r="E152" s="405">
        <v>4</v>
      </c>
      <c r="F152" s="528" t="s">
        <v>11</v>
      </c>
      <c r="G152" s="1918"/>
      <c r="H152" s="440">
        <f>E152*G152</f>
        <v>0</v>
      </c>
      <c r="I152" s="558"/>
      <c r="J152" s="536"/>
    </row>
    <row r="153" spans="1:10">
      <c r="A153" s="548"/>
      <c r="B153" s="549"/>
      <c r="C153" s="550"/>
      <c r="D153" s="410"/>
      <c r="E153" s="409"/>
      <c r="F153" s="411"/>
      <c r="G153" s="1993"/>
      <c r="H153" s="440"/>
    </row>
    <row r="154" spans="1:10">
      <c r="A154" s="371" t="s">
        <v>510</v>
      </c>
      <c r="B154" s="474"/>
      <c r="C154" s="360" t="s">
        <v>135</v>
      </c>
      <c r="D154" s="362"/>
      <c r="E154" s="487"/>
      <c r="F154" s="476"/>
      <c r="G154" s="1990"/>
      <c r="H154" s="477"/>
    </row>
    <row r="155" spans="1:10" ht="26.4">
      <c r="A155" s="458">
        <v>51</v>
      </c>
      <c r="B155" s="458">
        <v>211</v>
      </c>
      <c r="C155" s="520" t="s">
        <v>511</v>
      </c>
      <c r="D155" s="410" t="s">
        <v>627</v>
      </c>
      <c r="E155" s="405">
        <v>20</v>
      </c>
      <c r="F155" s="376" t="s">
        <v>512</v>
      </c>
      <c r="G155" s="1918"/>
      <c r="H155" s="370">
        <f>E155*G155</f>
        <v>0</v>
      </c>
    </row>
    <row r="156" spans="1:10" ht="26.4">
      <c r="A156" s="458">
        <v>51</v>
      </c>
      <c r="B156" s="458">
        <v>311</v>
      </c>
      <c r="C156" s="520" t="s">
        <v>513</v>
      </c>
      <c r="D156" s="410" t="s">
        <v>627</v>
      </c>
      <c r="E156" s="405">
        <v>41</v>
      </c>
      <c r="F156" s="376" t="s">
        <v>512</v>
      </c>
      <c r="G156" s="1918"/>
      <c r="H156" s="370">
        <f>E156*G156</f>
        <v>0</v>
      </c>
    </row>
    <row r="157" spans="1:10">
      <c r="A157" s="548"/>
      <c r="B157" s="549"/>
      <c r="C157" s="550"/>
      <c r="D157" s="410"/>
      <c r="E157" s="409"/>
      <c r="F157" s="411"/>
      <c r="G157" s="1993"/>
      <c r="H157" s="440"/>
    </row>
    <row r="158" spans="1:10">
      <c r="A158" s="371" t="s">
        <v>514</v>
      </c>
      <c r="B158" s="474"/>
      <c r="C158" s="360" t="s">
        <v>135</v>
      </c>
      <c r="D158" s="362"/>
      <c r="E158" s="487"/>
      <c r="F158" s="476"/>
      <c r="G158" s="1990"/>
      <c r="H158" s="477"/>
    </row>
    <row r="159" spans="1:10" ht="52.8">
      <c r="A159" s="458">
        <v>52</v>
      </c>
      <c r="B159" s="458">
        <v>211</v>
      </c>
      <c r="C159" s="520" t="s">
        <v>515</v>
      </c>
      <c r="D159" s="410" t="s">
        <v>627</v>
      </c>
      <c r="E159" s="405">
        <v>337.37</v>
      </c>
      <c r="F159" s="376" t="s">
        <v>113</v>
      </c>
      <c r="G159" s="1918"/>
      <c r="H159" s="370">
        <f>E159*G159</f>
        <v>0</v>
      </c>
    </row>
    <row r="160" spans="1:10" ht="52.8">
      <c r="A160" s="458">
        <v>52</v>
      </c>
      <c r="B160" s="458">
        <v>231</v>
      </c>
      <c r="C160" s="520" t="s">
        <v>516</v>
      </c>
      <c r="D160" s="410" t="s">
        <v>627</v>
      </c>
      <c r="E160" s="405">
        <v>1605.82</v>
      </c>
      <c r="F160" s="376" t="s">
        <v>113</v>
      </c>
      <c r="G160" s="1918"/>
      <c r="H160" s="370">
        <f>E160*G160</f>
        <v>0</v>
      </c>
    </row>
    <row r="161" spans="1:10">
      <c r="A161" s="548"/>
      <c r="B161" s="549"/>
      <c r="C161" s="550"/>
      <c r="D161" s="410"/>
      <c r="E161" s="409"/>
      <c r="F161" s="411"/>
      <c r="G161" s="1993"/>
      <c r="H161" s="440"/>
    </row>
    <row r="162" spans="1:10">
      <c r="A162" s="371" t="s">
        <v>517</v>
      </c>
      <c r="B162" s="474"/>
      <c r="C162" s="360" t="s">
        <v>111</v>
      </c>
      <c r="D162" s="362"/>
      <c r="E162" s="487"/>
      <c r="F162" s="476"/>
      <c r="G162" s="1990"/>
      <c r="H162" s="477"/>
    </row>
    <row r="163" spans="1:10" ht="52.8">
      <c r="A163" s="458">
        <v>53</v>
      </c>
      <c r="B163" s="458">
        <v>166</v>
      </c>
      <c r="C163" s="520" t="s">
        <v>518</v>
      </c>
      <c r="D163" s="410" t="s">
        <v>627</v>
      </c>
      <c r="E163" s="405">
        <v>80</v>
      </c>
      <c r="F163" s="376" t="s">
        <v>519</v>
      </c>
      <c r="G163" s="1918"/>
      <c r="H163" s="370">
        <f>E163*G163</f>
        <v>0</v>
      </c>
    </row>
    <row r="164" spans="1:10" ht="39.6">
      <c r="A164" s="458" t="s">
        <v>112</v>
      </c>
      <c r="B164" s="458">
        <v>242</v>
      </c>
      <c r="C164" s="520" t="s">
        <v>520</v>
      </c>
      <c r="D164" s="410" t="s">
        <v>627</v>
      </c>
      <c r="E164" s="405">
        <v>6</v>
      </c>
      <c r="F164" s="376" t="s">
        <v>519</v>
      </c>
      <c r="G164" s="1918"/>
      <c r="H164" s="370">
        <f>E164*G164</f>
        <v>0</v>
      </c>
    </row>
    <row r="165" spans="1:10" ht="26.4">
      <c r="A165" s="458">
        <v>53</v>
      </c>
      <c r="B165" s="458">
        <v>244</v>
      </c>
      <c r="C165" s="520" t="s">
        <v>521</v>
      </c>
      <c r="D165" s="410" t="s">
        <v>627</v>
      </c>
      <c r="E165" s="405">
        <v>16</v>
      </c>
      <c r="F165" s="376" t="s">
        <v>519</v>
      </c>
      <c r="G165" s="1918"/>
      <c r="H165" s="370">
        <f>E165*G165</f>
        <v>0</v>
      </c>
    </row>
    <row r="166" spans="1:10" ht="13.8" thickBot="1">
      <c r="A166" s="551"/>
      <c r="B166" s="551"/>
      <c r="C166" s="439"/>
      <c r="D166" s="390"/>
      <c r="E166" s="552"/>
      <c r="F166" s="553"/>
      <c r="G166" s="1994"/>
      <c r="H166" s="554"/>
    </row>
    <row r="167" spans="1:10" ht="13.8">
      <c r="A167" s="509" t="s">
        <v>5</v>
      </c>
      <c r="B167" s="510"/>
      <c r="C167" s="511" t="s">
        <v>137</v>
      </c>
      <c r="D167" s="512"/>
      <c r="E167" s="513"/>
      <c r="F167" s="514"/>
      <c r="G167" s="1986" t="s">
        <v>362</v>
      </c>
      <c r="H167" s="515">
        <f>SUM(H155:H166)</f>
        <v>0</v>
      </c>
    </row>
    <row r="168" spans="1:10" s="409" customFormat="1">
      <c r="A168" s="458"/>
      <c r="B168" s="495"/>
      <c r="C168" s="332"/>
      <c r="D168" s="486"/>
      <c r="E168" s="375"/>
      <c r="F168" s="376"/>
      <c r="G168" s="481"/>
      <c r="H168" s="370"/>
    </row>
    <row r="169" spans="1:10" s="409" customFormat="1">
      <c r="A169" s="442" t="s">
        <v>326</v>
      </c>
      <c r="B169" s="443"/>
      <c r="C169" s="444" t="s">
        <v>327</v>
      </c>
      <c r="D169" s="444" t="s">
        <v>328</v>
      </c>
      <c r="E169" s="445" t="s">
        <v>329</v>
      </c>
      <c r="F169" s="446" t="s">
        <v>330</v>
      </c>
      <c r="G169" s="1988" t="s">
        <v>331</v>
      </c>
      <c r="H169" s="448" t="s">
        <v>332</v>
      </c>
    </row>
    <row r="170" spans="1:10" s="409" customFormat="1" ht="13.8" thickBot="1">
      <c r="A170" s="449" t="s">
        <v>333</v>
      </c>
      <c r="B170" s="450"/>
      <c r="C170" s="339" t="s">
        <v>333</v>
      </c>
      <c r="D170" s="341"/>
      <c r="E170" s="451" t="s">
        <v>333</v>
      </c>
      <c r="F170" s="343"/>
      <c r="G170" s="1936" t="s">
        <v>334</v>
      </c>
      <c r="H170" s="345"/>
    </row>
    <row r="171" spans="1:10" s="409" customFormat="1" ht="13.8" thickTop="1">
      <c r="A171" s="452" t="s">
        <v>4</v>
      </c>
      <c r="B171" s="453"/>
      <c r="C171" s="346" t="s">
        <v>435</v>
      </c>
      <c r="D171" s="348"/>
      <c r="E171" s="454"/>
      <c r="F171" s="455"/>
      <c r="G171" s="1989"/>
      <c r="H171" s="457"/>
    </row>
    <row r="172" spans="1:10">
      <c r="A172" s="559"/>
      <c r="B172" s="560"/>
      <c r="C172" s="561"/>
      <c r="D172" s="562"/>
      <c r="E172" s="563"/>
      <c r="F172" s="564"/>
      <c r="G172" s="1995"/>
      <c r="H172" s="465"/>
      <c r="J172" s="409"/>
    </row>
    <row r="173" spans="1:10">
      <c r="A173" s="371" t="s">
        <v>522</v>
      </c>
      <c r="B173" s="474"/>
      <c r="C173" s="360" t="s">
        <v>523</v>
      </c>
      <c r="D173" s="362"/>
      <c r="E173" s="475"/>
      <c r="F173" s="476"/>
      <c r="G173" s="1981"/>
      <c r="H173" s="477"/>
      <c r="J173" s="409"/>
    </row>
    <row r="174" spans="1:10" ht="26.4">
      <c r="A174" s="458">
        <v>64</v>
      </c>
      <c r="B174" s="565">
        <v>281</v>
      </c>
      <c r="C174" s="520" t="s">
        <v>524</v>
      </c>
      <c r="D174" s="566"/>
      <c r="E174" s="405">
        <v>2</v>
      </c>
      <c r="F174" s="376" t="s">
        <v>11</v>
      </c>
      <c r="G174" s="1918"/>
      <c r="H174" s="331">
        <f>E174*G174</f>
        <v>0</v>
      </c>
      <c r="J174" s="409"/>
    </row>
    <row r="175" spans="1:10">
      <c r="A175" s="374"/>
      <c r="B175" s="461"/>
      <c r="C175" s="366"/>
      <c r="D175" s="368"/>
      <c r="E175" s="470"/>
      <c r="F175" s="471"/>
      <c r="G175" s="1918"/>
      <c r="H175" s="472"/>
      <c r="J175" s="409"/>
    </row>
    <row r="176" spans="1:10" ht="39.6">
      <c r="A176" s="458">
        <v>64</v>
      </c>
      <c r="B176" s="565">
        <v>435</v>
      </c>
      <c r="C176" s="520" t="s">
        <v>525</v>
      </c>
      <c r="D176" s="567"/>
      <c r="E176" s="405">
        <v>20</v>
      </c>
      <c r="F176" s="376" t="s">
        <v>353</v>
      </c>
      <c r="G176" s="1918"/>
      <c r="H176" s="331">
        <f>E176*G176</f>
        <v>0</v>
      </c>
    </row>
    <row r="177" spans="1:10">
      <c r="A177" s="458"/>
      <c r="B177" s="565"/>
      <c r="C177" s="520"/>
      <c r="D177" s="567"/>
      <c r="E177" s="405"/>
      <c r="F177" s="376"/>
      <c r="G177" s="1918"/>
      <c r="H177" s="331"/>
    </row>
    <row r="178" spans="1:10" ht="52.8">
      <c r="A178" s="458">
        <v>64</v>
      </c>
      <c r="B178" s="565">
        <v>531</v>
      </c>
      <c r="C178" s="520" t="s">
        <v>526</v>
      </c>
      <c r="D178" s="567"/>
      <c r="E178" s="405">
        <v>32</v>
      </c>
      <c r="F178" s="376" t="s">
        <v>353</v>
      </c>
      <c r="G178" s="1918"/>
      <c r="H178" s="331">
        <f>E178*G178</f>
        <v>0</v>
      </c>
    </row>
    <row r="179" spans="1:10" ht="13.8" thickBot="1">
      <c r="A179" s="568"/>
      <c r="B179" s="551"/>
      <c r="C179" s="569"/>
      <c r="D179" s="390"/>
      <c r="E179" s="552"/>
      <c r="F179" s="553"/>
      <c r="G179" s="1996"/>
      <c r="H179" s="554"/>
    </row>
    <row r="180" spans="1:10" ht="13.8">
      <c r="A180" s="509" t="s">
        <v>4</v>
      </c>
      <c r="B180" s="510"/>
      <c r="C180" s="511" t="s">
        <v>435</v>
      </c>
      <c r="D180" s="512"/>
      <c r="E180" s="513"/>
      <c r="F180" s="514"/>
      <c r="G180" s="1986" t="s">
        <v>362</v>
      </c>
      <c r="H180" s="515">
        <f>SUM(H174:H179)</f>
        <v>0</v>
      </c>
    </row>
    <row r="181" spans="1:10">
      <c r="E181" s="409"/>
      <c r="G181" s="484"/>
    </row>
    <row r="182" spans="1:10">
      <c r="A182" s="442" t="s">
        <v>326</v>
      </c>
      <c r="B182" s="443"/>
      <c r="C182" s="444" t="s">
        <v>327</v>
      </c>
      <c r="D182" s="444" t="s">
        <v>328</v>
      </c>
      <c r="E182" s="445" t="s">
        <v>329</v>
      </c>
      <c r="F182" s="446" t="s">
        <v>330</v>
      </c>
      <c r="G182" s="1988" t="s">
        <v>331</v>
      </c>
      <c r="H182" s="448" t="s">
        <v>332</v>
      </c>
    </row>
    <row r="183" spans="1:10" ht="13.8" thickBot="1">
      <c r="A183" s="449" t="s">
        <v>333</v>
      </c>
      <c r="B183" s="450"/>
      <c r="C183" s="339" t="s">
        <v>333</v>
      </c>
      <c r="D183" s="341"/>
      <c r="E183" s="451" t="s">
        <v>333</v>
      </c>
      <c r="F183" s="343"/>
      <c r="G183" s="1936" t="s">
        <v>334</v>
      </c>
      <c r="H183" s="345"/>
      <c r="J183" s="536"/>
    </row>
    <row r="184" spans="1:10" ht="13.8" thickTop="1">
      <c r="A184" s="452" t="s">
        <v>232</v>
      </c>
      <c r="B184" s="453"/>
      <c r="C184" s="346" t="s">
        <v>3</v>
      </c>
      <c r="D184" s="348"/>
      <c r="E184" s="454"/>
      <c r="F184" s="455"/>
      <c r="G184" s="1989"/>
      <c r="H184" s="457"/>
      <c r="J184" s="536"/>
    </row>
    <row r="185" spans="1:10" ht="92.4">
      <c r="A185" s="526" t="s">
        <v>458</v>
      </c>
      <c r="B185" s="555" t="s">
        <v>459</v>
      </c>
      <c r="C185" s="556" t="s">
        <v>527</v>
      </c>
      <c r="D185" s="557" t="s">
        <v>528</v>
      </c>
      <c r="E185" s="405">
        <v>1</v>
      </c>
      <c r="F185" s="528" t="s">
        <v>11</v>
      </c>
      <c r="G185" s="1918"/>
      <c r="H185" s="440">
        <f>E185*G185</f>
        <v>0</v>
      </c>
      <c r="I185" s="558"/>
      <c r="J185" s="536"/>
    </row>
    <row r="186" spans="1:10">
      <c r="E186" s="409"/>
      <c r="G186" s="1918"/>
    </row>
    <row r="187" spans="1:10" ht="36.75" customHeight="1">
      <c r="A187" s="570" t="s">
        <v>458</v>
      </c>
      <c r="B187" s="571" t="s">
        <v>465</v>
      </c>
      <c r="C187" s="556" t="s">
        <v>1676</v>
      </c>
      <c r="E187" s="572"/>
      <c r="G187" s="484"/>
      <c r="H187" s="440"/>
    </row>
    <row r="188" spans="1:10">
      <c r="A188" s="371" t="s">
        <v>24</v>
      </c>
      <c r="B188" s="474"/>
      <c r="C188" s="360" t="s">
        <v>23</v>
      </c>
      <c r="D188" s="362"/>
      <c r="E188" s="475"/>
      <c r="F188" s="476"/>
      <c r="G188" s="1990"/>
      <c r="H188" s="477"/>
    </row>
    <row r="189" spans="1:10">
      <c r="A189" s="526" t="s">
        <v>461</v>
      </c>
      <c r="B189" s="573" t="s">
        <v>459</v>
      </c>
      <c r="C189" s="574" t="s">
        <v>530</v>
      </c>
      <c r="D189" s="368"/>
      <c r="E189" s="466">
        <v>32</v>
      </c>
      <c r="F189" s="528" t="s">
        <v>20</v>
      </c>
      <c r="G189" s="1918"/>
      <c r="H189" s="465">
        <f>E189*G189</f>
        <v>0</v>
      </c>
    </row>
    <row r="190" spans="1:10">
      <c r="A190" s="374"/>
      <c r="B190" s="461"/>
      <c r="C190" s="366"/>
      <c r="D190" s="368"/>
      <c r="E190" s="470"/>
      <c r="F190" s="471"/>
      <c r="G190" s="1991"/>
      <c r="H190" s="472"/>
    </row>
    <row r="191" spans="1:10" ht="60" customHeight="1">
      <c r="A191" s="526">
        <v>79</v>
      </c>
      <c r="B191" s="526">
        <v>311</v>
      </c>
      <c r="C191" s="575" t="s">
        <v>22</v>
      </c>
      <c r="D191" s="576" t="s">
        <v>460</v>
      </c>
      <c r="E191" s="466">
        <v>40</v>
      </c>
      <c r="F191" s="528" t="s">
        <v>20</v>
      </c>
      <c r="G191" s="1918"/>
      <c r="H191" s="465">
        <f>E191*G191</f>
        <v>0</v>
      </c>
    </row>
    <row r="192" spans="1:10" ht="26.25" customHeight="1">
      <c r="A192" s="526">
        <v>79</v>
      </c>
      <c r="B192" s="526">
        <v>351</v>
      </c>
      <c r="C192" s="575" t="s">
        <v>21</v>
      </c>
      <c r="D192" s="576"/>
      <c r="E192" s="466">
        <v>10</v>
      </c>
      <c r="F192" s="528" t="s">
        <v>20</v>
      </c>
      <c r="G192" s="1918"/>
      <c r="H192" s="465">
        <f>E192*G192</f>
        <v>0</v>
      </c>
    </row>
    <row r="193" spans="1:8" ht="35.25" customHeight="1">
      <c r="A193" s="526" t="s">
        <v>461</v>
      </c>
      <c r="B193" s="526">
        <v>516</v>
      </c>
      <c r="C193" s="577" t="s">
        <v>1677</v>
      </c>
      <c r="D193" s="578"/>
      <c r="E193" s="466">
        <v>1</v>
      </c>
      <c r="F193" s="528" t="s">
        <v>11</v>
      </c>
      <c r="G193" s="1918"/>
      <c r="H193" s="465">
        <f>E193*G193</f>
        <v>0</v>
      </c>
    </row>
    <row r="194" spans="1:8" ht="118.8">
      <c r="A194" s="526" t="s">
        <v>461</v>
      </c>
      <c r="B194" s="526">
        <v>517</v>
      </c>
      <c r="C194" s="577" t="s">
        <v>1678</v>
      </c>
      <c r="D194" s="579"/>
      <c r="E194" s="466">
        <v>1</v>
      </c>
      <c r="F194" s="528" t="s">
        <v>11</v>
      </c>
      <c r="G194" s="1918"/>
      <c r="H194" s="465">
        <f>E194*G194</f>
        <v>0</v>
      </c>
    </row>
    <row r="195" spans="1:8" ht="39.6">
      <c r="A195" s="526" t="s">
        <v>461</v>
      </c>
      <c r="B195" s="526">
        <v>518</v>
      </c>
      <c r="C195" s="577" t="s">
        <v>1679</v>
      </c>
      <c r="D195" s="578"/>
      <c r="E195" s="466"/>
      <c r="F195" s="528"/>
      <c r="G195" s="481"/>
      <c r="H195" s="465"/>
    </row>
    <row r="196" spans="1:8" ht="13.8" thickBot="1">
      <c r="A196" s="568"/>
      <c r="B196" s="551"/>
      <c r="C196" s="569"/>
      <c r="D196" s="390"/>
      <c r="E196" s="552"/>
      <c r="F196" s="553"/>
      <c r="G196" s="1996"/>
      <c r="H196" s="554"/>
    </row>
    <row r="197" spans="1:8" ht="13.8">
      <c r="A197" s="509" t="s">
        <v>232</v>
      </c>
      <c r="B197" s="510"/>
      <c r="C197" s="511" t="s">
        <v>3</v>
      </c>
      <c r="D197" s="512"/>
      <c r="E197" s="513"/>
      <c r="F197" s="514"/>
      <c r="G197" s="1986" t="s">
        <v>362</v>
      </c>
      <c r="H197" s="515">
        <f>SUM(H185:H195)</f>
        <v>0</v>
      </c>
    </row>
  </sheetData>
  <sheetProtection algorithmName="SHA-512" hashValue="VoZEW2+7Z/jaCKBKgr/Z8KHx9P0hdaScijV5AdWQM8Ts9t4MxIGZQPjcl65TCYVwYFzh1Cyn3Gd9Q8y2ZMAgeQ==" saltValue="5L3+o8CvDpRMbABJ20RcUQ==" spinCount="100000" sheet="1" objects="1" scenarios="1" selectLockedCells="1"/>
  <mergeCells count="12">
    <mergeCell ref="I121:N123"/>
    <mergeCell ref="A5:B5"/>
    <mergeCell ref="C5:F5"/>
    <mergeCell ref="A6:B6"/>
    <mergeCell ref="C6:D6"/>
    <mergeCell ref="C31:G34"/>
    <mergeCell ref="C36:G39"/>
    <mergeCell ref="C40:F40"/>
    <mergeCell ref="C42:G45"/>
    <mergeCell ref="C46:F46"/>
    <mergeCell ref="C47:F47"/>
    <mergeCell ref="I107:N108"/>
  </mergeCells>
  <dataValidations count="1">
    <dataValidation type="custom" allowBlank="1" showInputMessage="1" showErrorMessage="1" error="Ceno na e.m. je potrebno vnesti na dve decimalni mesti " sqref="G54:G58 G62:G70 G79 G85 G95:G100 G102 G106 G109:G111 G114 G117 G128:G131 G133 G136 G145 G152 G155:G156 G159:G160 G163:G165 G174:G178 G185:G186 G189 G191:G194">
      <formula1>G54=ROUND(G54,2)</formula1>
    </dataValidation>
  </dataValidations>
  <printOptions gridLines="1"/>
  <pageMargins left="1.359251968503937" right="0.78740157480314965" top="0.78740157480314965" bottom="0.78740157480314965" header="0.19685039370078741" footer="0.19685039370078741"/>
  <pageSetup scale="67" orientation="portrait" horizontalDpi="4294967295" verticalDpi="4294967295" r:id="rId1"/>
  <headerFooter alignWithMargins="0">
    <oddHeader xml:space="preserve">&amp;CRekonstrukcija mostu čez Orehovico
na reg. cesti R1-221/1227 Trojane–Izlake v km 6.465,87
</oddHeader>
    <oddFooter>&amp;C&amp;"Arial,Krepko"
&amp;A&amp;R&amp;"Arial,Krepko"&amp;10&amp;P&amp;"Arial,Navadno" od &amp;N</oddFooter>
  </headerFooter>
  <rowBreaks count="6" manualBreakCount="6">
    <brk id="48" max="7" man="1"/>
    <brk id="88" max="7" man="1"/>
    <brk id="119" max="7" man="1"/>
    <brk id="138" max="7" man="1"/>
    <brk id="167" max="7" man="1"/>
    <brk id="180"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73"/>
  <sheetViews>
    <sheetView view="pageBreakPreview" topLeftCell="B3" zoomScale="140" zoomScaleNormal="100" zoomScaleSheetLayoutView="140" workbookViewId="0">
      <selection activeCell="G14" sqref="G14"/>
    </sheetView>
  </sheetViews>
  <sheetFormatPr defaultRowHeight="13.2"/>
  <cols>
    <col min="1" max="1" width="0.5546875" style="245" hidden="1" customWidth="1"/>
    <col min="2" max="2" width="1.33203125" style="245" customWidth="1"/>
    <col min="3" max="3" width="9.109375" style="245"/>
    <col min="4" max="4" width="13" style="245" customWidth="1"/>
    <col min="5" max="5" width="9.109375" style="245"/>
    <col min="6" max="6" width="9" style="245" customWidth="1"/>
    <col min="7" max="7" width="15.5546875" style="245" customWidth="1"/>
    <col min="8" max="8" width="20.5546875" style="245" customWidth="1"/>
    <col min="9" max="9" width="15.44140625" style="245" hidden="1" customWidth="1"/>
    <col min="10" max="10" width="8.33203125" style="245" customWidth="1"/>
    <col min="11" max="256" width="9.109375" style="245"/>
    <col min="257" max="257" width="0" style="245" hidden="1" customWidth="1"/>
    <col min="258" max="258" width="1.33203125" style="245" customWidth="1"/>
    <col min="259" max="259" width="9.109375" style="245"/>
    <col min="260" max="260" width="13" style="245" customWidth="1"/>
    <col min="261" max="261" width="9.109375" style="245"/>
    <col min="262" max="262" width="9" style="245" customWidth="1"/>
    <col min="263" max="263" width="15.5546875" style="245" customWidth="1"/>
    <col min="264" max="264" width="20.5546875" style="245" customWidth="1"/>
    <col min="265" max="265" width="0" style="245" hidden="1" customWidth="1"/>
    <col min="266" max="266" width="8.33203125" style="245" customWidth="1"/>
    <col min="267" max="512" width="9.109375" style="245"/>
    <col min="513" max="513" width="0" style="245" hidden="1" customWidth="1"/>
    <col min="514" max="514" width="1.33203125" style="245" customWidth="1"/>
    <col min="515" max="515" width="9.109375" style="245"/>
    <col min="516" max="516" width="13" style="245" customWidth="1"/>
    <col min="517" max="517" width="9.109375" style="245"/>
    <col min="518" max="518" width="9" style="245" customWidth="1"/>
    <col min="519" max="519" width="15.5546875" style="245" customWidth="1"/>
    <col min="520" max="520" width="20.5546875" style="245" customWidth="1"/>
    <col min="521" max="521" width="0" style="245" hidden="1" customWidth="1"/>
    <col min="522" max="522" width="8.33203125" style="245" customWidth="1"/>
    <col min="523" max="768" width="9.109375" style="245"/>
    <col min="769" max="769" width="0" style="245" hidden="1" customWidth="1"/>
    <col min="770" max="770" width="1.33203125" style="245" customWidth="1"/>
    <col min="771" max="771" width="9.109375" style="245"/>
    <col min="772" max="772" width="13" style="245" customWidth="1"/>
    <col min="773" max="773" width="9.109375" style="245"/>
    <col min="774" max="774" width="9" style="245" customWidth="1"/>
    <col min="775" max="775" width="15.5546875" style="245" customWidth="1"/>
    <col min="776" max="776" width="20.5546875" style="245" customWidth="1"/>
    <col min="777" max="777" width="0" style="245" hidden="1" customWidth="1"/>
    <col min="778" max="778" width="8.33203125" style="245" customWidth="1"/>
    <col min="779" max="1024" width="9.109375" style="245"/>
    <col min="1025" max="1025" width="0" style="245" hidden="1" customWidth="1"/>
    <col min="1026" max="1026" width="1.33203125" style="245" customWidth="1"/>
    <col min="1027" max="1027" width="9.109375" style="245"/>
    <col min="1028" max="1028" width="13" style="245" customWidth="1"/>
    <col min="1029" max="1029" width="9.109375" style="245"/>
    <col min="1030" max="1030" width="9" style="245" customWidth="1"/>
    <col min="1031" max="1031" width="15.5546875" style="245" customWidth="1"/>
    <col min="1032" max="1032" width="20.5546875" style="245" customWidth="1"/>
    <col min="1033" max="1033" width="0" style="245" hidden="1" customWidth="1"/>
    <col min="1034" max="1034" width="8.33203125" style="245" customWidth="1"/>
    <col min="1035" max="1280" width="9.109375" style="245"/>
    <col min="1281" max="1281" width="0" style="245" hidden="1" customWidth="1"/>
    <col min="1282" max="1282" width="1.33203125" style="245" customWidth="1"/>
    <col min="1283" max="1283" width="9.109375" style="245"/>
    <col min="1284" max="1284" width="13" style="245" customWidth="1"/>
    <col min="1285" max="1285" width="9.109375" style="245"/>
    <col min="1286" max="1286" width="9" style="245" customWidth="1"/>
    <col min="1287" max="1287" width="15.5546875" style="245" customWidth="1"/>
    <col min="1288" max="1288" width="20.5546875" style="245" customWidth="1"/>
    <col min="1289" max="1289" width="0" style="245" hidden="1" customWidth="1"/>
    <col min="1290" max="1290" width="8.33203125" style="245" customWidth="1"/>
    <col min="1291" max="1536" width="9.109375" style="245"/>
    <col min="1537" max="1537" width="0" style="245" hidden="1" customWidth="1"/>
    <col min="1538" max="1538" width="1.33203125" style="245" customWidth="1"/>
    <col min="1539" max="1539" width="9.109375" style="245"/>
    <col min="1540" max="1540" width="13" style="245" customWidth="1"/>
    <col min="1541" max="1541" width="9.109375" style="245"/>
    <col min="1542" max="1542" width="9" style="245" customWidth="1"/>
    <col min="1543" max="1543" width="15.5546875" style="245" customWidth="1"/>
    <col min="1544" max="1544" width="20.5546875" style="245" customWidth="1"/>
    <col min="1545" max="1545" width="0" style="245" hidden="1" customWidth="1"/>
    <col min="1546" max="1546" width="8.33203125" style="245" customWidth="1"/>
    <col min="1547" max="1792" width="9.109375" style="245"/>
    <col min="1793" max="1793" width="0" style="245" hidden="1" customWidth="1"/>
    <col min="1794" max="1794" width="1.33203125" style="245" customWidth="1"/>
    <col min="1795" max="1795" width="9.109375" style="245"/>
    <col min="1796" max="1796" width="13" style="245" customWidth="1"/>
    <col min="1797" max="1797" width="9.109375" style="245"/>
    <col min="1798" max="1798" width="9" style="245" customWidth="1"/>
    <col min="1799" max="1799" width="15.5546875" style="245" customWidth="1"/>
    <col min="1800" max="1800" width="20.5546875" style="245" customWidth="1"/>
    <col min="1801" max="1801" width="0" style="245" hidden="1" customWidth="1"/>
    <col min="1802" max="1802" width="8.33203125" style="245" customWidth="1"/>
    <col min="1803" max="2048" width="9.109375" style="245"/>
    <col min="2049" max="2049" width="0" style="245" hidden="1" customWidth="1"/>
    <col min="2050" max="2050" width="1.33203125" style="245" customWidth="1"/>
    <col min="2051" max="2051" width="9.109375" style="245"/>
    <col min="2052" max="2052" width="13" style="245" customWidth="1"/>
    <col min="2053" max="2053" width="9.109375" style="245"/>
    <col min="2054" max="2054" width="9" style="245" customWidth="1"/>
    <col min="2055" max="2055" width="15.5546875" style="245" customWidth="1"/>
    <col min="2056" max="2056" width="20.5546875" style="245" customWidth="1"/>
    <col min="2057" max="2057" width="0" style="245" hidden="1" customWidth="1"/>
    <col min="2058" max="2058" width="8.33203125" style="245" customWidth="1"/>
    <col min="2059" max="2304" width="9.109375" style="245"/>
    <col min="2305" max="2305" width="0" style="245" hidden="1" customWidth="1"/>
    <col min="2306" max="2306" width="1.33203125" style="245" customWidth="1"/>
    <col min="2307" max="2307" width="9.109375" style="245"/>
    <col min="2308" max="2308" width="13" style="245" customWidth="1"/>
    <col min="2309" max="2309" width="9.109375" style="245"/>
    <col min="2310" max="2310" width="9" style="245" customWidth="1"/>
    <col min="2311" max="2311" width="15.5546875" style="245" customWidth="1"/>
    <col min="2312" max="2312" width="20.5546875" style="245" customWidth="1"/>
    <col min="2313" max="2313" width="0" style="245" hidden="1" customWidth="1"/>
    <col min="2314" max="2314" width="8.33203125" style="245" customWidth="1"/>
    <col min="2315" max="2560" width="9.109375" style="245"/>
    <col min="2561" max="2561" width="0" style="245" hidden="1" customWidth="1"/>
    <col min="2562" max="2562" width="1.33203125" style="245" customWidth="1"/>
    <col min="2563" max="2563" width="9.109375" style="245"/>
    <col min="2564" max="2564" width="13" style="245" customWidth="1"/>
    <col min="2565" max="2565" width="9.109375" style="245"/>
    <col min="2566" max="2566" width="9" style="245" customWidth="1"/>
    <col min="2567" max="2567" width="15.5546875" style="245" customWidth="1"/>
    <col min="2568" max="2568" width="20.5546875" style="245" customWidth="1"/>
    <col min="2569" max="2569" width="0" style="245" hidden="1" customWidth="1"/>
    <col min="2570" max="2570" width="8.33203125" style="245" customWidth="1"/>
    <col min="2571" max="2816" width="9.109375" style="245"/>
    <col min="2817" max="2817" width="0" style="245" hidden="1" customWidth="1"/>
    <col min="2818" max="2818" width="1.33203125" style="245" customWidth="1"/>
    <col min="2819" max="2819" width="9.109375" style="245"/>
    <col min="2820" max="2820" width="13" style="245" customWidth="1"/>
    <col min="2821" max="2821" width="9.109375" style="245"/>
    <col min="2822" max="2822" width="9" style="245" customWidth="1"/>
    <col min="2823" max="2823" width="15.5546875" style="245" customWidth="1"/>
    <col min="2824" max="2824" width="20.5546875" style="245" customWidth="1"/>
    <col min="2825" max="2825" width="0" style="245" hidden="1" customWidth="1"/>
    <col min="2826" max="2826" width="8.33203125" style="245" customWidth="1"/>
    <col min="2827" max="3072" width="9.109375" style="245"/>
    <col min="3073" max="3073" width="0" style="245" hidden="1" customWidth="1"/>
    <col min="3074" max="3074" width="1.33203125" style="245" customWidth="1"/>
    <col min="3075" max="3075" width="9.109375" style="245"/>
    <col min="3076" max="3076" width="13" style="245" customWidth="1"/>
    <col min="3077" max="3077" width="9.109375" style="245"/>
    <col min="3078" max="3078" width="9" style="245" customWidth="1"/>
    <col min="3079" max="3079" width="15.5546875" style="245" customWidth="1"/>
    <col min="3080" max="3080" width="20.5546875" style="245" customWidth="1"/>
    <col min="3081" max="3081" width="0" style="245" hidden="1" customWidth="1"/>
    <col min="3082" max="3082" width="8.33203125" style="245" customWidth="1"/>
    <col min="3083" max="3328" width="9.109375" style="245"/>
    <col min="3329" max="3329" width="0" style="245" hidden="1" customWidth="1"/>
    <col min="3330" max="3330" width="1.33203125" style="245" customWidth="1"/>
    <col min="3331" max="3331" width="9.109375" style="245"/>
    <col min="3332" max="3332" width="13" style="245" customWidth="1"/>
    <col min="3333" max="3333" width="9.109375" style="245"/>
    <col min="3334" max="3334" width="9" style="245" customWidth="1"/>
    <col min="3335" max="3335" width="15.5546875" style="245" customWidth="1"/>
    <col min="3336" max="3336" width="20.5546875" style="245" customWidth="1"/>
    <col min="3337" max="3337" width="0" style="245" hidden="1" customWidth="1"/>
    <col min="3338" max="3338" width="8.33203125" style="245" customWidth="1"/>
    <col min="3339" max="3584" width="9.109375" style="245"/>
    <col min="3585" max="3585" width="0" style="245" hidden="1" customWidth="1"/>
    <col min="3586" max="3586" width="1.33203125" style="245" customWidth="1"/>
    <col min="3587" max="3587" width="9.109375" style="245"/>
    <col min="3588" max="3588" width="13" style="245" customWidth="1"/>
    <col min="3589" max="3589" width="9.109375" style="245"/>
    <col min="3590" max="3590" width="9" style="245" customWidth="1"/>
    <col min="3591" max="3591" width="15.5546875" style="245" customWidth="1"/>
    <col min="3592" max="3592" width="20.5546875" style="245" customWidth="1"/>
    <col min="3593" max="3593" width="0" style="245" hidden="1" customWidth="1"/>
    <col min="3594" max="3594" width="8.33203125" style="245" customWidth="1"/>
    <col min="3595" max="3840" width="9.109375" style="245"/>
    <col min="3841" max="3841" width="0" style="245" hidden="1" customWidth="1"/>
    <col min="3842" max="3842" width="1.33203125" style="245" customWidth="1"/>
    <col min="3843" max="3843" width="9.109375" style="245"/>
    <col min="3844" max="3844" width="13" style="245" customWidth="1"/>
    <col min="3845" max="3845" width="9.109375" style="245"/>
    <col min="3846" max="3846" width="9" style="245" customWidth="1"/>
    <col min="3847" max="3847" width="15.5546875" style="245" customWidth="1"/>
    <col min="3848" max="3848" width="20.5546875" style="245" customWidth="1"/>
    <col min="3849" max="3849" width="0" style="245" hidden="1" customWidth="1"/>
    <col min="3850" max="3850" width="8.33203125" style="245" customWidth="1"/>
    <col min="3851" max="4096" width="9.109375" style="245"/>
    <col min="4097" max="4097" width="0" style="245" hidden="1" customWidth="1"/>
    <col min="4098" max="4098" width="1.33203125" style="245" customWidth="1"/>
    <col min="4099" max="4099" width="9.109375" style="245"/>
    <col min="4100" max="4100" width="13" style="245" customWidth="1"/>
    <col min="4101" max="4101" width="9.109375" style="245"/>
    <col min="4102" max="4102" width="9" style="245" customWidth="1"/>
    <col min="4103" max="4103" width="15.5546875" style="245" customWidth="1"/>
    <col min="4104" max="4104" width="20.5546875" style="245" customWidth="1"/>
    <col min="4105" max="4105" width="0" style="245" hidden="1" customWidth="1"/>
    <col min="4106" max="4106" width="8.33203125" style="245" customWidth="1"/>
    <col min="4107" max="4352" width="9.109375" style="245"/>
    <col min="4353" max="4353" width="0" style="245" hidden="1" customWidth="1"/>
    <col min="4354" max="4354" width="1.33203125" style="245" customWidth="1"/>
    <col min="4355" max="4355" width="9.109375" style="245"/>
    <col min="4356" max="4356" width="13" style="245" customWidth="1"/>
    <col min="4357" max="4357" width="9.109375" style="245"/>
    <col min="4358" max="4358" width="9" style="245" customWidth="1"/>
    <col min="4359" max="4359" width="15.5546875" style="245" customWidth="1"/>
    <col min="4360" max="4360" width="20.5546875" style="245" customWidth="1"/>
    <col min="4361" max="4361" width="0" style="245" hidden="1" customWidth="1"/>
    <col min="4362" max="4362" width="8.33203125" style="245" customWidth="1"/>
    <col min="4363" max="4608" width="9.109375" style="245"/>
    <col min="4609" max="4609" width="0" style="245" hidden="1" customWidth="1"/>
    <col min="4610" max="4610" width="1.33203125" style="245" customWidth="1"/>
    <col min="4611" max="4611" width="9.109375" style="245"/>
    <col min="4612" max="4612" width="13" style="245" customWidth="1"/>
    <col min="4613" max="4613" width="9.109375" style="245"/>
    <col min="4614" max="4614" width="9" style="245" customWidth="1"/>
    <col min="4615" max="4615" width="15.5546875" style="245" customWidth="1"/>
    <col min="4616" max="4616" width="20.5546875" style="245" customWidth="1"/>
    <col min="4617" max="4617" width="0" style="245" hidden="1" customWidth="1"/>
    <col min="4618" max="4618" width="8.33203125" style="245" customWidth="1"/>
    <col min="4619" max="4864" width="9.109375" style="245"/>
    <col min="4865" max="4865" width="0" style="245" hidden="1" customWidth="1"/>
    <col min="4866" max="4866" width="1.33203125" style="245" customWidth="1"/>
    <col min="4867" max="4867" width="9.109375" style="245"/>
    <col min="4868" max="4868" width="13" style="245" customWidth="1"/>
    <col min="4869" max="4869" width="9.109375" style="245"/>
    <col min="4870" max="4870" width="9" style="245" customWidth="1"/>
    <col min="4871" max="4871" width="15.5546875" style="245" customWidth="1"/>
    <col min="4872" max="4872" width="20.5546875" style="245" customWidth="1"/>
    <col min="4873" max="4873" width="0" style="245" hidden="1" customWidth="1"/>
    <col min="4874" max="4874" width="8.33203125" style="245" customWidth="1"/>
    <col min="4875" max="5120" width="9.109375" style="245"/>
    <col min="5121" max="5121" width="0" style="245" hidden="1" customWidth="1"/>
    <col min="5122" max="5122" width="1.33203125" style="245" customWidth="1"/>
    <col min="5123" max="5123" width="9.109375" style="245"/>
    <col min="5124" max="5124" width="13" style="245" customWidth="1"/>
    <col min="5125" max="5125" width="9.109375" style="245"/>
    <col min="5126" max="5126" width="9" style="245" customWidth="1"/>
    <col min="5127" max="5127" width="15.5546875" style="245" customWidth="1"/>
    <col min="5128" max="5128" width="20.5546875" style="245" customWidth="1"/>
    <col min="5129" max="5129" width="0" style="245" hidden="1" customWidth="1"/>
    <col min="5130" max="5130" width="8.33203125" style="245" customWidth="1"/>
    <col min="5131" max="5376" width="9.109375" style="245"/>
    <col min="5377" max="5377" width="0" style="245" hidden="1" customWidth="1"/>
    <col min="5378" max="5378" width="1.33203125" style="245" customWidth="1"/>
    <col min="5379" max="5379" width="9.109375" style="245"/>
    <col min="5380" max="5380" width="13" style="245" customWidth="1"/>
    <col min="5381" max="5381" width="9.109375" style="245"/>
    <col min="5382" max="5382" width="9" style="245" customWidth="1"/>
    <col min="5383" max="5383" width="15.5546875" style="245" customWidth="1"/>
    <col min="5384" max="5384" width="20.5546875" style="245" customWidth="1"/>
    <col min="5385" max="5385" width="0" style="245" hidden="1" customWidth="1"/>
    <col min="5386" max="5386" width="8.33203125" style="245" customWidth="1"/>
    <col min="5387" max="5632" width="9.109375" style="245"/>
    <col min="5633" max="5633" width="0" style="245" hidden="1" customWidth="1"/>
    <col min="5634" max="5634" width="1.33203125" style="245" customWidth="1"/>
    <col min="5635" max="5635" width="9.109375" style="245"/>
    <col min="5636" max="5636" width="13" style="245" customWidth="1"/>
    <col min="5637" max="5637" width="9.109375" style="245"/>
    <col min="5638" max="5638" width="9" style="245" customWidth="1"/>
    <col min="5639" max="5639" width="15.5546875" style="245" customWidth="1"/>
    <col min="5640" max="5640" width="20.5546875" style="245" customWidth="1"/>
    <col min="5641" max="5641" width="0" style="245" hidden="1" customWidth="1"/>
    <col min="5642" max="5642" width="8.33203125" style="245" customWidth="1"/>
    <col min="5643" max="5888" width="9.109375" style="245"/>
    <col min="5889" max="5889" width="0" style="245" hidden="1" customWidth="1"/>
    <col min="5890" max="5890" width="1.33203125" style="245" customWidth="1"/>
    <col min="5891" max="5891" width="9.109375" style="245"/>
    <col min="5892" max="5892" width="13" style="245" customWidth="1"/>
    <col min="5893" max="5893" width="9.109375" style="245"/>
    <col min="5894" max="5894" width="9" style="245" customWidth="1"/>
    <col min="5895" max="5895" width="15.5546875" style="245" customWidth="1"/>
    <col min="5896" max="5896" width="20.5546875" style="245" customWidth="1"/>
    <col min="5897" max="5897" width="0" style="245" hidden="1" customWidth="1"/>
    <col min="5898" max="5898" width="8.33203125" style="245" customWidth="1"/>
    <col min="5899" max="6144" width="9.109375" style="245"/>
    <col min="6145" max="6145" width="0" style="245" hidden="1" customWidth="1"/>
    <col min="6146" max="6146" width="1.33203125" style="245" customWidth="1"/>
    <col min="6147" max="6147" width="9.109375" style="245"/>
    <col min="6148" max="6148" width="13" style="245" customWidth="1"/>
    <col min="6149" max="6149" width="9.109375" style="245"/>
    <col min="6150" max="6150" width="9" style="245" customWidth="1"/>
    <col min="6151" max="6151" width="15.5546875" style="245" customWidth="1"/>
    <col min="6152" max="6152" width="20.5546875" style="245" customWidth="1"/>
    <col min="6153" max="6153" width="0" style="245" hidden="1" customWidth="1"/>
    <col min="6154" max="6154" width="8.33203125" style="245" customWidth="1"/>
    <col min="6155" max="6400" width="9.109375" style="245"/>
    <col min="6401" max="6401" width="0" style="245" hidden="1" customWidth="1"/>
    <col min="6402" max="6402" width="1.33203125" style="245" customWidth="1"/>
    <col min="6403" max="6403" width="9.109375" style="245"/>
    <col min="6404" max="6404" width="13" style="245" customWidth="1"/>
    <col min="6405" max="6405" width="9.109375" style="245"/>
    <col min="6406" max="6406" width="9" style="245" customWidth="1"/>
    <col min="6407" max="6407" width="15.5546875" style="245" customWidth="1"/>
    <col min="6408" max="6408" width="20.5546875" style="245" customWidth="1"/>
    <col min="6409" max="6409" width="0" style="245" hidden="1" customWidth="1"/>
    <col min="6410" max="6410" width="8.33203125" style="245" customWidth="1"/>
    <col min="6411" max="6656" width="9.109375" style="245"/>
    <col min="6657" max="6657" width="0" style="245" hidden="1" customWidth="1"/>
    <col min="6658" max="6658" width="1.33203125" style="245" customWidth="1"/>
    <col min="6659" max="6659" width="9.109375" style="245"/>
    <col min="6660" max="6660" width="13" style="245" customWidth="1"/>
    <col min="6661" max="6661" width="9.109375" style="245"/>
    <col min="6662" max="6662" width="9" style="245" customWidth="1"/>
    <col min="6663" max="6663" width="15.5546875" style="245" customWidth="1"/>
    <col min="6664" max="6664" width="20.5546875" style="245" customWidth="1"/>
    <col min="6665" max="6665" width="0" style="245" hidden="1" customWidth="1"/>
    <col min="6666" max="6666" width="8.33203125" style="245" customWidth="1"/>
    <col min="6667" max="6912" width="9.109375" style="245"/>
    <col min="6913" max="6913" width="0" style="245" hidden="1" customWidth="1"/>
    <col min="6914" max="6914" width="1.33203125" style="245" customWidth="1"/>
    <col min="6915" max="6915" width="9.109375" style="245"/>
    <col min="6916" max="6916" width="13" style="245" customWidth="1"/>
    <col min="6917" max="6917" width="9.109375" style="245"/>
    <col min="6918" max="6918" width="9" style="245" customWidth="1"/>
    <col min="6919" max="6919" width="15.5546875" style="245" customWidth="1"/>
    <col min="6920" max="6920" width="20.5546875" style="245" customWidth="1"/>
    <col min="6921" max="6921" width="0" style="245" hidden="1" customWidth="1"/>
    <col min="6922" max="6922" width="8.33203125" style="245" customWidth="1"/>
    <col min="6923" max="7168" width="9.109375" style="245"/>
    <col min="7169" max="7169" width="0" style="245" hidden="1" customWidth="1"/>
    <col min="7170" max="7170" width="1.33203125" style="245" customWidth="1"/>
    <col min="7171" max="7171" width="9.109375" style="245"/>
    <col min="7172" max="7172" width="13" style="245" customWidth="1"/>
    <col min="7173" max="7173" width="9.109375" style="245"/>
    <col min="7174" max="7174" width="9" style="245" customWidth="1"/>
    <col min="7175" max="7175" width="15.5546875" style="245" customWidth="1"/>
    <col min="7176" max="7176" width="20.5546875" style="245" customWidth="1"/>
    <col min="7177" max="7177" width="0" style="245" hidden="1" customWidth="1"/>
    <col min="7178" max="7178" width="8.33203125" style="245" customWidth="1"/>
    <col min="7179" max="7424" width="9.109375" style="245"/>
    <col min="7425" max="7425" width="0" style="245" hidden="1" customWidth="1"/>
    <col min="7426" max="7426" width="1.33203125" style="245" customWidth="1"/>
    <col min="7427" max="7427" width="9.109375" style="245"/>
    <col min="7428" max="7428" width="13" style="245" customWidth="1"/>
    <col min="7429" max="7429" width="9.109375" style="245"/>
    <col min="7430" max="7430" width="9" style="245" customWidth="1"/>
    <col min="7431" max="7431" width="15.5546875" style="245" customWidth="1"/>
    <col min="7432" max="7432" width="20.5546875" style="245" customWidth="1"/>
    <col min="7433" max="7433" width="0" style="245" hidden="1" customWidth="1"/>
    <col min="7434" max="7434" width="8.33203125" style="245" customWidth="1"/>
    <col min="7435" max="7680" width="9.109375" style="245"/>
    <col min="7681" max="7681" width="0" style="245" hidden="1" customWidth="1"/>
    <col min="7682" max="7682" width="1.33203125" style="245" customWidth="1"/>
    <col min="7683" max="7683" width="9.109375" style="245"/>
    <col min="7684" max="7684" width="13" style="245" customWidth="1"/>
    <col min="7685" max="7685" width="9.109375" style="245"/>
    <col min="7686" max="7686" width="9" style="245" customWidth="1"/>
    <col min="7687" max="7687" width="15.5546875" style="245" customWidth="1"/>
    <col min="7688" max="7688" width="20.5546875" style="245" customWidth="1"/>
    <col min="7689" max="7689" width="0" style="245" hidden="1" customWidth="1"/>
    <col min="7690" max="7690" width="8.33203125" style="245" customWidth="1"/>
    <col min="7691" max="7936" width="9.109375" style="245"/>
    <col min="7937" max="7937" width="0" style="245" hidden="1" customWidth="1"/>
    <col min="7938" max="7938" width="1.33203125" style="245" customWidth="1"/>
    <col min="7939" max="7939" width="9.109375" style="245"/>
    <col min="7940" max="7940" width="13" style="245" customWidth="1"/>
    <col min="7941" max="7941" width="9.109375" style="245"/>
    <col min="7942" max="7942" width="9" style="245" customWidth="1"/>
    <col min="7943" max="7943" width="15.5546875" style="245" customWidth="1"/>
    <col min="7944" max="7944" width="20.5546875" style="245" customWidth="1"/>
    <col min="7945" max="7945" width="0" style="245" hidden="1" customWidth="1"/>
    <col min="7946" max="7946" width="8.33203125" style="245" customWidth="1"/>
    <col min="7947" max="8192" width="9.109375" style="245"/>
    <col min="8193" max="8193" width="0" style="245" hidden="1" customWidth="1"/>
    <col min="8194" max="8194" width="1.33203125" style="245" customWidth="1"/>
    <col min="8195" max="8195" width="9.109375" style="245"/>
    <col min="8196" max="8196" width="13" style="245" customWidth="1"/>
    <col min="8197" max="8197" width="9.109375" style="245"/>
    <col min="8198" max="8198" width="9" style="245" customWidth="1"/>
    <col min="8199" max="8199" width="15.5546875" style="245" customWidth="1"/>
    <col min="8200" max="8200" width="20.5546875" style="245" customWidth="1"/>
    <col min="8201" max="8201" width="0" style="245" hidden="1" customWidth="1"/>
    <col min="8202" max="8202" width="8.33203125" style="245" customWidth="1"/>
    <col min="8203" max="8448" width="9.109375" style="245"/>
    <col min="8449" max="8449" width="0" style="245" hidden="1" customWidth="1"/>
    <col min="8450" max="8450" width="1.33203125" style="245" customWidth="1"/>
    <col min="8451" max="8451" width="9.109375" style="245"/>
    <col min="8452" max="8452" width="13" style="245" customWidth="1"/>
    <col min="8453" max="8453" width="9.109375" style="245"/>
    <col min="8454" max="8454" width="9" style="245" customWidth="1"/>
    <col min="8455" max="8455" width="15.5546875" style="245" customWidth="1"/>
    <col min="8456" max="8456" width="20.5546875" style="245" customWidth="1"/>
    <col min="8457" max="8457" width="0" style="245" hidden="1" customWidth="1"/>
    <col min="8458" max="8458" width="8.33203125" style="245" customWidth="1"/>
    <col min="8459" max="8704" width="9.109375" style="245"/>
    <col min="8705" max="8705" width="0" style="245" hidden="1" customWidth="1"/>
    <col min="8706" max="8706" width="1.33203125" style="245" customWidth="1"/>
    <col min="8707" max="8707" width="9.109375" style="245"/>
    <col min="8708" max="8708" width="13" style="245" customWidth="1"/>
    <col min="8709" max="8709" width="9.109375" style="245"/>
    <col min="8710" max="8710" width="9" style="245" customWidth="1"/>
    <col min="8711" max="8711" width="15.5546875" style="245" customWidth="1"/>
    <col min="8712" max="8712" width="20.5546875" style="245" customWidth="1"/>
    <col min="8713" max="8713" width="0" style="245" hidden="1" customWidth="1"/>
    <col min="8714" max="8714" width="8.33203125" style="245" customWidth="1"/>
    <col min="8715" max="8960" width="9.109375" style="245"/>
    <col min="8961" max="8961" width="0" style="245" hidden="1" customWidth="1"/>
    <col min="8962" max="8962" width="1.33203125" style="245" customWidth="1"/>
    <col min="8963" max="8963" width="9.109375" style="245"/>
    <col min="8964" max="8964" width="13" style="245" customWidth="1"/>
    <col min="8965" max="8965" width="9.109375" style="245"/>
    <col min="8966" max="8966" width="9" style="245" customWidth="1"/>
    <col min="8967" max="8967" width="15.5546875" style="245" customWidth="1"/>
    <col min="8968" max="8968" width="20.5546875" style="245" customWidth="1"/>
    <col min="8969" max="8969" width="0" style="245" hidden="1" customWidth="1"/>
    <col min="8970" max="8970" width="8.33203125" style="245" customWidth="1"/>
    <col min="8971" max="9216" width="9.109375" style="245"/>
    <col min="9217" max="9217" width="0" style="245" hidden="1" customWidth="1"/>
    <col min="9218" max="9218" width="1.33203125" style="245" customWidth="1"/>
    <col min="9219" max="9219" width="9.109375" style="245"/>
    <col min="9220" max="9220" width="13" style="245" customWidth="1"/>
    <col min="9221" max="9221" width="9.109375" style="245"/>
    <col min="9222" max="9222" width="9" style="245" customWidth="1"/>
    <col min="9223" max="9223" width="15.5546875" style="245" customWidth="1"/>
    <col min="9224" max="9224" width="20.5546875" style="245" customWidth="1"/>
    <col min="9225" max="9225" width="0" style="245" hidden="1" customWidth="1"/>
    <col min="9226" max="9226" width="8.33203125" style="245" customWidth="1"/>
    <col min="9227" max="9472" width="9.109375" style="245"/>
    <col min="9473" max="9473" width="0" style="245" hidden="1" customWidth="1"/>
    <col min="9474" max="9474" width="1.33203125" style="245" customWidth="1"/>
    <col min="9475" max="9475" width="9.109375" style="245"/>
    <col min="9476" max="9476" width="13" style="245" customWidth="1"/>
    <col min="9477" max="9477" width="9.109375" style="245"/>
    <col min="9478" max="9478" width="9" style="245" customWidth="1"/>
    <col min="9479" max="9479" width="15.5546875" style="245" customWidth="1"/>
    <col min="9480" max="9480" width="20.5546875" style="245" customWidth="1"/>
    <col min="9481" max="9481" width="0" style="245" hidden="1" customWidth="1"/>
    <col min="9482" max="9482" width="8.33203125" style="245" customWidth="1"/>
    <col min="9483" max="9728" width="9.109375" style="245"/>
    <col min="9729" max="9729" width="0" style="245" hidden="1" customWidth="1"/>
    <col min="9730" max="9730" width="1.33203125" style="245" customWidth="1"/>
    <col min="9731" max="9731" width="9.109375" style="245"/>
    <col min="9732" max="9732" width="13" style="245" customWidth="1"/>
    <col min="9733" max="9733" width="9.109375" style="245"/>
    <col min="9734" max="9734" width="9" style="245" customWidth="1"/>
    <col min="9735" max="9735" width="15.5546875" style="245" customWidth="1"/>
    <col min="9736" max="9736" width="20.5546875" style="245" customWidth="1"/>
    <col min="9737" max="9737" width="0" style="245" hidden="1" customWidth="1"/>
    <col min="9738" max="9738" width="8.33203125" style="245" customWidth="1"/>
    <col min="9739" max="9984" width="9.109375" style="245"/>
    <col min="9985" max="9985" width="0" style="245" hidden="1" customWidth="1"/>
    <col min="9986" max="9986" width="1.33203125" style="245" customWidth="1"/>
    <col min="9987" max="9987" width="9.109375" style="245"/>
    <col min="9988" max="9988" width="13" style="245" customWidth="1"/>
    <col min="9989" max="9989" width="9.109375" style="245"/>
    <col min="9990" max="9990" width="9" style="245" customWidth="1"/>
    <col min="9991" max="9991" width="15.5546875" style="245" customWidth="1"/>
    <col min="9992" max="9992" width="20.5546875" style="245" customWidth="1"/>
    <col min="9993" max="9993" width="0" style="245" hidden="1" customWidth="1"/>
    <col min="9994" max="9994" width="8.33203125" style="245" customWidth="1"/>
    <col min="9995" max="10240" width="9.109375" style="245"/>
    <col min="10241" max="10241" width="0" style="245" hidden="1" customWidth="1"/>
    <col min="10242" max="10242" width="1.33203125" style="245" customWidth="1"/>
    <col min="10243" max="10243" width="9.109375" style="245"/>
    <col min="10244" max="10244" width="13" style="245" customWidth="1"/>
    <col min="10245" max="10245" width="9.109375" style="245"/>
    <col min="10246" max="10246" width="9" style="245" customWidth="1"/>
    <col min="10247" max="10247" width="15.5546875" style="245" customWidth="1"/>
    <col min="10248" max="10248" width="20.5546875" style="245" customWidth="1"/>
    <col min="10249" max="10249" width="0" style="245" hidden="1" customWidth="1"/>
    <col min="10250" max="10250" width="8.33203125" style="245" customWidth="1"/>
    <col min="10251" max="10496" width="9.109375" style="245"/>
    <col min="10497" max="10497" width="0" style="245" hidden="1" customWidth="1"/>
    <col min="10498" max="10498" width="1.33203125" style="245" customWidth="1"/>
    <col min="10499" max="10499" width="9.109375" style="245"/>
    <col min="10500" max="10500" width="13" style="245" customWidth="1"/>
    <col min="10501" max="10501" width="9.109375" style="245"/>
    <col min="10502" max="10502" width="9" style="245" customWidth="1"/>
    <col min="10503" max="10503" width="15.5546875" style="245" customWidth="1"/>
    <col min="10504" max="10504" width="20.5546875" style="245" customWidth="1"/>
    <col min="10505" max="10505" width="0" style="245" hidden="1" customWidth="1"/>
    <col min="10506" max="10506" width="8.33203125" style="245" customWidth="1"/>
    <col min="10507" max="10752" width="9.109375" style="245"/>
    <col min="10753" max="10753" width="0" style="245" hidden="1" customWidth="1"/>
    <col min="10754" max="10754" width="1.33203125" style="245" customWidth="1"/>
    <col min="10755" max="10755" width="9.109375" style="245"/>
    <col min="10756" max="10756" width="13" style="245" customWidth="1"/>
    <col min="10757" max="10757" width="9.109375" style="245"/>
    <col min="10758" max="10758" width="9" style="245" customWidth="1"/>
    <col min="10759" max="10759" width="15.5546875" style="245" customWidth="1"/>
    <col min="10760" max="10760" width="20.5546875" style="245" customWidth="1"/>
    <col min="10761" max="10761" width="0" style="245" hidden="1" customWidth="1"/>
    <col min="10762" max="10762" width="8.33203125" style="245" customWidth="1"/>
    <col min="10763" max="11008" width="9.109375" style="245"/>
    <col min="11009" max="11009" width="0" style="245" hidden="1" customWidth="1"/>
    <col min="11010" max="11010" width="1.33203125" style="245" customWidth="1"/>
    <col min="11011" max="11011" width="9.109375" style="245"/>
    <col min="11012" max="11012" width="13" style="245" customWidth="1"/>
    <col min="11013" max="11013" width="9.109375" style="245"/>
    <col min="11014" max="11014" width="9" style="245" customWidth="1"/>
    <col min="11015" max="11015" width="15.5546875" style="245" customWidth="1"/>
    <col min="11016" max="11016" width="20.5546875" style="245" customWidth="1"/>
    <col min="11017" max="11017" width="0" style="245" hidden="1" customWidth="1"/>
    <col min="11018" max="11018" width="8.33203125" style="245" customWidth="1"/>
    <col min="11019" max="11264" width="9.109375" style="245"/>
    <col min="11265" max="11265" width="0" style="245" hidden="1" customWidth="1"/>
    <col min="11266" max="11266" width="1.33203125" style="245" customWidth="1"/>
    <col min="11267" max="11267" width="9.109375" style="245"/>
    <col min="11268" max="11268" width="13" style="245" customWidth="1"/>
    <col min="11269" max="11269" width="9.109375" style="245"/>
    <col min="11270" max="11270" width="9" style="245" customWidth="1"/>
    <col min="11271" max="11271" width="15.5546875" style="245" customWidth="1"/>
    <col min="11272" max="11272" width="20.5546875" style="245" customWidth="1"/>
    <col min="11273" max="11273" width="0" style="245" hidden="1" customWidth="1"/>
    <col min="11274" max="11274" width="8.33203125" style="245" customWidth="1"/>
    <col min="11275" max="11520" width="9.109375" style="245"/>
    <col min="11521" max="11521" width="0" style="245" hidden="1" customWidth="1"/>
    <col min="11522" max="11522" width="1.33203125" style="245" customWidth="1"/>
    <col min="11523" max="11523" width="9.109375" style="245"/>
    <col min="11524" max="11524" width="13" style="245" customWidth="1"/>
    <col min="11525" max="11525" width="9.109375" style="245"/>
    <col min="11526" max="11526" width="9" style="245" customWidth="1"/>
    <col min="11527" max="11527" width="15.5546875" style="245" customWidth="1"/>
    <col min="11528" max="11528" width="20.5546875" style="245" customWidth="1"/>
    <col min="11529" max="11529" width="0" style="245" hidden="1" customWidth="1"/>
    <col min="11530" max="11530" width="8.33203125" style="245" customWidth="1"/>
    <col min="11531" max="11776" width="9.109375" style="245"/>
    <col min="11777" max="11777" width="0" style="245" hidden="1" customWidth="1"/>
    <col min="11778" max="11778" width="1.33203125" style="245" customWidth="1"/>
    <col min="11779" max="11779" width="9.109375" style="245"/>
    <col min="11780" max="11780" width="13" style="245" customWidth="1"/>
    <col min="11781" max="11781" width="9.109375" style="245"/>
    <col min="11782" max="11782" width="9" style="245" customWidth="1"/>
    <col min="11783" max="11783" width="15.5546875" style="245" customWidth="1"/>
    <col min="11784" max="11784" width="20.5546875" style="245" customWidth="1"/>
    <col min="11785" max="11785" width="0" style="245" hidden="1" customWidth="1"/>
    <col min="11786" max="11786" width="8.33203125" style="245" customWidth="1"/>
    <col min="11787" max="12032" width="9.109375" style="245"/>
    <col min="12033" max="12033" width="0" style="245" hidden="1" customWidth="1"/>
    <col min="12034" max="12034" width="1.33203125" style="245" customWidth="1"/>
    <col min="12035" max="12035" width="9.109375" style="245"/>
    <col min="12036" max="12036" width="13" style="245" customWidth="1"/>
    <col min="12037" max="12037" width="9.109375" style="245"/>
    <col min="12038" max="12038" width="9" style="245" customWidth="1"/>
    <col min="12039" max="12039" width="15.5546875" style="245" customWidth="1"/>
    <col min="12040" max="12040" width="20.5546875" style="245" customWidth="1"/>
    <col min="12041" max="12041" width="0" style="245" hidden="1" customWidth="1"/>
    <col min="12042" max="12042" width="8.33203125" style="245" customWidth="1"/>
    <col min="12043" max="12288" width="9.109375" style="245"/>
    <col min="12289" max="12289" width="0" style="245" hidden="1" customWidth="1"/>
    <col min="12290" max="12290" width="1.33203125" style="245" customWidth="1"/>
    <col min="12291" max="12291" width="9.109375" style="245"/>
    <col min="12292" max="12292" width="13" style="245" customWidth="1"/>
    <col min="12293" max="12293" width="9.109375" style="245"/>
    <col min="12294" max="12294" width="9" style="245" customWidth="1"/>
    <col min="12295" max="12295" width="15.5546875" style="245" customWidth="1"/>
    <col min="12296" max="12296" width="20.5546875" style="245" customWidth="1"/>
    <col min="12297" max="12297" width="0" style="245" hidden="1" customWidth="1"/>
    <col min="12298" max="12298" width="8.33203125" style="245" customWidth="1"/>
    <col min="12299" max="12544" width="9.109375" style="245"/>
    <col min="12545" max="12545" width="0" style="245" hidden="1" customWidth="1"/>
    <col min="12546" max="12546" width="1.33203125" style="245" customWidth="1"/>
    <col min="12547" max="12547" width="9.109375" style="245"/>
    <col min="12548" max="12548" width="13" style="245" customWidth="1"/>
    <col min="12549" max="12549" width="9.109375" style="245"/>
    <col min="12550" max="12550" width="9" style="245" customWidth="1"/>
    <col min="12551" max="12551" width="15.5546875" style="245" customWidth="1"/>
    <col min="12552" max="12552" width="20.5546875" style="245" customWidth="1"/>
    <col min="12553" max="12553" width="0" style="245" hidden="1" customWidth="1"/>
    <col min="12554" max="12554" width="8.33203125" style="245" customWidth="1"/>
    <col min="12555" max="12800" width="9.109375" style="245"/>
    <col min="12801" max="12801" width="0" style="245" hidden="1" customWidth="1"/>
    <col min="12802" max="12802" width="1.33203125" style="245" customWidth="1"/>
    <col min="12803" max="12803" width="9.109375" style="245"/>
    <col min="12804" max="12804" width="13" style="245" customWidth="1"/>
    <col min="12805" max="12805" width="9.109375" style="245"/>
    <col min="12806" max="12806" width="9" style="245" customWidth="1"/>
    <col min="12807" max="12807" width="15.5546875" style="245" customWidth="1"/>
    <col min="12808" max="12808" width="20.5546875" style="245" customWidth="1"/>
    <col min="12809" max="12809" width="0" style="245" hidden="1" customWidth="1"/>
    <col min="12810" max="12810" width="8.33203125" style="245" customWidth="1"/>
    <col min="12811" max="13056" width="9.109375" style="245"/>
    <col min="13057" max="13057" width="0" style="245" hidden="1" customWidth="1"/>
    <col min="13058" max="13058" width="1.33203125" style="245" customWidth="1"/>
    <col min="13059" max="13059" width="9.109375" style="245"/>
    <col min="13060" max="13060" width="13" style="245" customWidth="1"/>
    <col min="13061" max="13061" width="9.109375" style="245"/>
    <col min="13062" max="13062" width="9" style="245" customWidth="1"/>
    <col min="13063" max="13063" width="15.5546875" style="245" customWidth="1"/>
    <col min="13064" max="13064" width="20.5546875" style="245" customWidth="1"/>
    <col min="13065" max="13065" width="0" style="245" hidden="1" customWidth="1"/>
    <col min="13066" max="13066" width="8.33203125" style="245" customWidth="1"/>
    <col min="13067" max="13312" width="9.109375" style="245"/>
    <col min="13313" max="13313" width="0" style="245" hidden="1" customWidth="1"/>
    <col min="13314" max="13314" width="1.33203125" style="245" customWidth="1"/>
    <col min="13315" max="13315" width="9.109375" style="245"/>
    <col min="13316" max="13316" width="13" style="245" customWidth="1"/>
    <col min="13317" max="13317" width="9.109375" style="245"/>
    <col min="13318" max="13318" width="9" style="245" customWidth="1"/>
    <col min="13319" max="13319" width="15.5546875" style="245" customWidth="1"/>
    <col min="13320" max="13320" width="20.5546875" style="245" customWidth="1"/>
    <col min="13321" max="13321" width="0" style="245" hidden="1" customWidth="1"/>
    <col min="13322" max="13322" width="8.33203125" style="245" customWidth="1"/>
    <col min="13323" max="13568" width="9.109375" style="245"/>
    <col min="13569" max="13569" width="0" style="245" hidden="1" customWidth="1"/>
    <col min="13570" max="13570" width="1.33203125" style="245" customWidth="1"/>
    <col min="13571" max="13571" width="9.109375" style="245"/>
    <col min="13572" max="13572" width="13" style="245" customWidth="1"/>
    <col min="13573" max="13573" width="9.109375" style="245"/>
    <col min="13574" max="13574" width="9" style="245" customWidth="1"/>
    <col min="13575" max="13575" width="15.5546875" style="245" customWidth="1"/>
    <col min="13576" max="13576" width="20.5546875" style="245" customWidth="1"/>
    <col min="13577" max="13577" width="0" style="245" hidden="1" customWidth="1"/>
    <col min="13578" max="13578" width="8.33203125" style="245" customWidth="1"/>
    <col min="13579" max="13824" width="9.109375" style="245"/>
    <col min="13825" max="13825" width="0" style="245" hidden="1" customWidth="1"/>
    <col min="13826" max="13826" width="1.33203125" style="245" customWidth="1"/>
    <col min="13827" max="13827" width="9.109375" style="245"/>
    <col min="13828" max="13828" width="13" style="245" customWidth="1"/>
    <col min="13829" max="13829" width="9.109375" style="245"/>
    <col min="13830" max="13830" width="9" style="245" customWidth="1"/>
    <col min="13831" max="13831" width="15.5546875" style="245" customWidth="1"/>
    <col min="13832" max="13832" width="20.5546875" style="245" customWidth="1"/>
    <col min="13833" max="13833" width="0" style="245" hidden="1" customWidth="1"/>
    <col min="13834" max="13834" width="8.33203125" style="245" customWidth="1"/>
    <col min="13835" max="14080" width="9.109375" style="245"/>
    <col min="14081" max="14081" width="0" style="245" hidden="1" customWidth="1"/>
    <col min="14082" max="14082" width="1.33203125" style="245" customWidth="1"/>
    <col min="14083" max="14083" width="9.109375" style="245"/>
    <col min="14084" max="14084" width="13" style="245" customWidth="1"/>
    <col min="14085" max="14085" width="9.109375" style="245"/>
    <col min="14086" max="14086" width="9" style="245" customWidth="1"/>
    <col min="14087" max="14087" width="15.5546875" style="245" customWidth="1"/>
    <col min="14088" max="14088" width="20.5546875" style="245" customWidth="1"/>
    <col min="14089" max="14089" width="0" style="245" hidden="1" customWidth="1"/>
    <col min="14090" max="14090" width="8.33203125" style="245" customWidth="1"/>
    <col min="14091" max="14336" width="9.109375" style="245"/>
    <col min="14337" max="14337" width="0" style="245" hidden="1" customWidth="1"/>
    <col min="14338" max="14338" width="1.33203125" style="245" customWidth="1"/>
    <col min="14339" max="14339" width="9.109375" style="245"/>
    <col min="14340" max="14340" width="13" style="245" customWidth="1"/>
    <col min="14341" max="14341" width="9.109375" style="245"/>
    <col min="14342" max="14342" width="9" style="245" customWidth="1"/>
    <col min="14343" max="14343" width="15.5546875" style="245" customWidth="1"/>
    <col min="14344" max="14344" width="20.5546875" style="245" customWidth="1"/>
    <col min="14345" max="14345" width="0" style="245" hidden="1" customWidth="1"/>
    <col min="14346" max="14346" width="8.33203125" style="245" customWidth="1"/>
    <col min="14347" max="14592" width="9.109375" style="245"/>
    <col min="14593" max="14593" width="0" style="245" hidden="1" customWidth="1"/>
    <col min="14594" max="14594" width="1.33203125" style="245" customWidth="1"/>
    <col min="14595" max="14595" width="9.109375" style="245"/>
    <col min="14596" max="14596" width="13" style="245" customWidth="1"/>
    <col min="14597" max="14597" width="9.109375" style="245"/>
    <col min="14598" max="14598" width="9" style="245" customWidth="1"/>
    <col min="14599" max="14599" width="15.5546875" style="245" customWidth="1"/>
    <col min="14600" max="14600" width="20.5546875" style="245" customWidth="1"/>
    <col min="14601" max="14601" width="0" style="245" hidden="1" customWidth="1"/>
    <col min="14602" max="14602" width="8.33203125" style="245" customWidth="1"/>
    <col min="14603" max="14848" width="9.109375" style="245"/>
    <col min="14849" max="14849" width="0" style="245" hidden="1" customWidth="1"/>
    <col min="14850" max="14850" width="1.33203125" style="245" customWidth="1"/>
    <col min="14851" max="14851" width="9.109375" style="245"/>
    <col min="14852" max="14852" width="13" style="245" customWidth="1"/>
    <col min="14853" max="14853" width="9.109375" style="245"/>
    <col min="14854" max="14854" width="9" style="245" customWidth="1"/>
    <col min="14855" max="14855" width="15.5546875" style="245" customWidth="1"/>
    <col min="14856" max="14856" width="20.5546875" style="245" customWidth="1"/>
    <col min="14857" max="14857" width="0" style="245" hidden="1" customWidth="1"/>
    <col min="14858" max="14858" width="8.33203125" style="245" customWidth="1"/>
    <col min="14859" max="15104" width="9.109375" style="245"/>
    <col min="15105" max="15105" width="0" style="245" hidden="1" customWidth="1"/>
    <col min="15106" max="15106" width="1.33203125" style="245" customWidth="1"/>
    <col min="15107" max="15107" width="9.109375" style="245"/>
    <col min="15108" max="15108" width="13" style="245" customWidth="1"/>
    <col min="15109" max="15109" width="9.109375" style="245"/>
    <col min="15110" max="15110" width="9" style="245" customWidth="1"/>
    <col min="15111" max="15111" width="15.5546875" style="245" customWidth="1"/>
    <col min="15112" max="15112" width="20.5546875" style="245" customWidth="1"/>
    <col min="15113" max="15113" width="0" style="245" hidden="1" customWidth="1"/>
    <col min="15114" max="15114" width="8.33203125" style="245" customWidth="1"/>
    <col min="15115" max="15360" width="9.109375" style="245"/>
    <col min="15361" max="15361" width="0" style="245" hidden="1" customWidth="1"/>
    <col min="15362" max="15362" width="1.33203125" style="245" customWidth="1"/>
    <col min="15363" max="15363" width="9.109375" style="245"/>
    <col min="15364" max="15364" width="13" style="245" customWidth="1"/>
    <col min="15365" max="15365" width="9.109375" style="245"/>
    <col min="15366" max="15366" width="9" style="245" customWidth="1"/>
    <col min="15367" max="15367" width="15.5546875" style="245" customWidth="1"/>
    <col min="15368" max="15368" width="20.5546875" style="245" customWidth="1"/>
    <col min="15369" max="15369" width="0" style="245" hidden="1" customWidth="1"/>
    <col min="15370" max="15370" width="8.33203125" style="245" customWidth="1"/>
    <col min="15371" max="15616" width="9.109375" style="245"/>
    <col min="15617" max="15617" width="0" style="245" hidden="1" customWidth="1"/>
    <col min="15618" max="15618" width="1.33203125" style="245" customWidth="1"/>
    <col min="15619" max="15619" width="9.109375" style="245"/>
    <col min="15620" max="15620" width="13" style="245" customWidth="1"/>
    <col min="15621" max="15621" width="9.109375" style="245"/>
    <col min="15622" max="15622" width="9" style="245" customWidth="1"/>
    <col min="15623" max="15623" width="15.5546875" style="245" customWidth="1"/>
    <col min="15624" max="15624" width="20.5546875" style="245" customWidth="1"/>
    <col min="15625" max="15625" width="0" style="245" hidden="1" customWidth="1"/>
    <col min="15626" max="15626" width="8.33203125" style="245" customWidth="1"/>
    <col min="15627" max="15872" width="9.109375" style="245"/>
    <col min="15873" max="15873" width="0" style="245" hidden="1" customWidth="1"/>
    <col min="15874" max="15874" width="1.33203125" style="245" customWidth="1"/>
    <col min="15875" max="15875" width="9.109375" style="245"/>
    <col min="15876" max="15876" width="13" style="245" customWidth="1"/>
    <col min="15877" max="15877" width="9.109375" style="245"/>
    <col min="15878" max="15878" width="9" style="245" customWidth="1"/>
    <col min="15879" max="15879" width="15.5546875" style="245" customWidth="1"/>
    <col min="15880" max="15880" width="20.5546875" style="245" customWidth="1"/>
    <col min="15881" max="15881" width="0" style="245" hidden="1" customWidth="1"/>
    <col min="15882" max="15882" width="8.33203125" style="245" customWidth="1"/>
    <col min="15883" max="16128" width="9.109375" style="245"/>
    <col min="16129" max="16129" width="0" style="245" hidden="1" customWidth="1"/>
    <col min="16130" max="16130" width="1.33203125" style="245" customWidth="1"/>
    <col min="16131" max="16131" width="9.109375" style="245"/>
    <col min="16132" max="16132" width="13" style="245" customWidth="1"/>
    <col min="16133" max="16133" width="9.109375" style="245"/>
    <col min="16134" max="16134" width="9" style="245" customWidth="1"/>
    <col min="16135" max="16135" width="15.5546875" style="245" customWidth="1"/>
    <col min="16136" max="16136" width="20.5546875" style="245" customWidth="1"/>
    <col min="16137" max="16137" width="0" style="245" hidden="1" customWidth="1"/>
    <col min="16138" max="16138" width="8.33203125" style="245" customWidth="1"/>
    <col min="16139" max="16384" width="9.109375" style="245"/>
  </cols>
  <sheetData>
    <row r="1" spans="1:11" ht="15.6">
      <c r="A1" s="240"/>
      <c r="B1" s="240"/>
      <c r="C1" s="241" t="s">
        <v>288</v>
      </c>
      <c r="D1" s="242"/>
      <c r="E1" s="240"/>
      <c r="F1" s="243"/>
      <c r="G1" s="243"/>
      <c r="H1" s="244"/>
      <c r="I1" s="243"/>
      <c r="J1" s="240"/>
      <c r="K1" s="240"/>
    </row>
    <row r="2" spans="1:11">
      <c r="A2" s="240"/>
      <c r="B2" s="240"/>
      <c r="E2" s="240"/>
      <c r="F2" s="243"/>
      <c r="G2" s="243"/>
      <c r="H2" s="244"/>
      <c r="I2" s="243"/>
      <c r="J2" s="240"/>
      <c r="K2" s="240"/>
    </row>
    <row r="3" spans="1:11" ht="15.6">
      <c r="A3" s="240"/>
      <c r="B3" s="240"/>
      <c r="C3" s="241"/>
      <c r="D3" s="246" t="s">
        <v>262</v>
      </c>
      <c r="E3" s="240"/>
      <c r="F3" s="243"/>
      <c r="G3" s="243"/>
      <c r="H3" s="244"/>
      <c r="I3" s="243"/>
      <c r="J3" s="240"/>
      <c r="K3" s="240"/>
    </row>
    <row r="4" spans="1:11">
      <c r="A4" s="240"/>
      <c r="B4" s="240"/>
      <c r="C4" s="247"/>
      <c r="D4" s="240"/>
      <c r="E4" s="240"/>
      <c r="F4" s="243"/>
      <c r="G4" s="243"/>
      <c r="H4" s="244"/>
      <c r="I4" s="243"/>
      <c r="J4" s="240"/>
      <c r="K4" s="240"/>
    </row>
    <row r="5" spans="1:11" ht="15" customHeight="1">
      <c r="A5" s="240"/>
      <c r="B5" s="240"/>
      <c r="C5" s="248" t="s">
        <v>30</v>
      </c>
      <c r="D5" s="249" t="s">
        <v>9</v>
      </c>
      <c r="E5" s="250"/>
      <c r="F5" s="251"/>
      <c r="G5" s="251"/>
      <c r="H5" s="252"/>
      <c r="I5" s="253"/>
      <c r="J5" s="240"/>
      <c r="K5" s="240"/>
    </row>
    <row r="6" spans="1:11" s="260" customFormat="1" ht="12.75" customHeight="1">
      <c r="A6" s="254"/>
      <c r="B6" s="254"/>
      <c r="C6" s="255" t="s">
        <v>263</v>
      </c>
      <c r="D6" s="254" t="s">
        <v>264</v>
      </c>
      <c r="E6" s="256"/>
      <c r="F6" s="257"/>
      <c r="G6" s="258"/>
      <c r="H6" s="259"/>
      <c r="I6" s="257"/>
      <c r="J6" s="254"/>
      <c r="K6" s="254"/>
    </row>
    <row r="7" spans="1:11" s="260" customFormat="1" ht="12.75" customHeight="1">
      <c r="A7" s="254"/>
      <c r="B7" s="254"/>
      <c r="C7" s="255"/>
      <c r="D7" s="254" t="s">
        <v>265</v>
      </c>
      <c r="E7" s="256"/>
      <c r="F7" s="257"/>
      <c r="G7" s="258"/>
      <c r="H7" s="259"/>
      <c r="I7" s="257"/>
      <c r="J7" s="254"/>
      <c r="K7" s="254"/>
    </row>
    <row r="8" spans="1:11" s="260" customFormat="1" ht="12.75" customHeight="1">
      <c r="A8" s="254"/>
      <c r="B8" s="254"/>
      <c r="C8" s="255"/>
      <c r="D8" s="254" t="s">
        <v>289</v>
      </c>
      <c r="E8" s="256"/>
      <c r="F8" s="257"/>
      <c r="G8" s="258"/>
      <c r="H8" s="259"/>
      <c r="I8" s="257"/>
      <c r="J8" s="254"/>
      <c r="K8" s="254"/>
    </row>
    <row r="9" spans="1:11" s="260" customFormat="1" ht="12.75" customHeight="1">
      <c r="A9" s="254"/>
      <c r="B9" s="254"/>
      <c r="C9" s="255"/>
      <c r="D9" s="254" t="s">
        <v>266</v>
      </c>
      <c r="E9" s="256"/>
      <c r="F9" s="257"/>
      <c r="G9" s="258"/>
      <c r="H9" s="259"/>
      <c r="I9" s="257"/>
      <c r="J9" s="254"/>
      <c r="K9" s="254"/>
    </row>
    <row r="10" spans="1:11" s="260" customFormat="1" ht="12.75" customHeight="1">
      <c r="A10" s="254"/>
      <c r="B10" s="254"/>
      <c r="C10" s="255"/>
      <c r="D10" s="254"/>
      <c r="E10" s="256"/>
      <c r="F10" s="257"/>
      <c r="G10" s="258"/>
      <c r="H10" s="259"/>
      <c r="I10" s="257"/>
      <c r="J10" s="254"/>
      <c r="K10" s="254"/>
    </row>
    <row r="11" spans="1:11">
      <c r="A11" s="240"/>
      <c r="B11" s="240"/>
      <c r="C11" s="261" t="s">
        <v>267</v>
      </c>
      <c r="D11" s="250" t="s">
        <v>268</v>
      </c>
      <c r="E11" s="250"/>
      <c r="F11" s="251"/>
      <c r="G11" s="251"/>
      <c r="H11" s="262"/>
      <c r="I11" s="253"/>
      <c r="J11" s="240"/>
      <c r="K11" s="240"/>
    </row>
    <row r="12" spans="1:11" s="260" customFormat="1" ht="12.75" customHeight="1">
      <c r="A12" s="254"/>
      <c r="B12" s="254"/>
      <c r="C12" s="255" t="s">
        <v>269</v>
      </c>
      <c r="D12" s="254" t="s">
        <v>270</v>
      </c>
      <c r="E12" s="263"/>
      <c r="F12" s="257"/>
      <c r="G12" s="259"/>
      <c r="H12" s="259"/>
      <c r="I12" s="257"/>
      <c r="J12" s="254"/>
      <c r="K12" s="254"/>
    </row>
    <row r="13" spans="1:11" s="260" customFormat="1" ht="12.75" customHeight="1">
      <c r="A13" s="254"/>
      <c r="B13" s="254"/>
      <c r="C13" s="255" t="s">
        <v>44</v>
      </c>
      <c r="D13" s="254" t="s">
        <v>271</v>
      </c>
      <c r="E13" s="263"/>
      <c r="F13" s="257"/>
      <c r="G13" s="259"/>
      <c r="H13" s="259"/>
      <c r="I13" s="257"/>
      <c r="J13" s="254"/>
      <c r="K13" s="254"/>
    </row>
    <row r="14" spans="1:11" s="260" customFormat="1" ht="12.75" customHeight="1">
      <c r="A14" s="254"/>
      <c r="B14" s="254"/>
      <c r="C14" s="264"/>
      <c r="D14" s="265" t="s">
        <v>45</v>
      </c>
      <c r="E14" s="266">
        <v>35</v>
      </c>
      <c r="F14" s="267"/>
      <c r="G14" s="1918"/>
      <c r="H14" s="268">
        <f>E14*G14</f>
        <v>0</v>
      </c>
      <c r="I14" s="257"/>
      <c r="J14" s="254"/>
      <c r="K14" s="254"/>
    </row>
    <row r="15" spans="1:11" s="260" customFormat="1" ht="12.75" customHeight="1">
      <c r="A15" s="254"/>
      <c r="B15" s="254"/>
      <c r="C15" s="255"/>
      <c r="D15" s="254"/>
      <c r="E15" s="263"/>
      <c r="F15" s="257"/>
      <c r="G15" s="1997"/>
      <c r="H15" s="259"/>
      <c r="I15" s="257"/>
      <c r="J15" s="254"/>
      <c r="K15" s="254"/>
    </row>
    <row r="16" spans="1:11" s="260" customFormat="1" ht="12.75" customHeight="1">
      <c r="A16" s="254"/>
      <c r="B16" s="254"/>
      <c r="C16" s="255" t="s">
        <v>290</v>
      </c>
      <c r="D16" s="254" t="s">
        <v>291</v>
      </c>
      <c r="E16" s="263"/>
      <c r="F16" s="257"/>
      <c r="G16" s="1997"/>
      <c r="H16" s="259"/>
      <c r="I16" s="257"/>
      <c r="J16" s="254"/>
      <c r="K16" s="254"/>
    </row>
    <row r="17" spans="1:11" s="260" customFormat="1" ht="12.75" customHeight="1">
      <c r="A17" s="254"/>
      <c r="B17" s="254"/>
      <c r="C17" s="255"/>
      <c r="D17" s="254" t="s">
        <v>292</v>
      </c>
      <c r="E17" s="263"/>
      <c r="F17" s="257"/>
      <c r="G17" s="1997"/>
      <c r="H17" s="259"/>
      <c r="I17" s="257"/>
      <c r="J17" s="254"/>
      <c r="K17" s="254"/>
    </row>
    <row r="18" spans="1:11" s="272" customFormat="1">
      <c r="A18" s="269"/>
      <c r="B18" s="254"/>
      <c r="C18" s="247" t="s">
        <v>44</v>
      </c>
      <c r="D18" s="240" t="s">
        <v>293</v>
      </c>
      <c r="E18" s="270"/>
      <c r="F18" s="243"/>
      <c r="G18" s="1998"/>
      <c r="H18" s="271"/>
      <c r="I18" s="243"/>
      <c r="J18" s="254"/>
      <c r="K18" s="269"/>
    </row>
    <row r="19" spans="1:11" s="272" customFormat="1">
      <c r="A19" s="269"/>
      <c r="B19" s="265"/>
      <c r="C19" s="264"/>
      <c r="D19" s="265" t="s">
        <v>40</v>
      </c>
      <c r="E19" s="266">
        <v>80</v>
      </c>
      <c r="F19" s="267"/>
      <c r="G19" s="1918"/>
      <c r="H19" s="268">
        <f>E19*G19</f>
        <v>0</v>
      </c>
      <c r="I19" s="273">
        <f>E19*F19</f>
        <v>0</v>
      </c>
      <c r="J19" s="269"/>
      <c r="K19" s="269"/>
    </row>
    <row r="20" spans="1:11" s="272" customFormat="1">
      <c r="A20" s="269"/>
      <c r="B20" s="254"/>
      <c r="C20" s="255"/>
      <c r="D20" s="254"/>
      <c r="E20" s="263"/>
      <c r="F20" s="257"/>
      <c r="G20" s="1997"/>
      <c r="H20" s="259"/>
      <c r="I20" s="274"/>
      <c r="J20" s="269"/>
      <c r="K20" s="269"/>
    </row>
    <row r="21" spans="1:11" s="272" customFormat="1">
      <c r="A21" s="269"/>
      <c r="B21" s="254"/>
      <c r="C21" s="255" t="s">
        <v>294</v>
      </c>
      <c r="D21" s="254" t="s">
        <v>295</v>
      </c>
      <c r="E21" s="263"/>
      <c r="F21" s="257"/>
      <c r="G21" s="1997"/>
      <c r="H21" s="259"/>
      <c r="I21" s="274"/>
      <c r="J21" s="269"/>
      <c r="K21" s="269"/>
    </row>
    <row r="22" spans="1:11" s="272" customFormat="1">
      <c r="A22" s="269"/>
      <c r="B22" s="254"/>
      <c r="C22" s="255" t="s">
        <v>44</v>
      </c>
      <c r="D22" s="254" t="s">
        <v>296</v>
      </c>
      <c r="E22" s="263"/>
      <c r="F22" s="257"/>
      <c r="G22" s="1997"/>
      <c r="H22" s="259"/>
      <c r="I22" s="274"/>
      <c r="J22" s="269"/>
      <c r="K22" s="269"/>
    </row>
    <row r="23" spans="1:11" s="272" customFormat="1">
      <c r="A23" s="269"/>
      <c r="B23" s="254"/>
      <c r="C23" s="264"/>
      <c r="D23" s="265" t="s">
        <v>45</v>
      </c>
      <c r="E23" s="266">
        <v>36</v>
      </c>
      <c r="F23" s="267"/>
      <c r="G23" s="1999"/>
      <c r="H23" s="268">
        <f>E23*G23</f>
        <v>0</v>
      </c>
      <c r="I23" s="274"/>
      <c r="J23" s="269"/>
      <c r="K23" s="269"/>
    </row>
    <row r="24" spans="1:11" s="260" customFormat="1" ht="12.75" customHeight="1">
      <c r="A24" s="254"/>
      <c r="B24" s="254"/>
      <c r="C24" s="255"/>
      <c r="D24" s="254"/>
      <c r="E24" s="263"/>
      <c r="F24" s="257"/>
      <c r="G24" s="1997"/>
      <c r="H24" s="259"/>
      <c r="I24" s="257"/>
      <c r="J24" s="254"/>
      <c r="K24" s="254"/>
    </row>
    <row r="25" spans="1:11" s="260" customFormat="1" ht="12.75" customHeight="1">
      <c r="A25" s="254"/>
      <c r="B25" s="254"/>
      <c r="C25" s="255" t="s">
        <v>272</v>
      </c>
      <c r="D25" s="254" t="s">
        <v>297</v>
      </c>
      <c r="E25" s="263"/>
      <c r="F25" s="257"/>
      <c r="G25" s="2000"/>
      <c r="H25" s="259"/>
      <c r="I25" s="257"/>
      <c r="J25" s="254"/>
      <c r="K25" s="254"/>
    </row>
    <row r="26" spans="1:11" s="260" customFormat="1" ht="12.75" customHeight="1">
      <c r="A26" s="254"/>
      <c r="B26" s="254"/>
      <c r="C26" s="255" t="s">
        <v>44</v>
      </c>
      <c r="D26" s="254" t="s">
        <v>273</v>
      </c>
      <c r="E26" s="263"/>
      <c r="F26" s="257"/>
      <c r="G26" s="2000"/>
      <c r="H26" s="259"/>
      <c r="I26" s="257"/>
      <c r="J26" s="254"/>
      <c r="K26" s="254"/>
    </row>
    <row r="27" spans="1:11" s="260" customFormat="1" ht="12.75" customHeight="1">
      <c r="A27" s="254"/>
      <c r="B27" s="254"/>
      <c r="C27" s="255"/>
      <c r="D27" s="254" t="s">
        <v>274</v>
      </c>
      <c r="E27" s="263"/>
      <c r="F27" s="257"/>
      <c r="G27" s="2000"/>
      <c r="H27" s="259"/>
      <c r="I27" s="257"/>
      <c r="J27" s="254"/>
      <c r="K27" s="254"/>
    </row>
    <row r="28" spans="1:11" s="260" customFormat="1" ht="12.75" customHeight="1">
      <c r="A28" s="254"/>
      <c r="B28" s="254"/>
      <c r="C28" s="264"/>
      <c r="D28" s="265" t="s">
        <v>46</v>
      </c>
      <c r="E28" s="266">
        <v>65</v>
      </c>
      <c r="F28" s="267"/>
      <c r="G28" s="1918"/>
      <c r="H28" s="268">
        <f>E28*G28</f>
        <v>0</v>
      </c>
      <c r="I28" s="257"/>
      <c r="J28" s="254"/>
      <c r="K28" s="254"/>
    </row>
    <row r="29" spans="1:11" s="260" customFormat="1" ht="12.75" customHeight="1">
      <c r="A29" s="254"/>
      <c r="B29" s="254"/>
      <c r="C29" s="255"/>
      <c r="D29" s="254"/>
      <c r="E29" s="275"/>
      <c r="F29" s="257"/>
      <c r="G29" s="1997"/>
      <c r="H29" s="259"/>
      <c r="I29" s="257"/>
      <c r="J29" s="254"/>
      <c r="K29" s="254"/>
    </row>
    <row r="30" spans="1:11" s="260" customFormat="1" ht="12.75" customHeight="1">
      <c r="A30" s="254"/>
      <c r="B30" s="254"/>
      <c r="C30" s="255" t="s">
        <v>44</v>
      </c>
      <c r="D30" s="254" t="s">
        <v>298</v>
      </c>
      <c r="E30" s="263"/>
      <c r="F30" s="257"/>
      <c r="G30" s="2000"/>
      <c r="H30" s="259"/>
      <c r="I30" s="257"/>
      <c r="J30" s="254"/>
      <c r="K30" s="254"/>
    </row>
    <row r="31" spans="1:11" s="260" customFormat="1" ht="12.75" customHeight="1">
      <c r="A31" s="254"/>
      <c r="B31" s="254"/>
      <c r="C31" s="264"/>
      <c r="D31" s="265" t="s">
        <v>46</v>
      </c>
      <c r="E31" s="266">
        <v>28</v>
      </c>
      <c r="F31" s="267"/>
      <c r="G31" s="1918"/>
      <c r="H31" s="268">
        <f>E31*G31</f>
        <v>0</v>
      </c>
      <c r="I31" s="257"/>
      <c r="J31" s="254"/>
      <c r="K31" s="254"/>
    </row>
    <row r="32" spans="1:11" s="260" customFormat="1" ht="12.75" customHeight="1">
      <c r="A32" s="254"/>
      <c r="B32" s="254"/>
      <c r="C32" s="255"/>
      <c r="D32" s="254"/>
      <c r="E32" s="275"/>
      <c r="F32" s="257"/>
      <c r="G32" s="1997"/>
      <c r="H32" s="259"/>
      <c r="I32" s="257"/>
      <c r="J32" s="254"/>
      <c r="K32" s="254"/>
    </row>
    <row r="33" spans="1:11" s="260" customFormat="1" ht="12.75" customHeight="1">
      <c r="A33" s="254"/>
      <c r="B33" s="254"/>
      <c r="C33" s="255" t="s">
        <v>44</v>
      </c>
      <c r="D33" s="254" t="s">
        <v>299</v>
      </c>
      <c r="E33" s="263"/>
      <c r="F33" s="257"/>
      <c r="G33" s="2000"/>
      <c r="H33" s="259"/>
      <c r="I33" s="257"/>
      <c r="J33" s="254"/>
      <c r="K33" s="254"/>
    </row>
    <row r="34" spans="1:11" s="260" customFormat="1" ht="12.75" customHeight="1">
      <c r="A34" s="254"/>
      <c r="B34" s="254"/>
      <c r="C34" s="264"/>
      <c r="D34" s="265" t="s">
        <v>46</v>
      </c>
      <c r="E34" s="266">
        <v>12</v>
      </c>
      <c r="F34" s="267"/>
      <c r="G34" s="1918"/>
      <c r="H34" s="268">
        <f>E34*G34</f>
        <v>0</v>
      </c>
      <c r="I34" s="257"/>
      <c r="J34" s="254"/>
      <c r="K34" s="254"/>
    </row>
    <row r="35" spans="1:11" s="260" customFormat="1" ht="12.75" customHeight="1">
      <c r="A35" s="254"/>
      <c r="B35" s="254"/>
      <c r="C35" s="255"/>
      <c r="D35" s="254"/>
      <c r="E35" s="275"/>
      <c r="F35" s="257"/>
      <c r="G35" s="1997"/>
      <c r="H35" s="259"/>
      <c r="I35" s="257"/>
      <c r="J35" s="254"/>
      <c r="K35" s="254"/>
    </row>
    <row r="36" spans="1:11" s="260" customFormat="1" ht="12.75" customHeight="1">
      <c r="A36" s="254"/>
      <c r="B36" s="254"/>
      <c r="C36" s="255" t="s">
        <v>44</v>
      </c>
      <c r="D36" s="254" t="s">
        <v>275</v>
      </c>
      <c r="E36" s="263"/>
      <c r="F36" s="257"/>
      <c r="G36" s="2000"/>
      <c r="H36" s="259"/>
      <c r="I36" s="257"/>
      <c r="J36" s="254"/>
      <c r="K36" s="254"/>
    </row>
    <row r="37" spans="1:11" s="260" customFormat="1" ht="12.75" customHeight="1">
      <c r="A37" s="254"/>
      <c r="B37" s="254"/>
      <c r="C37" s="264"/>
      <c r="D37" s="265" t="s">
        <v>46</v>
      </c>
      <c r="E37" s="266">
        <v>29</v>
      </c>
      <c r="F37" s="267"/>
      <c r="G37" s="1918"/>
      <c r="H37" s="268">
        <f>E37*G37</f>
        <v>0</v>
      </c>
      <c r="I37" s="257"/>
      <c r="J37" s="254"/>
      <c r="K37" s="254"/>
    </row>
    <row r="38" spans="1:11" s="260" customFormat="1" ht="12.75" customHeight="1">
      <c r="A38" s="254"/>
      <c r="B38" s="254"/>
      <c r="C38" s="255"/>
      <c r="D38" s="254"/>
      <c r="E38" s="275"/>
      <c r="F38" s="257"/>
      <c r="G38" s="1997"/>
      <c r="H38" s="259"/>
      <c r="I38" s="257"/>
      <c r="J38" s="254"/>
      <c r="K38" s="254"/>
    </row>
    <row r="39" spans="1:11" s="260" customFormat="1" ht="12.75" customHeight="1">
      <c r="A39" s="254"/>
      <c r="B39" s="254"/>
      <c r="C39" s="255" t="s">
        <v>276</v>
      </c>
      <c r="D39" s="254" t="s">
        <v>300</v>
      </c>
      <c r="E39" s="263"/>
      <c r="F39" s="257"/>
      <c r="G39" s="2000"/>
      <c r="H39" s="259"/>
      <c r="I39" s="257"/>
      <c r="J39" s="254"/>
      <c r="K39" s="254"/>
    </row>
    <row r="40" spans="1:11" s="260" customFormat="1" ht="12.75" customHeight="1">
      <c r="A40" s="254"/>
      <c r="B40" s="254"/>
      <c r="C40" s="264"/>
      <c r="D40" s="265" t="s">
        <v>46</v>
      </c>
      <c r="E40" s="266">
        <v>145</v>
      </c>
      <c r="F40" s="267"/>
      <c r="G40" s="1999"/>
      <c r="H40" s="268">
        <f>E40*G40</f>
        <v>0</v>
      </c>
      <c r="I40" s="257"/>
      <c r="J40" s="254"/>
      <c r="K40" s="254"/>
    </row>
    <row r="41" spans="1:11" s="260" customFormat="1" ht="12.75" customHeight="1">
      <c r="A41" s="254"/>
      <c r="B41" s="254"/>
      <c r="C41" s="255"/>
      <c r="D41" s="254"/>
      <c r="E41" s="263"/>
      <c r="F41" s="257"/>
      <c r="G41" s="1997"/>
      <c r="H41" s="259"/>
      <c r="I41" s="257"/>
      <c r="J41" s="254"/>
      <c r="K41" s="254"/>
    </row>
    <row r="42" spans="1:11" s="260" customFormat="1" ht="12.75" customHeight="1">
      <c r="A42" s="254"/>
      <c r="B42" s="254"/>
      <c r="C42" s="255" t="s">
        <v>277</v>
      </c>
      <c r="D42" s="254" t="s">
        <v>278</v>
      </c>
      <c r="E42" s="263"/>
      <c r="F42" s="257"/>
      <c r="G42" s="1997"/>
      <c r="H42" s="259"/>
      <c r="I42" s="257"/>
      <c r="J42" s="254"/>
      <c r="K42" s="254"/>
    </row>
    <row r="43" spans="1:11" s="260" customFormat="1" ht="12.75" customHeight="1">
      <c r="A43" s="254"/>
      <c r="B43" s="254"/>
      <c r="C43" s="255"/>
      <c r="D43" s="254" t="s">
        <v>279</v>
      </c>
      <c r="E43" s="263"/>
      <c r="F43" s="257"/>
      <c r="G43" s="1997"/>
      <c r="H43" s="259"/>
      <c r="I43" s="257"/>
      <c r="J43" s="254"/>
      <c r="K43" s="254"/>
    </row>
    <row r="44" spans="1:11" s="260" customFormat="1" ht="12.75" customHeight="1">
      <c r="A44" s="254"/>
      <c r="B44" s="254"/>
      <c r="C44" s="264"/>
      <c r="D44" s="265" t="s">
        <v>227</v>
      </c>
      <c r="E44" s="266">
        <v>1</v>
      </c>
      <c r="F44" s="267"/>
      <c r="G44" s="1999">
        <f>SUM(H25:H40)*0.2</f>
        <v>0</v>
      </c>
      <c r="H44" s="268">
        <f>G44</f>
        <v>0</v>
      </c>
      <c r="I44" s="257"/>
      <c r="J44" s="254"/>
      <c r="K44" s="254"/>
    </row>
    <row r="45" spans="1:11" ht="13.8">
      <c r="A45" s="240"/>
      <c r="B45" s="240"/>
      <c r="C45" s="276"/>
      <c r="D45" s="277" t="s">
        <v>39</v>
      </c>
      <c r="E45" s="278"/>
      <c r="F45" s="279"/>
      <c r="G45" s="2001"/>
      <c r="H45" s="280">
        <f>SUM(H12:H44)</f>
        <v>0</v>
      </c>
      <c r="I45" s="268"/>
      <c r="J45" s="281"/>
      <c r="K45" s="240"/>
    </row>
    <row r="46" spans="1:11" ht="13.8">
      <c r="A46" s="240"/>
      <c r="B46" s="240"/>
      <c r="C46" s="282"/>
      <c r="D46" s="283"/>
      <c r="E46" s="284"/>
      <c r="F46" s="285"/>
      <c r="G46" s="285"/>
      <c r="H46" s="259"/>
      <c r="I46" s="259"/>
      <c r="J46" s="281"/>
      <c r="K46" s="240"/>
    </row>
    <row r="47" spans="1:11" ht="15.6">
      <c r="F47" s="286" t="s">
        <v>29</v>
      </c>
      <c r="H47" s="287"/>
    </row>
    <row r="48" spans="1:11" ht="13.8" thickBot="1">
      <c r="H48" s="287"/>
    </row>
    <row r="49" spans="3:11" ht="15" thickTop="1" thickBot="1">
      <c r="C49" s="288"/>
      <c r="D49" s="288"/>
      <c r="E49" s="288"/>
      <c r="F49" s="288"/>
      <c r="G49" s="289" t="s">
        <v>2</v>
      </c>
      <c r="H49" s="290">
        <f>H45</f>
        <v>0</v>
      </c>
      <c r="I49" s="291" t="e">
        <f>SUM(#REF!)</f>
        <v>#REF!</v>
      </c>
    </row>
    <row r="50" spans="3:11" ht="13.8" thickTop="1">
      <c r="I50" s="240"/>
    </row>
    <row r="51" spans="3:11" ht="13.8">
      <c r="F51" s="260"/>
      <c r="G51" s="292" t="s">
        <v>280</v>
      </c>
      <c r="H51" s="293">
        <f>H49*0.22</f>
        <v>0</v>
      </c>
      <c r="I51" s="294" t="e">
        <f>I49*0.22</f>
        <v>#REF!</v>
      </c>
    </row>
    <row r="52" spans="3:11" ht="13.8">
      <c r="F52" s="260"/>
      <c r="G52" s="292"/>
      <c r="I52" s="271"/>
    </row>
    <row r="53" spans="3:11" ht="14.4" thickBot="1">
      <c r="C53" s="288"/>
      <c r="D53" s="288"/>
      <c r="E53" s="288"/>
      <c r="F53" s="288"/>
      <c r="G53" s="289" t="s">
        <v>35</v>
      </c>
      <c r="H53" s="290">
        <f>H49+H51</f>
        <v>0</v>
      </c>
      <c r="I53" s="295" t="e">
        <f>SUM(I49:I51)</f>
        <v>#REF!</v>
      </c>
    </row>
    <row r="54" spans="3:11" ht="14.4" thickTop="1">
      <c r="C54" s="272"/>
      <c r="D54" s="272"/>
      <c r="E54" s="272"/>
      <c r="F54" s="272"/>
      <c r="G54" s="296"/>
      <c r="H54" s="297"/>
      <c r="I54" s="298"/>
    </row>
    <row r="55" spans="3:11" ht="13.8">
      <c r="C55" s="272"/>
      <c r="D55" s="272"/>
      <c r="E55" s="272"/>
      <c r="F55" s="272"/>
      <c r="G55" s="296"/>
      <c r="H55" s="297"/>
      <c r="I55" s="298"/>
    </row>
    <row r="56" spans="3:11">
      <c r="H56" s="287"/>
    </row>
    <row r="57" spans="3:11" s="299" customFormat="1">
      <c r="D57" s="299" t="s">
        <v>281</v>
      </c>
      <c r="F57" s="300"/>
      <c r="H57" s="301"/>
    </row>
    <row r="58" spans="3:11" s="299" customFormat="1">
      <c r="D58" s="299" t="s">
        <v>282</v>
      </c>
      <c r="H58" s="301"/>
    </row>
    <row r="59" spans="3:11" s="299" customFormat="1">
      <c r="D59" s="245" t="s">
        <v>283</v>
      </c>
      <c r="H59" s="301"/>
    </row>
    <row r="60" spans="3:11" s="299" customFormat="1">
      <c r="D60" s="245" t="s">
        <v>301</v>
      </c>
      <c r="H60" s="301"/>
    </row>
    <row r="61" spans="3:11" s="299" customFormat="1">
      <c r="D61" s="245" t="s">
        <v>302</v>
      </c>
      <c r="H61" s="301"/>
    </row>
    <row r="62" spans="3:11" s="299" customFormat="1">
      <c r="D62" s="245" t="s">
        <v>303</v>
      </c>
      <c r="H62" s="301"/>
      <c r="K62" s="302"/>
    </row>
    <row r="63" spans="3:11">
      <c r="H63" s="287"/>
    </row>
    <row r="64" spans="3:11">
      <c r="H64" s="287"/>
    </row>
    <row r="65" spans="8:8">
      <c r="H65" s="287"/>
    </row>
    <row r="66" spans="8:8">
      <c r="H66" s="287"/>
    </row>
    <row r="67" spans="8:8">
      <c r="H67" s="287"/>
    </row>
    <row r="68" spans="8:8">
      <c r="H68" s="287"/>
    </row>
    <row r="69" spans="8:8">
      <c r="H69" s="287"/>
    </row>
    <row r="70" spans="8:8">
      <c r="H70" s="287"/>
    </row>
    <row r="71" spans="8:8">
      <c r="H71" s="287"/>
    </row>
    <row r="72" spans="8:8">
      <c r="H72" s="287"/>
    </row>
    <row r="73" spans="8:8">
      <c r="H73" s="287"/>
    </row>
  </sheetData>
  <sheetProtection algorithmName="SHA-512" hashValue="kYyi3EV2I4ixYVforCJcGlf1V+BUZlZ4COnxoI/dwlZpqK0mW0UAYN5SfQLBQ37QB34M8gOPH3FJ1AKzMsrrvg==" saltValue="+ggKksu5WIS+aKonaGUixw==" spinCount="100000" sheet="1" objects="1" scenarios="1" selectLockedCells="1"/>
  <dataValidations count="1">
    <dataValidation type="custom" allowBlank="1" showInputMessage="1" showErrorMessage="1" error="Ceno na e.m. je potrebno vnesti na dve decimalni mesti " sqref="G14 G19 G28 G31 G34 G37">
      <formula1>G14=ROUND(G14,2)</formula1>
    </dataValidation>
  </dataValidations>
  <printOptions gridLines="1"/>
  <pageMargins left="1.1811023622047245" right="0.59055118110236227" top="0.98425196850393704" bottom="0.78740157480314965" header="0" footer="0"/>
  <pageSetup paperSize="9" firstPageNumber="2" orientation="portrait" useFirstPageNumber="1" horizontalDpi="300" verticalDpi="300" r:id="rId1"/>
  <headerFooter alignWithMargins="0">
    <oddFooter>&amp;Rstran &amp;P od 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R24"/>
  <sheetViews>
    <sheetView workbookViewId="0">
      <selection activeCell="V23" sqref="V23"/>
    </sheetView>
  </sheetViews>
  <sheetFormatPr defaultRowHeight="14.4"/>
  <sheetData>
    <row r="24" spans="18:18">
      <c r="R24" s="137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30"/>
  <sheetViews>
    <sheetView showRowColHeaders="0" view="pageBreakPreview" zoomScale="150" zoomScaleNormal="150" zoomScaleSheetLayoutView="150" workbookViewId="0">
      <selection activeCell="E24" sqref="E24:F24"/>
    </sheetView>
  </sheetViews>
  <sheetFormatPr defaultColWidth="7.109375" defaultRowHeight="15" customHeight="1"/>
  <cols>
    <col min="1" max="1" width="3.88671875" style="1341" customWidth="1"/>
    <col min="2" max="2" width="2.88671875" style="1341" customWidth="1"/>
    <col min="3" max="4" width="21.44140625" style="1341" customWidth="1"/>
    <col min="5" max="5" width="6" style="1341" customWidth="1"/>
    <col min="6" max="6" width="10" style="1341" customWidth="1"/>
    <col min="7" max="7" width="3.5546875" style="1341" customWidth="1"/>
    <col min="8" max="8" width="7.33203125" style="1341" customWidth="1"/>
    <col min="9" max="16384" width="7.109375" style="1341"/>
  </cols>
  <sheetData>
    <row r="1" spans="1:9" ht="15" customHeight="1">
      <c r="A1" s="2258" t="s">
        <v>1404</v>
      </c>
      <c r="B1" s="2258"/>
      <c r="C1" s="2260" t="s">
        <v>1394</v>
      </c>
      <c r="D1" s="2260"/>
      <c r="E1" s="2260"/>
      <c r="F1" s="2260"/>
      <c r="G1" s="2260"/>
      <c r="H1" s="2260"/>
    </row>
    <row r="2" spans="1:9" ht="15" customHeight="1" thickBot="1">
      <c r="A2" s="2259"/>
      <c r="B2" s="2259"/>
      <c r="C2" s="2261"/>
      <c r="D2" s="2261"/>
      <c r="E2" s="2261"/>
      <c r="F2" s="2261"/>
      <c r="G2" s="2261"/>
      <c r="H2" s="2261"/>
    </row>
    <row r="4" spans="1:9" ht="15" customHeight="1">
      <c r="A4" s="2262" t="s">
        <v>632</v>
      </c>
      <c r="B4" s="2262"/>
      <c r="C4" s="1353" t="s">
        <v>1712</v>
      </c>
      <c r="D4" s="1370"/>
    </row>
    <row r="5" spans="1:9" ht="15" customHeight="1">
      <c r="D5" s="1370"/>
    </row>
    <row r="6" spans="1:9" ht="15" customHeight="1">
      <c r="A6" s="2262" t="s">
        <v>1391</v>
      </c>
      <c r="B6" s="2262"/>
      <c r="C6" s="1353" t="s">
        <v>1403</v>
      </c>
    </row>
    <row r="8" spans="1:9" ht="15" customHeight="1">
      <c r="C8" s="1367"/>
      <c r="D8" s="1367"/>
      <c r="E8" s="1367"/>
      <c r="F8" s="1367"/>
      <c r="G8" s="1370"/>
    </row>
    <row r="9" spans="1:9" ht="15" customHeight="1">
      <c r="C9" s="2263" t="s">
        <v>1402</v>
      </c>
      <c r="D9" s="2263"/>
      <c r="E9" s="2263"/>
      <c r="F9" s="2263"/>
      <c r="G9" s="1371"/>
      <c r="H9" s="1370"/>
      <c r="I9" s="1370"/>
    </row>
    <row r="10" spans="1:9" ht="15" customHeight="1">
      <c r="C10" s="1341" t="s">
        <v>1401</v>
      </c>
      <c r="E10" s="2256">
        <f>'198-Most'!$E$28:$F$28</f>
        <v>0</v>
      </c>
      <c r="F10" s="2256"/>
      <c r="G10" s="1370"/>
      <c r="H10" s="1370"/>
      <c r="I10" s="1370"/>
    </row>
    <row r="11" spans="1:9" ht="15" customHeight="1">
      <c r="F11" s="1368"/>
    </row>
    <row r="12" spans="1:9" ht="15" customHeight="1">
      <c r="C12" s="1341" t="s">
        <v>1400</v>
      </c>
      <c r="E12" s="2257">
        <f>'198-Cesta'!$H$24</f>
        <v>0</v>
      </c>
      <c r="F12" s="2257"/>
    </row>
    <row r="13" spans="1:9" ht="15" customHeight="1">
      <c r="F13" s="1368"/>
    </row>
    <row r="14" spans="1:9" ht="15" customHeight="1">
      <c r="C14" s="1341" t="s">
        <v>1399</v>
      </c>
      <c r="E14" s="2257">
        <f>'198-CR'!$I$105</f>
        <v>0</v>
      </c>
      <c r="F14" s="2257"/>
    </row>
    <row r="15" spans="1:9" ht="15" customHeight="1">
      <c r="F15" s="1368"/>
    </row>
    <row r="16" spans="1:9" ht="15" customHeight="1">
      <c r="C16" s="1341" t="s">
        <v>1398</v>
      </c>
      <c r="E16" s="2257">
        <f>'198-TK'!$M$95+'198-KKS'!$M$90</f>
        <v>0</v>
      </c>
      <c r="F16" s="2257"/>
    </row>
    <row r="17" spans="3:6" ht="15" customHeight="1">
      <c r="F17" s="1368"/>
    </row>
    <row r="18" spans="3:6" ht="15" customHeight="1">
      <c r="C18" s="1341" t="s">
        <v>1397</v>
      </c>
      <c r="E18" s="2257">
        <f>'198-Plinovod'!$F$63+'198-Plinovod'!$F$85</f>
        <v>0</v>
      </c>
      <c r="F18" s="2257"/>
    </row>
    <row r="19" spans="3:6" ht="15" customHeight="1">
      <c r="F19" s="1368"/>
    </row>
    <row r="20" spans="3:6" ht="15" customHeight="1">
      <c r="C20" s="1367" t="s">
        <v>1396</v>
      </c>
      <c r="D20" s="1367"/>
      <c r="E20" s="2253">
        <f>'198-Obvoz'!$G$24</f>
        <v>0</v>
      </c>
      <c r="F20" s="2253"/>
    </row>
    <row r="21" spans="3:6" ht="15" customHeight="1">
      <c r="F21" s="1368"/>
    </row>
    <row r="22" spans="3:6" ht="15" customHeight="1">
      <c r="C22" s="1342" t="s">
        <v>1380</v>
      </c>
      <c r="E22" s="2254">
        <f>SUM(E10:F20)</f>
        <v>0</v>
      </c>
      <c r="F22" s="2254"/>
    </row>
    <row r="23" spans="3:6" ht="15" customHeight="1">
      <c r="F23" s="1368"/>
    </row>
    <row r="24" spans="3:6" ht="15" customHeight="1">
      <c r="C24" s="1370" t="s">
        <v>1379</v>
      </c>
      <c r="D24" s="1370"/>
      <c r="E24" s="2255">
        <f>0.22*E22</f>
        <v>0</v>
      </c>
      <c r="F24" s="2255"/>
    </row>
    <row r="25" spans="3:6" ht="15" customHeight="1">
      <c r="C25" s="1367"/>
      <c r="D25" s="1367"/>
      <c r="E25" s="1367"/>
      <c r="F25" s="1366"/>
    </row>
    <row r="26" spans="3:6" ht="15" customHeight="1">
      <c r="C26" s="1365" t="s">
        <v>1378</v>
      </c>
      <c r="D26" s="1364"/>
      <c r="E26" s="2252">
        <f>E22+E24</f>
        <v>0</v>
      </c>
      <c r="F26" s="2252"/>
    </row>
    <row r="29" spans="3:6" ht="15" customHeight="1">
      <c r="C29" s="1363"/>
      <c r="D29" s="1363"/>
      <c r="E29" s="1363"/>
      <c r="F29" s="1363"/>
    </row>
    <row r="30" spans="3:6" ht="15" customHeight="1">
      <c r="C30" s="1363"/>
      <c r="D30" s="1363"/>
      <c r="E30" s="1363"/>
      <c r="F30" s="1363"/>
    </row>
  </sheetData>
  <mergeCells count="14">
    <mergeCell ref="A1:B2"/>
    <mergeCell ref="C1:H2"/>
    <mergeCell ref="A6:B6"/>
    <mergeCell ref="A4:B4"/>
    <mergeCell ref="C9:F9"/>
    <mergeCell ref="E26:F26"/>
    <mergeCell ref="E20:F20"/>
    <mergeCell ref="E22:F22"/>
    <mergeCell ref="E24:F24"/>
    <mergeCell ref="E10:F10"/>
    <mergeCell ref="E12:F12"/>
    <mergeCell ref="E14:F14"/>
    <mergeCell ref="E16:F16"/>
    <mergeCell ref="E18:F18"/>
  </mergeCells>
  <printOptions horizontalCentered="1" headings="1"/>
  <pageMargins left="1.1811023622047245" right="0.78740157480314965" top="1.3779527559055118" bottom="0.59055118110236227" header="0.19685039370078741" footer="0.39370078740157483"/>
  <pageSetup paperSize="9" orientation="portrait" r:id="rId1"/>
  <headerFooter>
    <oddHeader>&amp;C&amp;G</oddHeader>
    <oddFooter xml:space="preserve">&amp;L&amp;"-,Krepko"&amp;9IN-851/20-0&amp;"-,Navadno" Načrt rekonstrukcije mostu čez potok Orehovica v Izlakah&amp;R&amp;9stran &amp;"-,Krepko"&amp;P&amp;"-,Navadno"/&amp;N  </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35"/>
  <sheetViews>
    <sheetView view="pageBreakPreview" topLeftCell="A116" zoomScale="150" zoomScaleNormal="150" zoomScaleSheetLayoutView="150" workbookViewId="0">
      <selection activeCell="G72" sqref="G72"/>
    </sheetView>
  </sheetViews>
  <sheetFormatPr defaultColWidth="7.109375" defaultRowHeight="15" customHeight="1"/>
  <cols>
    <col min="1" max="1" width="2.6640625" style="1341" customWidth="1"/>
    <col min="2" max="2" width="4.44140625" style="1341" bestFit="1" customWidth="1"/>
    <col min="3" max="3" width="21.44140625" style="1341" customWidth="1"/>
    <col min="4" max="4" width="17.6640625" style="1341" customWidth="1"/>
    <col min="5" max="5" width="4.6640625" style="1341" customWidth="1"/>
    <col min="6" max="6" width="7.33203125" style="1341" customWidth="1"/>
    <col min="7" max="8" width="9.109375" style="1341" bestFit="1" customWidth="1"/>
    <col min="9" max="16384" width="7.109375" style="1341"/>
  </cols>
  <sheetData>
    <row r="1" spans="1:8" ht="15" customHeight="1">
      <c r="A1" s="2264" t="s">
        <v>1395</v>
      </c>
      <c r="B1" s="2264"/>
      <c r="C1" s="2264" t="s">
        <v>1394</v>
      </c>
      <c r="D1" s="2264"/>
      <c r="E1" s="2264"/>
      <c r="F1" s="2264"/>
      <c r="G1" s="2264"/>
      <c r="H1" s="2264"/>
    </row>
    <row r="2" spans="1:8" ht="15" customHeight="1" thickBot="1">
      <c r="A2" s="2259"/>
      <c r="B2" s="2259"/>
      <c r="C2" s="2259"/>
      <c r="D2" s="2259"/>
      <c r="E2" s="2259"/>
      <c r="F2" s="2259"/>
      <c r="G2" s="2259"/>
      <c r="H2" s="2259"/>
    </row>
    <row r="4" spans="1:8" ht="15" customHeight="1">
      <c r="A4" s="2262" t="s">
        <v>633</v>
      </c>
      <c r="B4" s="2262"/>
      <c r="C4" s="1353" t="s">
        <v>1393</v>
      </c>
    </row>
    <row r="6" spans="1:8" ht="15" customHeight="1">
      <c r="A6" s="2262" t="s">
        <v>632</v>
      </c>
      <c r="B6" s="2262"/>
      <c r="C6" s="1353" t="s">
        <v>1392</v>
      </c>
    </row>
    <row r="8" spans="1:8" ht="15" customHeight="1">
      <c r="A8" s="2262" t="s">
        <v>1391</v>
      </c>
      <c r="B8" s="2262"/>
      <c r="C8" s="1353" t="s">
        <v>1390</v>
      </c>
    </row>
    <row r="10" spans="1:8" ht="15" customHeight="1">
      <c r="C10" s="1367"/>
      <c r="D10" s="1367"/>
      <c r="E10" s="1367"/>
      <c r="F10" s="1367"/>
    </row>
    <row r="11" spans="1:8" ht="15" customHeight="1">
      <c r="C11" s="2263" t="s">
        <v>1389</v>
      </c>
      <c r="D11" s="2263"/>
      <c r="E11" s="2263"/>
      <c r="F11" s="2263"/>
      <c r="G11" s="1369"/>
    </row>
    <row r="12" spans="1:8" ht="15" customHeight="1">
      <c r="C12" s="1341" t="s">
        <v>1388</v>
      </c>
      <c r="E12" s="2256">
        <f>G97</f>
        <v>0</v>
      </c>
      <c r="F12" s="2256"/>
    </row>
    <row r="13" spans="1:8" ht="15" customHeight="1">
      <c r="F13" s="1368"/>
    </row>
    <row r="14" spans="1:8" ht="15" customHeight="1">
      <c r="C14" s="1341" t="s">
        <v>1387</v>
      </c>
      <c r="E14" s="2257">
        <f>G135</f>
        <v>0</v>
      </c>
      <c r="F14" s="2257"/>
    </row>
    <row r="15" spans="1:8" ht="15" customHeight="1">
      <c r="F15" s="1368"/>
    </row>
    <row r="16" spans="1:8" ht="15" customHeight="1">
      <c r="C16" s="1341" t="s">
        <v>1386</v>
      </c>
      <c r="E16" s="2257">
        <f>G158</f>
        <v>0</v>
      </c>
      <c r="F16" s="2257"/>
    </row>
    <row r="17" spans="3:6" ht="15" customHeight="1">
      <c r="F17" s="1368"/>
    </row>
    <row r="18" spans="3:6" ht="15" customHeight="1">
      <c r="C18" s="1341" t="s">
        <v>1385</v>
      </c>
      <c r="E18" s="2257">
        <v>0</v>
      </c>
      <c r="F18" s="2257"/>
    </row>
    <row r="19" spans="3:6" ht="15" customHeight="1">
      <c r="F19" s="1368"/>
    </row>
    <row r="20" spans="3:6" ht="15" customHeight="1">
      <c r="C20" s="1341" t="s">
        <v>1384</v>
      </c>
      <c r="E20" s="2257">
        <f>G219</f>
        <v>0</v>
      </c>
      <c r="F20" s="2257"/>
    </row>
    <row r="21" spans="3:6" ht="15" customHeight="1">
      <c r="F21" s="1368"/>
    </row>
    <row r="22" spans="3:6" ht="15" customHeight="1">
      <c r="C22" s="1341" t="s">
        <v>1383</v>
      </c>
      <c r="E22" s="2257">
        <v>0</v>
      </c>
      <c r="F22" s="2257"/>
    </row>
    <row r="23" spans="3:6" ht="15" customHeight="1">
      <c r="F23" s="1368"/>
    </row>
    <row r="24" spans="3:6" ht="15" customHeight="1">
      <c r="C24" s="1341" t="s">
        <v>1382</v>
      </c>
      <c r="E24" s="2257">
        <f>G234</f>
        <v>0</v>
      </c>
      <c r="F24" s="2257"/>
    </row>
    <row r="25" spans="3:6" ht="15" customHeight="1">
      <c r="F25" s="1368"/>
    </row>
    <row r="26" spans="3:6" ht="15" customHeight="1">
      <c r="C26" s="1367" t="s">
        <v>1381</v>
      </c>
      <c r="D26" s="1367"/>
      <c r="E26" s="2253">
        <f>SUM(E12:F24)*0.1</f>
        <v>0</v>
      </c>
      <c r="F26" s="2253"/>
    </row>
    <row r="27" spans="3:6" ht="15" customHeight="1">
      <c r="F27" s="1368"/>
    </row>
    <row r="28" spans="3:6" ht="15" customHeight="1">
      <c r="C28" s="1342" t="s">
        <v>1380</v>
      </c>
      <c r="E28" s="2254">
        <f>SUM(E12:F26)</f>
        <v>0</v>
      </c>
      <c r="F28" s="2254"/>
    </row>
    <row r="29" spans="3:6" ht="15" customHeight="1">
      <c r="F29" s="1368"/>
    </row>
    <row r="30" spans="3:6" ht="15" customHeight="1">
      <c r="C30" s="1341" t="s">
        <v>1379</v>
      </c>
      <c r="E30" s="2257">
        <f>0.22*E28</f>
        <v>0</v>
      </c>
      <c r="F30" s="2257"/>
    </row>
    <row r="31" spans="3:6" ht="15" customHeight="1">
      <c r="C31" s="1367"/>
      <c r="D31" s="1367"/>
      <c r="E31" s="1367"/>
      <c r="F31" s="1366"/>
    </row>
    <row r="32" spans="3:6" ht="15" customHeight="1">
      <c r="C32" s="1365" t="s">
        <v>1378</v>
      </c>
      <c r="D32" s="1364"/>
      <c r="E32" s="2252">
        <f>E28+E30</f>
        <v>0</v>
      </c>
      <c r="F32" s="2252"/>
    </row>
    <row r="35" spans="1:8" ht="15" customHeight="1">
      <c r="C35" s="1341" t="s">
        <v>1377</v>
      </c>
    </row>
    <row r="36" spans="1:8" ht="45" customHeight="1">
      <c r="C36" s="2267" t="s">
        <v>1376</v>
      </c>
      <c r="D36" s="2267"/>
      <c r="E36" s="2267"/>
      <c r="F36" s="2267"/>
    </row>
    <row r="37" spans="1:8" ht="60" customHeight="1">
      <c r="C37" s="2267" t="s">
        <v>1375</v>
      </c>
      <c r="D37" s="2267"/>
      <c r="E37" s="2267"/>
      <c r="F37" s="2267"/>
    </row>
    <row r="38" spans="1:8" ht="30" customHeight="1">
      <c r="C38" s="2267" t="s">
        <v>1374</v>
      </c>
      <c r="D38" s="2267"/>
      <c r="E38" s="2267"/>
      <c r="F38" s="2267"/>
    </row>
    <row r="39" spans="1:8" ht="60" customHeight="1">
      <c r="C39" s="2267" t="s">
        <v>1373</v>
      </c>
      <c r="D39" s="2267"/>
      <c r="E39" s="2267"/>
      <c r="F39" s="2267"/>
    </row>
    <row r="40" spans="1:8" ht="15" customHeight="1">
      <c r="C40" s="1363"/>
      <c r="D40" s="1363"/>
      <c r="E40" s="1363"/>
      <c r="F40" s="1363"/>
    </row>
    <row r="41" spans="1:8" ht="15" customHeight="1">
      <c r="C41" s="1363"/>
      <c r="D41" s="1363"/>
      <c r="E41" s="1363"/>
      <c r="F41" s="1363"/>
    </row>
    <row r="47" spans="1:8" ht="15" customHeight="1">
      <c r="A47" s="2268" t="s">
        <v>1372</v>
      </c>
      <c r="B47" s="2269"/>
      <c r="C47" s="1362" t="s">
        <v>1371</v>
      </c>
      <c r="D47" s="1362" t="s">
        <v>328</v>
      </c>
      <c r="E47" s="1362" t="s">
        <v>330</v>
      </c>
      <c r="F47" s="1362" t="s">
        <v>329</v>
      </c>
      <c r="G47" s="1362" t="s">
        <v>540</v>
      </c>
      <c r="H47" s="1361" t="s">
        <v>1370</v>
      </c>
    </row>
    <row r="48" spans="1:8" ht="5.0999999999999996" customHeight="1">
      <c r="A48" s="1360"/>
      <c r="B48" s="1360"/>
      <c r="C48" s="1360"/>
      <c r="D48" s="1360"/>
      <c r="E48" s="1360"/>
      <c r="F48" s="1360"/>
      <c r="G48" s="1360"/>
      <c r="H48" s="1360"/>
    </row>
    <row r="49" spans="1:8" s="1353" customFormat="1" ht="15" customHeight="1">
      <c r="A49" s="1356">
        <v>1</v>
      </c>
      <c r="B49" s="1355"/>
      <c r="C49" s="1355" t="s">
        <v>9</v>
      </c>
      <c r="D49" s="1355"/>
      <c r="E49" s="1355"/>
      <c r="F49" s="1355"/>
      <c r="G49" s="1355"/>
      <c r="H49" s="1354"/>
    </row>
    <row r="50" spans="1:8" s="1342" customFormat="1" ht="5.0999999999999996" customHeight="1">
      <c r="A50" s="1341"/>
      <c r="B50" s="1341"/>
      <c r="C50" s="1341"/>
      <c r="D50" s="1341"/>
      <c r="E50" s="1341"/>
      <c r="F50" s="1341"/>
      <c r="G50" s="1341"/>
      <c r="H50" s="1341"/>
    </row>
    <row r="51" spans="1:8" s="1342" customFormat="1" ht="15" customHeight="1">
      <c r="A51" s="1351">
        <v>11</v>
      </c>
      <c r="B51" s="1351"/>
      <c r="C51" s="1351" t="s">
        <v>13</v>
      </c>
      <c r="D51" s="1351"/>
      <c r="E51" s="1351"/>
      <c r="F51" s="1351"/>
      <c r="G51" s="1351"/>
      <c r="H51" s="1351"/>
    </row>
    <row r="52" spans="1:8" ht="5.0999999999999996" customHeight="1"/>
    <row r="53" spans="1:8" ht="60" customHeight="1">
      <c r="A53" s="1350">
        <v>11</v>
      </c>
      <c r="B53" s="1350">
        <v>511</v>
      </c>
      <c r="C53" s="1349" t="s">
        <v>1369</v>
      </c>
      <c r="D53" s="1348"/>
      <c r="E53" s="1347" t="s">
        <v>11</v>
      </c>
      <c r="F53" s="1346">
        <v>1</v>
      </c>
      <c r="G53" s="1918"/>
      <c r="H53" s="1345">
        <f>ROUND(F53*G53,2)</f>
        <v>0</v>
      </c>
    </row>
    <row r="54" spans="1:8" ht="24">
      <c r="A54" s="1350">
        <v>11</v>
      </c>
      <c r="B54" s="1350">
        <v>651</v>
      </c>
      <c r="C54" s="1349" t="s">
        <v>1368</v>
      </c>
      <c r="D54" s="1352"/>
      <c r="E54" s="1347" t="s">
        <v>11</v>
      </c>
      <c r="F54" s="1346">
        <v>1</v>
      </c>
      <c r="G54" s="1918"/>
      <c r="H54" s="1345">
        <f>ROUND(F54*G54,2)</f>
        <v>0</v>
      </c>
    </row>
    <row r="55" spans="1:8" ht="5.0999999999999996" customHeight="1">
      <c r="G55" s="2002"/>
    </row>
    <row r="56" spans="1:8" s="1342" customFormat="1" ht="15" customHeight="1">
      <c r="A56" s="1351">
        <v>12</v>
      </c>
      <c r="B56" s="1351"/>
      <c r="C56" s="1351" t="s">
        <v>12</v>
      </c>
      <c r="D56" s="1351"/>
      <c r="E56" s="1351"/>
      <c r="F56" s="1351"/>
      <c r="G56" s="2003"/>
      <c r="H56" s="1351"/>
    </row>
    <row r="57" spans="1:8" ht="5.0999999999999996" customHeight="1">
      <c r="G57" s="2002"/>
    </row>
    <row r="58" spans="1:8" s="1342" customFormat="1" ht="15" customHeight="1">
      <c r="A58" s="1342">
        <v>12</v>
      </c>
      <c r="B58" s="1342">
        <v>1</v>
      </c>
      <c r="C58" s="1342" t="s">
        <v>340</v>
      </c>
      <c r="G58" s="2004"/>
    </row>
    <row r="59" spans="1:8" ht="5.0999999999999996" customHeight="1">
      <c r="G59" s="2002"/>
    </row>
    <row r="60" spans="1:8" ht="45" customHeight="1">
      <c r="A60" s="1350">
        <v>12</v>
      </c>
      <c r="B60" s="1350">
        <v>121</v>
      </c>
      <c r="C60" s="1359" t="s">
        <v>1367</v>
      </c>
      <c r="D60" s="1358" t="s">
        <v>1366</v>
      </c>
      <c r="E60" s="1347" t="s">
        <v>1270</v>
      </c>
      <c r="F60" s="1346">
        <v>150</v>
      </c>
      <c r="G60" s="1918"/>
      <c r="H60" s="1345">
        <f>ROUND(F60*G60,2)</f>
        <v>0</v>
      </c>
    </row>
    <row r="61" spans="1:8" ht="5.0999999999999996" customHeight="1">
      <c r="G61" s="1918"/>
    </row>
    <row r="62" spans="1:8" s="1342" customFormat="1" ht="15" customHeight="1">
      <c r="A62" s="1342">
        <v>12</v>
      </c>
      <c r="B62" s="1342">
        <v>2</v>
      </c>
      <c r="C62" s="1342" t="s">
        <v>348</v>
      </c>
      <c r="G62" s="1918"/>
    </row>
    <row r="63" spans="1:8" ht="5.0999999999999996" customHeight="1">
      <c r="G63" s="1918"/>
    </row>
    <row r="64" spans="1:8" ht="15" customHeight="1">
      <c r="A64" s="1350"/>
      <c r="B64" s="1350"/>
      <c r="C64" s="2270" t="s">
        <v>1365</v>
      </c>
      <c r="D64" s="2270"/>
      <c r="E64" s="1347"/>
      <c r="F64" s="1346"/>
      <c r="G64" s="1918"/>
      <c r="H64" s="1345"/>
    </row>
    <row r="65" spans="1:8" ht="5.0999999999999996" customHeight="1">
      <c r="G65" s="1918"/>
    </row>
    <row r="66" spans="1:8" s="1342" customFormat="1" ht="15" customHeight="1">
      <c r="A66" s="1342">
        <v>12</v>
      </c>
      <c r="B66" s="1342">
        <v>3</v>
      </c>
      <c r="C66" s="1342" t="s">
        <v>356</v>
      </c>
      <c r="G66" s="1918"/>
    </row>
    <row r="67" spans="1:8" ht="5.0999999999999996" customHeight="1">
      <c r="G67" s="1918"/>
    </row>
    <row r="68" spans="1:8" ht="15" customHeight="1">
      <c r="A68" s="1350"/>
      <c r="B68" s="1350"/>
      <c r="C68" s="2270" t="s">
        <v>1365</v>
      </c>
      <c r="D68" s="2270"/>
      <c r="E68" s="1347"/>
      <c r="F68" s="1346"/>
      <c r="G68" s="1918"/>
      <c r="H68" s="1345"/>
    </row>
    <row r="69" spans="1:8" ht="5.0999999999999996" customHeight="1">
      <c r="G69" s="1918"/>
    </row>
    <row r="70" spans="1:8" s="1342" customFormat="1" ht="15" customHeight="1">
      <c r="A70" s="1342">
        <v>12</v>
      </c>
      <c r="B70" s="1342">
        <v>4</v>
      </c>
      <c r="C70" s="1342" t="s">
        <v>1239</v>
      </c>
      <c r="G70" s="1918"/>
    </row>
    <row r="71" spans="1:8" ht="5.0999999999999996" customHeight="1">
      <c r="G71" s="1918"/>
    </row>
    <row r="72" spans="1:8" ht="60" customHeight="1">
      <c r="A72" s="1350">
        <v>12</v>
      </c>
      <c r="B72" s="1350">
        <v>451</v>
      </c>
      <c r="C72" s="1349" t="s">
        <v>1364</v>
      </c>
      <c r="D72" s="1352" t="s">
        <v>1363</v>
      </c>
      <c r="E72" s="1347" t="s">
        <v>1291</v>
      </c>
      <c r="F72" s="1346">
        <v>65</v>
      </c>
      <c r="G72" s="1918"/>
      <c r="H72" s="1345">
        <f>ROUND(F72*G72,2)</f>
        <v>0</v>
      </c>
    </row>
    <row r="73" spans="1:8" ht="45" customHeight="1">
      <c r="A73" s="1350">
        <v>12</v>
      </c>
      <c r="B73" s="1350">
        <v>498</v>
      </c>
      <c r="C73" s="1349" t="s">
        <v>1362</v>
      </c>
      <c r="D73" s="1352" t="s">
        <v>1361</v>
      </c>
      <c r="E73" s="1347" t="s">
        <v>1291</v>
      </c>
      <c r="F73" s="1346">
        <v>22</v>
      </c>
      <c r="G73" s="1918"/>
      <c r="H73" s="1345">
        <f>ROUND(F73*G73,2)</f>
        <v>0</v>
      </c>
    </row>
    <row r="74" spans="1:8" ht="5.0999999999999996" customHeight="1">
      <c r="G74" s="1918"/>
    </row>
    <row r="75" spans="1:8" s="1342" customFormat="1" ht="15" customHeight="1">
      <c r="A75" s="1351">
        <v>13</v>
      </c>
      <c r="B75" s="1351"/>
      <c r="C75" s="1351" t="s">
        <v>478</v>
      </c>
      <c r="D75" s="1351"/>
      <c r="E75" s="1351"/>
      <c r="F75" s="1351"/>
      <c r="G75" s="1918"/>
      <c r="H75" s="1351"/>
    </row>
    <row r="76" spans="1:8" ht="5.0999999999999996" customHeight="1">
      <c r="G76" s="1918"/>
    </row>
    <row r="77" spans="1:8" s="1342" customFormat="1" ht="15" customHeight="1">
      <c r="A77" s="1342">
        <v>13</v>
      </c>
      <c r="B77" s="1342">
        <v>1</v>
      </c>
      <c r="C77" s="1342" t="s">
        <v>480</v>
      </c>
      <c r="G77" s="1918"/>
    </row>
    <row r="78" spans="1:8" ht="5.0999999999999996" customHeight="1">
      <c r="G78" s="1918"/>
    </row>
    <row r="79" spans="1:8" ht="15" customHeight="1">
      <c r="A79" s="1350"/>
      <c r="B79" s="1350"/>
      <c r="C79" s="2270" t="s">
        <v>1360</v>
      </c>
      <c r="D79" s="2270"/>
      <c r="E79" s="1347"/>
      <c r="F79" s="1346"/>
      <c r="G79" s="1918"/>
      <c r="H79" s="1345"/>
    </row>
    <row r="80" spans="1:8" ht="5.0999999999999996" customHeight="1">
      <c r="G80" s="1918"/>
    </row>
    <row r="81" spans="1:8" s="1342" customFormat="1" ht="15" customHeight="1">
      <c r="A81" s="1342">
        <v>13</v>
      </c>
      <c r="B81" s="1342">
        <v>2</v>
      </c>
      <c r="C81" s="1342" t="s">
        <v>1359</v>
      </c>
      <c r="G81" s="1918"/>
    </row>
    <row r="82" spans="1:8" ht="5.0999999999999996" customHeight="1">
      <c r="G82" s="1918"/>
    </row>
    <row r="83" spans="1:8" ht="57.6" customHeight="1">
      <c r="A83" s="1350">
        <v>13</v>
      </c>
      <c r="B83" s="1350">
        <v>244</v>
      </c>
      <c r="C83" s="1349" t="s">
        <v>1684</v>
      </c>
      <c r="D83" s="1352" t="s">
        <v>1683</v>
      </c>
      <c r="E83" s="1347" t="s">
        <v>11</v>
      </c>
      <c r="F83" s="1346">
        <v>1</v>
      </c>
      <c r="G83" s="1918"/>
      <c r="H83" s="1345">
        <f>ROUND(F83*G83,2)</f>
        <v>0</v>
      </c>
    </row>
    <row r="84" spans="1:8" ht="30" customHeight="1">
      <c r="A84" s="1350">
        <v>13</v>
      </c>
      <c r="B84" s="1350">
        <v>252</v>
      </c>
      <c r="C84" s="1349" t="s">
        <v>1661</v>
      </c>
      <c r="D84" s="1348"/>
      <c r="E84" s="1347" t="s">
        <v>1662</v>
      </c>
      <c r="F84" s="1346">
        <v>1</v>
      </c>
      <c r="G84" s="1918"/>
      <c r="H84" s="1345">
        <f>ROUND(F84*G84,2)</f>
        <v>0</v>
      </c>
    </row>
    <row r="85" spans="1:8" ht="30" customHeight="1">
      <c r="A85" s="1350">
        <v>13</v>
      </c>
      <c r="B85" s="1350" t="s">
        <v>1282</v>
      </c>
      <c r="C85" s="1349" t="s">
        <v>1358</v>
      </c>
      <c r="D85" s="1352" t="s">
        <v>1357</v>
      </c>
      <c r="E85" s="1347" t="s">
        <v>11</v>
      </c>
      <c r="F85" s="1346">
        <v>1</v>
      </c>
      <c r="G85" s="1918"/>
      <c r="H85" s="1345">
        <f>ROUND(F85*G85,2)</f>
        <v>0</v>
      </c>
    </row>
    <row r="86" spans="1:8" ht="5.0999999999999996" customHeight="1">
      <c r="G86" s="1918"/>
    </row>
    <row r="87" spans="1:8" s="1342" customFormat="1" ht="15" customHeight="1">
      <c r="A87" s="1342">
        <v>13</v>
      </c>
      <c r="B87" s="1342">
        <v>3</v>
      </c>
      <c r="C87" s="1342" t="s">
        <v>1356</v>
      </c>
      <c r="G87" s="1918"/>
    </row>
    <row r="88" spans="1:8" ht="5.0999999999999996" customHeight="1">
      <c r="G88" s="1918"/>
    </row>
    <row r="89" spans="1:8" ht="165" customHeight="1">
      <c r="A89" s="1350">
        <v>13</v>
      </c>
      <c r="B89" s="1350">
        <v>311</v>
      </c>
      <c r="C89" s="1349" t="s">
        <v>1355</v>
      </c>
      <c r="D89" s="1352" t="s">
        <v>1354</v>
      </c>
      <c r="E89" s="1347" t="s">
        <v>11</v>
      </c>
      <c r="F89" s="1346">
        <v>1</v>
      </c>
      <c r="G89" s="1918"/>
      <c r="H89" s="1345">
        <f>ROUND(F89*G89,2)</f>
        <v>0</v>
      </c>
    </row>
    <row r="90" spans="1:8" ht="45" customHeight="1">
      <c r="A90" s="1350">
        <v>13</v>
      </c>
      <c r="B90" s="1350">
        <v>312</v>
      </c>
      <c r="C90" s="1349" t="s">
        <v>1353</v>
      </c>
      <c r="D90" s="1352" t="s">
        <v>1352</v>
      </c>
      <c r="E90" s="1347" t="s">
        <v>11</v>
      </c>
      <c r="F90" s="1346">
        <v>1</v>
      </c>
      <c r="G90" s="1918"/>
      <c r="H90" s="1345">
        <f>ROUND(F90*G90,2)</f>
        <v>0</v>
      </c>
    </row>
    <row r="91" spans="1:8" ht="5.0999999999999996" customHeight="1">
      <c r="G91" s="1918"/>
    </row>
    <row r="92" spans="1:8" s="1342" customFormat="1" ht="15" customHeight="1">
      <c r="A92" s="1351">
        <v>14</v>
      </c>
      <c r="B92" s="1351"/>
      <c r="C92" s="1351" t="s">
        <v>1351</v>
      </c>
      <c r="D92" s="1351"/>
      <c r="E92" s="1351"/>
      <c r="F92" s="1351"/>
      <c r="G92" s="1918"/>
      <c r="H92" s="1351"/>
    </row>
    <row r="93" spans="1:8" ht="5.0999999999999996" customHeight="1">
      <c r="G93" s="1918"/>
    </row>
    <row r="94" spans="1:8" ht="120" customHeight="1">
      <c r="A94" s="1350">
        <v>14</v>
      </c>
      <c r="B94" s="1350">
        <v>516</v>
      </c>
      <c r="C94" s="1349" t="s">
        <v>1350</v>
      </c>
      <c r="D94" s="1352" t="s">
        <v>1349</v>
      </c>
      <c r="E94" s="1347" t="s">
        <v>1270</v>
      </c>
      <c r="F94" s="1346">
        <v>18</v>
      </c>
      <c r="G94" s="1918"/>
      <c r="H94" s="1345">
        <f>ROUND(F94*G94,2)</f>
        <v>0</v>
      </c>
    </row>
    <row r="95" spans="1:8" ht="105" customHeight="1">
      <c r="A95" s="1350">
        <v>14</v>
      </c>
      <c r="B95" s="1350">
        <v>536</v>
      </c>
      <c r="C95" s="1349" t="s">
        <v>1348</v>
      </c>
      <c r="D95" s="1352" t="s">
        <v>1347</v>
      </c>
      <c r="E95" s="1347" t="s">
        <v>1270</v>
      </c>
      <c r="F95" s="1346">
        <v>60</v>
      </c>
      <c r="G95" s="1918"/>
      <c r="H95" s="1345">
        <f>ROUND(F95*G95,2)</f>
        <v>0</v>
      </c>
    </row>
    <row r="96" spans="1:8" ht="5.0999999999999996" customHeight="1"/>
    <row r="97" spans="1:8" s="1342" customFormat="1" ht="15" customHeight="1">
      <c r="A97" s="1344">
        <v>1</v>
      </c>
      <c r="B97" s="1343"/>
      <c r="C97" s="1343" t="s">
        <v>1346</v>
      </c>
      <c r="D97" s="1343"/>
      <c r="E97" s="1343"/>
      <c r="F97" s="1343"/>
      <c r="G97" s="2265">
        <f>SUM(H53:H96)</f>
        <v>0</v>
      </c>
      <c r="H97" s="2266"/>
    </row>
    <row r="98" spans="1:8" ht="5.0999999999999996" customHeight="1"/>
    <row r="99" spans="1:8" s="1353" customFormat="1" ht="15" customHeight="1">
      <c r="A99" s="1356">
        <v>2</v>
      </c>
      <c r="B99" s="1355"/>
      <c r="C99" s="1355" t="s">
        <v>363</v>
      </c>
      <c r="D99" s="1355"/>
      <c r="E99" s="1355"/>
      <c r="F99" s="1355"/>
      <c r="G99" s="1355"/>
      <c r="H99" s="1354"/>
    </row>
    <row r="100" spans="1:8" s="1342" customFormat="1" ht="5.0999999999999996" customHeight="1">
      <c r="A100" s="1341"/>
      <c r="B100" s="1341"/>
      <c r="C100" s="1341"/>
      <c r="D100" s="1341"/>
      <c r="E100" s="1341"/>
      <c r="F100" s="1341"/>
      <c r="G100" s="1341"/>
      <c r="H100" s="1341"/>
    </row>
    <row r="101" spans="1:8" s="1342" customFormat="1" ht="15" customHeight="1">
      <c r="A101" s="1351">
        <v>21</v>
      </c>
      <c r="B101" s="1351"/>
      <c r="C101" s="1351" t="s">
        <v>18</v>
      </c>
      <c r="D101" s="1351"/>
      <c r="E101" s="1351"/>
      <c r="F101" s="1351"/>
      <c r="G101" s="1351"/>
      <c r="H101" s="1351"/>
    </row>
    <row r="102" spans="1:8" ht="5.0999999999999996" customHeight="1"/>
    <row r="103" spans="1:8" ht="45" customHeight="1">
      <c r="A103" s="1350">
        <v>21</v>
      </c>
      <c r="B103" s="1350">
        <v>112</v>
      </c>
      <c r="C103" s="1349" t="s">
        <v>16</v>
      </c>
      <c r="D103" s="1352" t="s">
        <v>1345</v>
      </c>
      <c r="E103" s="1347" t="s">
        <v>1291</v>
      </c>
      <c r="F103" s="1346">
        <v>5</v>
      </c>
      <c r="G103" s="1918"/>
      <c r="H103" s="1345">
        <f>ROUND(F103*G103,2)</f>
        <v>0</v>
      </c>
    </row>
    <row r="104" spans="1:8" ht="75" customHeight="1">
      <c r="A104" s="1350">
        <v>21</v>
      </c>
      <c r="B104" s="1350">
        <v>414</v>
      </c>
      <c r="C104" s="1349" t="s">
        <v>1344</v>
      </c>
      <c r="D104" s="1352" t="s">
        <v>1343</v>
      </c>
      <c r="E104" s="1347" t="s">
        <v>1291</v>
      </c>
      <c r="F104" s="1346">
        <v>15</v>
      </c>
      <c r="G104" s="1918"/>
      <c r="H104" s="1345">
        <f>ROUND(F104*G104,2)</f>
        <v>0</v>
      </c>
    </row>
    <row r="105" spans="1:8" ht="75" customHeight="1">
      <c r="A105" s="1350">
        <v>21</v>
      </c>
      <c r="B105" s="1350">
        <v>434</v>
      </c>
      <c r="C105" s="1349" t="s">
        <v>1342</v>
      </c>
      <c r="D105" s="1352" t="s">
        <v>1341</v>
      </c>
      <c r="E105" s="1347" t="s">
        <v>1291</v>
      </c>
      <c r="F105" s="1346">
        <v>240</v>
      </c>
      <c r="G105" s="1918"/>
      <c r="H105" s="1345">
        <f>ROUND(F105*G105,2)</f>
        <v>0</v>
      </c>
    </row>
    <row r="106" spans="1:8" ht="5.0999999999999996" customHeight="1">
      <c r="G106" s="1918"/>
    </row>
    <row r="107" spans="1:8" s="1342" customFormat="1" ht="15" customHeight="1">
      <c r="A107" s="1351">
        <v>22</v>
      </c>
      <c r="B107" s="1351"/>
      <c r="C107" s="1351" t="s">
        <v>15</v>
      </c>
      <c r="D107" s="1351"/>
      <c r="E107" s="1351"/>
      <c r="F107" s="1351"/>
      <c r="G107" s="1918"/>
      <c r="H107" s="1351"/>
    </row>
    <row r="108" spans="1:8" ht="5.0999999999999996" customHeight="1">
      <c r="G108" s="1918"/>
    </row>
    <row r="109" spans="1:8" ht="36">
      <c r="A109" s="1350">
        <v>22</v>
      </c>
      <c r="B109" s="1350">
        <v>112</v>
      </c>
      <c r="C109" s="1349" t="s">
        <v>372</v>
      </c>
      <c r="D109" s="1348"/>
      <c r="E109" s="1347" t="s">
        <v>1270</v>
      </c>
      <c r="F109" s="1346">
        <v>15</v>
      </c>
      <c r="G109" s="1918"/>
      <c r="H109" s="1345">
        <f>ROUND(F109*G109,2)</f>
        <v>0</v>
      </c>
    </row>
    <row r="110" spans="1:8" ht="5.0999999999999996" customHeight="1">
      <c r="G110" s="1918"/>
    </row>
    <row r="111" spans="1:8" s="1342" customFormat="1" ht="15" customHeight="1">
      <c r="A111" s="1351">
        <v>23</v>
      </c>
      <c r="B111" s="1351"/>
      <c r="C111" s="1351" t="s">
        <v>1108</v>
      </c>
      <c r="D111" s="1351"/>
      <c r="E111" s="1351"/>
      <c r="F111" s="1351"/>
      <c r="G111" s="1918"/>
      <c r="H111" s="1351"/>
    </row>
    <row r="112" spans="1:8" ht="5.0999999999999996" customHeight="1">
      <c r="G112" s="1918"/>
    </row>
    <row r="113" spans="1:8" ht="49.8">
      <c r="A113" s="1350">
        <v>23</v>
      </c>
      <c r="B113" s="1350">
        <v>313</v>
      </c>
      <c r="C113" s="1349" t="s">
        <v>1340</v>
      </c>
      <c r="D113" s="1352" t="s">
        <v>1339</v>
      </c>
      <c r="E113" s="1347" t="s">
        <v>1270</v>
      </c>
      <c r="F113" s="1346">
        <v>20</v>
      </c>
      <c r="G113" s="1918"/>
      <c r="H113" s="1345">
        <f>ROUND(F113*G113,2)</f>
        <v>0</v>
      </c>
    </row>
    <row r="114" spans="1:8" ht="5.0999999999999996" customHeight="1">
      <c r="G114" s="1918"/>
    </row>
    <row r="115" spans="1:8" s="1342" customFormat="1" ht="15" customHeight="1">
      <c r="A115" s="1351">
        <v>24</v>
      </c>
      <c r="B115" s="1351"/>
      <c r="C115" s="1351" t="s">
        <v>374</v>
      </c>
      <c r="D115" s="1351"/>
      <c r="E115" s="1351"/>
      <c r="F115" s="1351"/>
      <c r="G115" s="1918"/>
      <c r="H115" s="1351"/>
    </row>
    <row r="116" spans="1:8" ht="5.0999999999999996" customHeight="1">
      <c r="G116" s="1918"/>
    </row>
    <row r="117" spans="1:8" ht="45" customHeight="1">
      <c r="A117" s="1350">
        <v>24</v>
      </c>
      <c r="B117" s="1350">
        <v>192</v>
      </c>
      <c r="C117" s="1349" t="s">
        <v>1338</v>
      </c>
      <c r="D117" s="1352" t="s">
        <v>1337</v>
      </c>
      <c r="E117" s="1347" t="s">
        <v>1291</v>
      </c>
      <c r="F117" s="1346">
        <v>8</v>
      </c>
      <c r="G117" s="1918"/>
      <c r="H117" s="1345">
        <f>ROUND(F117*G117,2)</f>
        <v>0</v>
      </c>
    </row>
    <row r="118" spans="1:8" ht="36">
      <c r="A118" s="1350">
        <v>24</v>
      </c>
      <c r="B118" s="1350">
        <v>325</v>
      </c>
      <c r="C118" s="1349" t="s">
        <v>1336</v>
      </c>
      <c r="D118" s="1352" t="s">
        <v>1335</v>
      </c>
      <c r="E118" s="1347" t="s">
        <v>1291</v>
      </c>
      <c r="F118" s="1346">
        <v>175</v>
      </c>
      <c r="G118" s="1918"/>
      <c r="H118" s="1345">
        <f>ROUND(F118*G118,2)</f>
        <v>0</v>
      </c>
    </row>
    <row r="119" spans="1:8" ht="5.0999999999999996" customHeight="1">
      <c r="G119" s="1918"/>
    </row>
    <row r="120" spans="1:8" s="1342" customFormat="1" ht="15" customHeight="1">
      <c r="A120" s="1351">
        <v>25</v>
      </c>
      <c r="B120" s="1351"/>
      <c r="C120" s="1351" t="s">
        <v>14</v>
      </c>
      <c r="D120" s="1351"/>
      <c r="E120" s="1351"/>
      <c r="F120" s="1351"/>
      <c r="G120" s="1918"/>
      <c r="H120" s="1351"/>
    </row>
    <row r="121" spans="1:8" ht="5.0999999999999996" customHeight="1">
      <c r="G121" s="1918"/>
    </row>
    <row r="122" spans="1:8" ht="36">
      <c r="A122" s="1350">
        <v>25</v>
      </c>
      <c r="B122" s="1350">
        <v>122</v>
      </c>
      <c r="C122" s="1349" t="s">
        <v>1334</v>
      </c>
      <c r="D122" s="1352" t="s">
        <v>1333</v>
      </c>
      <c r="E122" s="1347" t="s">
        <v>1270</v>
      </c>
      <c r="F122" s="1346">
        <v>25</v>
      </c>
      <c r="G122" s="1918"/>
      <c r="H122" s="1345">
        <f>ROUND(F122*G122,2)</f>
        <v>0</v>
      </c>
    </row>
    <row r="123" spans="1:8" ht="15" customHeight="1">
      <c r="A123" s="1350">
        <v>25</v>
      </c>
      <c r="B123" s="1350">
        <v>151</v>
      </c>
      <c r="C123" s="1349" t="s">
        <v>154</v>
      </c>
      <c r="D123" s="1348"/>
      <c r="E123" s="1347" t="s">
        <v>1270</v>
      </c>
      <c r="F123" s="1346">
        <v>25</v>
      </c>
      <c r="G123" s="1918"/>
      <c r="H123" s="1345">
        <f>ROUND(F123*G123,2)</f>
        <v>0</v>
      </c>
    </row>
    <row r="124" spans="1:8" ht="30" customHeight="1">
      <c r="A124" s="1350">
        <v>25</v>
      </c>
      <c r="B124" s="1350">
        <v>236</v>
      </c>
      <c r="C124" s="1349" t="s">
        <v>1332</v>
      </c>
      <c r="D124" s="1352"/>
      <c r="E124" s="1347" t="s">
        <v>1270</v>
      </c>
      <c r="F124" s="1346">
        <v>80</v>
      </c>
      <c r="G124" s="1918"/>
      <c r="H124" s="1345">
        <f>ROUND(F124*G124,2)</f>
        <v>0</v>
      </c>
    </row>
    <row r="125" spans="1:8" ht="48">
      <c r="A125" s="1350">
        <v>25</v>
      </c>
      <c r="B125" s="1350">
        <v>281</v>
      </c>
      <c r="C125" s="1349" t="s">
        <v>1686</v>
      </c>
      <c r="D125" s="1352" t="s">
        <v>1685</v>
      </c>
      <c r="E125" s="1347" t="s">
        <v>1291</v>
      </c>
      <c r="F125" s="1346">
        <v>20</v>
      </c>
      <c r="G125" s="1918"/>
      <c r="H125" s="1345">
        <f>ROUND(F125*G125,2)</f>
        <v>0</v>
      </c>
    </row>
    <row r="126" spans="1:8" ht="5.0999999999999996" customHeight="1">
      <c r="G126" s="1918"/>
    </row>
    <row r="127" spans="1:8" s="1342" customFormat="1" ht="15" customHeight="1">
      <c r="A127" s="1351">
        <v>28</v>
      </c>
      <c r="B127" s="1351"/>
      <c r="C127" s="1351" t="s">
        <v>258</v>
      </c>
      <c r="D127" s="1351"/>
      <c r="E127" s="1351"/>
      <c r="F127" s="1351"/>
      <c r="G127" s="1918"/>
      <c r="H127" s="1351"/>
    </row>
    <row r="128" spans="1:8" ht="5.0999999999999996" customHeight="1">
      <c r="G128" s="1918"/>
    </row>
    <row r="129" spans="1:8" ht="84">
      <c r="A129" s="1350">
        <v>28</v>
      </c>
      <c r="B129" s="1349" t="s">
        <v>1331</v>
      </c>
      <c r="C129" s="1349" t="s">
        <v>1666</v>
      </c>
      <c r="D129" s="1357" t="s">
        <v>1687</v>
      </c>
      <c r="E129" s="1347" t="s">
        <v>1270</v>
      </c>
      <c r="F129" s="1346">
        <v>96</v>
      </c>
      <c r="G129" s="1918"/>
      <c r="H129" s="1345">
        <f>ROUND(F129*G129,2)</f>
        <v>0</v>
      </c>
    </row>
    <row r="130" spans="1:8" ht="5.0999999999999996" customHeight="1">
      <c r="G130" s="1918"/>
    </row>
    <row r="131" spans="1:8" s="1342" customFormat="1" ht="15" customHeight="1">
      <c r="A131" s="1351">
        <v>29</v>
      </c>
      <c r="B131" s="1351"/>
      <c r="C131" s="1351" t="s">
        <v>381</v>
      </c>
      <c r="D131" s="1351"/>
      <c r="E131" s="1351"/>
      <c r="F131" s="1351"/>
      <c r="G131" s="1918"/>
      <c r="H131" s="1351"/>
    </row>
    <row r="132" spans="1:8" ht="5.0999999999999996" customHeight="1">
      <c r="G132" s="1918"/>
    </row>
    <row r="133" spans="1:8" ht="45" customHeight="1">
      <c r="A133" s="1350">
        <v>29</v>
      </c>
      <c r="B133" s="1349" t="s">
        <v>1330</v>
      </c>
      <c r="C133" s="1349" t="s">
        <v>1329</v>
      </c>
      <c r="D133" s="1352" t="s">
        <v>1328</v>
      </c>
      <c r="E133" s="1347" t="s">
        <v>1291</v>
      </c>
      <c r="F133" s="1346">
        <v>215</v>
      </c>
      <c r="G133" s="1918"/>
      <c r="H133" s="1345">
        <f>ROUND(F133*G133,2)</f>
        <v>0</v>
      </c>
    </row>
    <row r="134" spans="1:8" ht="5.0999999999999996" customHeight="1"/>
    <row r="135" spans="1:8" s="1342" customFormat="1" ht="15" customHeight="1">
      <c r="A135" s="1344">
        <v>2</v>
      </c>
      <c r="B135" s="1343"/>
      <c r="C135" s="1343" t="s">
        <v>1327</v>
      </c>
      <c r="D135" s="1343"/>
      <c r="E135" s="1343"/>
      <c r="F135" s="1343"/>
      <c r="G135" s="2265">
        <f>SUM(H102:H133)</f>
        <v>0</v>
      </c>
      <c r="H135" s="2266"/>
    </row>
    <row r="136" spans="1:8" ht="5.0999999999999996" customHeight="1"/>
    <row r="137" spans="1:8" s="1353" customFormat="1" ht="15" customHeight="1">
      <c r="A137" s="1356">
        <v>3</v>
      </c>
      <c r="B137" s="1355"/>
      <c r="C137" s="1355" t="s">
        <v>7</v>
      </c>
      <c r="D137" s="1355"/>
      <c r="E137" s="1355"/>
      <c r="F137" s="1355"/>
      <c r="G137" s="1355"/>
      <c r="H137" s="1354"/>
    </row>
    <row r="138" spans="1:8" s="1342" customFormat="1" ht="5.0999999999999996" customHeight="1">
      <c r="A138" s="1341"/>
      <c r="B138" s="1341"/>
      <c r="C138" s="1341"/>
      <c r="D138" s="1341"/>
      <c r="E138" s="1341"/>
      <c r="F138" s="1341"/>
      <c r="G138" s="1341"/>
      <c r="H138" s="1341"/>
    </row>
    <row r="139" spans="1:8" s="1342" customFormat="1" ht="15" customHeight="1">
      <c r="A139" s="1351">
        <v>31</v>
      </c>
      <c r="B139" s="1351"/>
      <c r="C139" s="1351" t="s">
        <v>392</v>
      </c>
      <c r="D139" s="1351"/>
      <c r="E139" s="1351"/>
      <c r="F139" s="1351"/>
      <c r="G139" s="1351"/>
      <c r="H139" s="1351"/>
    </row>
    <row r="140" spans="1:8" ht="5.0999999999999996" customHeight="1"/>
    <row r="141" spans="1:8" s="1342" customFormat="1" ht="15" customHeight="1">
      <c r="A141" s="1342">
        <v>31</v>
      </c>
      <c r="B141" s="1342">
        <v>2</v>
      </c>
      <c r="C141" s="1342" t="s">
        <v>1326</v>
      </c>
    </row>
    <row r="142" spans="1:8" ht="5.0999999999999996" customHeight="1"/>
    <row r="143" spans="1:8" ht="60" customHeight="1">
      <c r="A143" s="1350">
        <v>31</v>
      </c>
      <c r="B143" s="1350">
        <v>218</v>
      </c>
      <c r="C143" s="1349" t="s">
        <v>1325</v>
      </c>
      <c r="D143" s="1352" t="s">
        <v>1324</v>
      </c>
      <c r="E143" s="1347" t="s">
        <v>1270</v>
      </c>
      <c r="F143" s="1346">
        <v>64</v>
      </c>
      <c r="G143" s="1918"/>
      <c r="H143" s="1345">
        <f>ROUND(F143*G143,2)</f>
        <v>0</v>
      </c>
    </row>
    <row r="144" spans="1:8" ht="5.0999999999999996" customHeight="1">
      <c r="G144" s="1918"/>
    </row>
    <row r="145" spans="1:8" s="1342" customFormat="1" ht="15" customHeight="1">
      <c r="A145" s="1351">
        <v>32</v>
      </c>
      <c r="B145" s="1351"/>
      <c r="C145" s="1351" t="s">
        <v>403</v>
      </c>
      <c r="D145" s="1351"/>
      <c r="E145" s="1351"/>
      <c r="F145" s="1351"/>
      <c r="G145" s="1918"/>
      <c r="H145" s="1351"/>
    </row>
    <row r="146" spans="1:8" ht="5.0999999999999996" customHeight="1">
      <c r="G146" s="1918"/>
    </row>
    <row r="147" spans="1:8" s="1342" customFormat="1" ht="15" customHeight="1">
      <c r="A147" s="1342">
        <v>32</v>
      </c>
      <c r="B147" s="1342">
        <v>2</v>
      </c>
      <c r="C147" s="1342" t="s">
        <v>1323</v>
      </c>
      <c r="G147" s="1918"/>
    </row>
    <row r="148" spans="1:8" ht="5.0999999999999996" customHeight="1">
      <c r="G148" s="1918"/>
    </row>
    <row r="149" spans="1:8" ht="45" customHeight="1">
      <c r="A149" s="1350">
        <v>32</v>
      </c>
      <c r="B149" s="1350" t="s">
        <v>1282</v>
      </c>
      <c r="C149" s="1349" t="s">
        <v>1322</v>
      </c>
      <c r="D149" s="1352" t="s">
        <v>1321</v>
      </c>
      <c r="E149" s="1347" t="s">
        <v>1270</v>
      </c>
      <c r="F149" s="1346">
        <v>46</v>
      </c>
      <c r="G149" s="1918"/>
      <c r="H149" s="1345">
        <f>ROUND(F149*G149,2)</f>
        <v>0</v>
      </c>
    </row>
    <row r="150" spans="1:8" ht="45" customHeight="1">
      <c r="A150" s="1350">
        <v>32</v>
      </c>
      <c r="B150" s="1350" t="s">
        <v>1320</v>
      </c>
      <c r="C150" s="1349" t="s">
        <v>1319</v>
      </c>
      <c r="D150" s="1352" t="s">
        <v>1318</v>
      </c>
      <c r="E150" s="1347" t="s">
        <v>1270</v>
      </c>
      <c r="F150" s="1346">
        <v>46</v>
      </c>
      <c r="G150" s="1918"/>
      <c r="H150" s="1345">
        <f>ROUND(F150*G150,2)</f>
        <v>0</v>
      </c>
    </row>
    <row r="151" spans="1:8" ht="5.0999999999999996" customHeight="1">
      <c r="G151" s="1918"/>
    </row>
    <row r="152" spans="1:8" s="1342" customFormat="1" ht="15" customHeight="1">
      <c r="A152" s="1351">
        <v>35</v>
      </c>
      <c r="B152" s="1351"/>
      <c r="C152" s="1351" t="s">
        <v>140</v>
      </c>
      <c r="D152" s="1351"/>
      <c r="E152" s="1351"/>
      <c r="F152" s="1351"/>
      <c r="G152" s="1918"/>
      <c r="H152" s="1351"/>
    </row>
    <row r="153" spans="1:8" ht="5.0999999999999996" customHeight="1">
      <c r="G153" s="1918"/>
    </row>
    <row r="154" spans="1:8" s="1342" customFormat="1" ht="15" customHeight="1">
      <c r="A154" s="1342">
        <v>35</v>
      </c>
      <c r="B154" s="1342">
        <v>2</v>
      </c>
      <c r="C154" s="1342" t="s">
        <v>1317</v>
      </c>
      <c r="G154" s="1918"/>
    </row>
    <row r="155" spans="1:8" ht="5.0999999999999996" customHeight="1">
      <c r="G155" s="1918"/>
    </row>
    <row r="156" spans="1:8" ht="45" customHeight="1">
      <c r="A156" s="1350">
        <v>35</v>
      </c>
      <c r="B156" s="1350">
        <v>282</v>
      </c>
      <c r="C156" s="1349" t="s">
        <v>1316</v>
      </c>
      <c r="D156" s="1352" t="s">
        <v>1315</v>
      </c>
      <c r="E156" s="1347" t="s">
        <v>1254</v>
      </c>
      <c r="F156" s="1346">
        <v>29</v>
      </c>
      <c r="G156" s="1918"/>
      <c r="H156" s="1345">
        <f>ROUND(F156*G156,2)</f>
        <v>0</v>
      </c>
    </row>
    <row r="157" spans="1:8" ht="5.0999999999999996" customHeight="1"/>
    <row r="158" spans="1:8" s="1342" customFormat="1" ht="15" customHeight="1">
      <c r="A158" s="1344">
        <v>3</v>
      </c>
      <c r="B158" s="1343"/>
      <c r="C158" s="1343" t="s">
        <v>1314</v>
      </c>
      <c r="D158" s="1343"/>
      <c r="E158" s="1343"/>
      <c r="F158" s="1343"/>
      <c r="G158" s="2265">
        <f>SUM(H141:H156)</f>
        <v>0</v>
      </c>
      <c r="H158" s="2266"/>
    </row>
    <row r="159" spans="1:8" ht="5.0999999999999996" customHeight="1"/>
    <row r="160" spans="1:8" s="1353" customFormat="1" ht="15" customHeight="1">
      <c r="A160" s="1356">
        <v>5</v>
      </c>
      <c r="B160" s="1355"/>
      <c r="C160" s="1355" t="s">
        <v>137</v>
      </c>
      <c r="D160" s="1355"/>
      <c r="E160" s="1355"/>
      <c r="F160" s="1355"/>
      <c r="G160" s="1355"/>
      <c r="H160" s="1354"/>
    </row>
    <row r="161" spans="1:8" s="1342" customFormat="1" ht="5.0999999999999996" customHeight="1">
      <c r="A161" s="1341"/>
      <c r="B161" s="1341"/>
      <c r="C161" s="1341"/>
      <c r="D161" s="1341"/>
      <c r="E161" s="1341"/>
      <c r="F161" s="1341"/>
      <c r="G161" s="1341"/>
      <c r="H161" s="1341"/>
    </row>
    <row r="162" spans="1:8" s="1342" customFormat="1" ht="15" customHeight="1">
      <c r="A162" s="1351">
        <v>51</v>
      </c>
      <c r="B162" s="1351"/>
      <c r="C162" s="1351" t="s">
        <v>135</v>
      </c>
      <c r="D162" s="1351"/>
      <c r="E162" s="1351"/>
      <c r="F162" s="1351"/>
      <c r="G162" s="1351"/>
      <c r="H162" s="1351"/>
    </row>
    <row r="163" spans="1:8" ht="5.0999999999999996" customHeight="1"/>
    <row r="164" spans="1:8" ht="30" customHeight="1">
      <c r="A164" s="1350">
        <v>51</v>
      </c>
      <c r="B164" s="1350">
        <v>221</v>
      </c>
      <c r="C164" s="1349" t="s">
        <v>1313</v>
      </c>
      <c r="D164" s="1352" t="s">
        <v>1312</v>
      </c>
      <c r="E164" s="1347" t="s">
        <v>1270</v>
      </c>
      <c r="F164" s="1346">
        <v>25</v>
      </c>
      <c r="G164" s="1918"/>
      <c r="H164" s="1345">
        <f>ROUND(F164*G164,2)</f>
        <v>0</v>
      </c>
    </row>
    <row r="165" spans="1:8" ht="30" customHeight="1">
      <c r="A165" s="1350">
        <v>51</v>
      </c>
      <c r="B165" s="1350">
        <v>332</v>
      </c>
      <c r="C165" s="1349" t="s">
        <v>1311</v>
      </c>
      <c r="D165" s="1352" t="s">
        <v>1310</v>
      </c>
      <c r="E165" s="1347" t="s">
        <v>1270</v>
      </c>
      <c r="F165" s="1346">
        <v>50</v>
      </c>
      <c r="G165" s="1918"/>
      <c r="H165" s="1345">
        <f>ROUND(F165*G165,2)</f>
        <v>0</v>
      </c>
    </row>
    <row r="166" spans="1:8" ht="30" customHeight="1">
      <c r="A166" s="1350">
        <v>51</v>
      </c>
      <c r="B166" s="1350">
        <v>512</v>
      </c>
      <c r="C166" s="1349" t="s">
        <v>1309</v>
      </c>
      <c r="D166" s="1352" t="s">
        <v>1308</v>
      </c>
      <c r="E166" s="1347" t="s">
        <v>1270</v>
      </c>
      <c r="F166" s="1346">
        <v>22</v>
      </c>
      <c r="G166" s="1918"/>
      <c r="H166" s="1345">
        <f>ROUND(F166*G166,2)</f>
        <v>0</v>
      </c>
    </row>
    <row r="167" spans="1:8" ht="30" customHeight="1">
      <c r="A167" s="1350">
        <v>51</v>
      </c>
      <c r="B167" s="1350">
        <v>531</v>
      </c>
      <c r="C167" s="1349" t="s">
        <v>1307</v>
      </c>
      <c r="D167" s="1352" t="s">
        <v>1306</v>
      </c>
      <c r="E167" s="1347" t="s">
        <v>1270</v>
      </c>
      <c r="F167" s="1346">
        <v>20</v>
      </c>
      <c r="G167" s="1918"/>
      <c r="H167" s="1345">
        <f>ROUND(F167*G167,2)</f>
        <v>0</v>
      </c>
    </row>
    <row r="168" spans="1:8" ht="30" customHeight="1">
      <c r="A168" s="1350">
        <v>51</v>
      </c>
      <c r="B168" s="1350">
        <v>612</v>
      </c>
      <c r="C168" s="1349" t="s">
        <v>1305</v>
      </c>
      <c r="D168" s="1352" t="s">
        <v>1304</v>
      </c>
      <c r="E168" s="1347" t="s">
        <v>1270</v>
      </c>
      <c r="F168" s="1346">
        <v>75</v>
      </c>
      <c r="G168" s="1918"/>
      <c r="H168" s="1345">
        <f>ROUND(F168*G168,2)</f>
        <v>0</v>
      </c>
    </row>
    <row r="169" spans="1:8" ht="5.0999999999999996" customHeight="1">
      <c r="G169" s="1918"/>
    </row>
    <row r="170" spans="1:8" s="1342" customFormat="1" ht="15" customHeight="1">
      <c r="A170" s="1351">
        <v>52</v>
      </c>
      <c r="B170" s="1351"/>
      <c r="C170" s="1351" t="s">
        <v>119</v>
      </c>
      <c r="D170" s="1351"/>
      <c r="E170" s="1351"/>
      <c r="F170" s="1351"/>
      <c r="G170" s="1918"/>
      <c r="H170" s="1351"/>
    </row>
    <row r="171" spans="1:8" ht="5.0999999999999996" customHeight="1">
      <c r="G171" s="1918"/>
    </row>
    <row r="172" spans="1:8" ht="60" customHeight="1">
      <c r="A172" s="1350">
        <v>52</v>
      </c>
      <c r="B172" s="1350">
        <v>222</v>
      </c>
      <c r="C172" s="1349" t="s">
        <v>1303</v>
      </c>
      <c r="D172" s="1348"/>
      <c r="E172" s="1347" t="s">
        <v>113</v>
      </c>
      <c r="F172" s="1346">
        <v>1222</v>
      </c>
      <c r="G172" s="1918"/>
      <c r="H172" s="1345">
        <f>ROUND(F172*G172,2)</f>
        <v>0</v>
      </c>
    </row>
    <row r="173" spans="1:8" ht="60" customHeight="1">
      <c r="A173" s="1350">
        <v>52</v>
      </c>
      <c r="B173" s="1350">
        <v>226</v>
      </c>
      <c r="C173" s="1349" t="s">
        <v>1302</v>
      </c>
      <c r="D173" s="1348"/>
      <c r="E173" s="1347" t="s">
        <v>113</v>
      </c>
      <c r="F173" s="1346">
        <v>11288</v>
      </c>
      <c r="G173" s="1918"/>
      <c r="H173" s="1345">
        <f>ROUND(F173*G173,2)</f>
        <v>0</v>
      </c>
    </row>
    <row r="174" spans="1:8" ht="5.0999999999999996" customHeight="1">
      <c r="G174" s="1918"/>
    </row>
    <row r="175" spans="1:8" s="1342" customFormat="1" ht="15" customHeight="1">
      <c r="A175" s="1351">
        <v>53</v>
      </c>
      <c r="B175" s="1351"/>
      <c r="C175" s="1351" t="s">
        <v>111</v>
      </c>
      <c r="D175" s="1351"/>
      <c r="E175" s="1351"/>
      <c r="F175" s="1351"/>
      <c r="G175" s="1918"/>
      <c r="H175" s="1351"/>
    </row>
    <row r="176" spans="1:8" ht="5.0999999999999996" customHeight="1">
      <c r="G176" s="1918"/>
    </row>
    <row r="177" spans="1:8" ht="45" customHeight="1">
      <c r="A177" s="1350">
        <v>53</v>
      </c>
      <c r="B177" s="1350">
        <v>151</v>
      </c>
      <c r="C177" s="1349" t="s">
        <v>1301</v>
      </c>
      <c r="D177" s="1352" t="s">
        <v>1300</v>
      </c>
      <c r="E177" s="1347" t="s">
        <v>1291</v>
      </c>
      <c r="F177" s="1346">
        <v>1</v>
      </c>
      <c r="G177" s="1918"/>
      <c r="H177" s="1345">
        <f>ROUND(F177*G177,2)</f>
        <v>0</v>
      </c>
    </row>
    <row r="178" spans="1:8" ht="60" customHeight="1">
      <c r="A178" s="1350">
        <v>53</v>
      </c>
      <c r="B178" s="1350">
        <v>342</v>
      </c>
      <c r="C178" s="1349" t="s">
        <v>1299</v>
      </c>
      <c r="D178" s="1352" t="s">
        <v>1298</v>
      </c>
      <c r="E178" s="1347" t="s">
        <v>1291</v>
      </c>
      <c r="F178" s="1346">
        <v>5.5</v>
      </c>
      <c r="G178" s="1918"/>
      <c r="H178" s="1345">
        <f>ROUND(F178*G178,2)</f>
        <v>0</v>
      </c>
    </row>
    <row r="179" spans="1:8" ht="60" customHeight="1">
      <c r="A179" s="1350">
        <v>53</v>
      </c>
      <c r="B179" s="1350">
        <v>347</v>
      </c>
      <c r="C179" s="1349" t="s">
        <v>1297</v>
      </c>
      <c r="D179" s="1352" t="s">
        <v>1296</v>
      </c>
      <c r="E179" s="1347" t="s">
        <v>1291</v>
      </c>
      <c r="F179" s="1346">
        <v>14</v>
      </c>
      <c r="G179" s="1918"/>
      <c r="H179" s="1345">
        <f>ROUND(F179*G179,2)</f>
        <v>0</v>
      </c>
    </row>
    <row r="180" spans="1:8" ht="75" customHeight="1">
      <c r="A180" s="1350">
        <v>53</v>
      </c>
      <c r="B180" s="1350">
        <v>361</v>
      </c>
      <c r="C180" s="1349" t="s">
        <v>1295</v>
      </c>
      <c r="D180" s="1352" t="s">
        <v>1294</v>
      </c>
      <c r="E180" s="1347" t="s">
        <v>1291</v>
      </c>
      <c r="F180" s="1346">
        <v>36</v>
      </c>
      <c r="G180" s="1918"/>
      <c r="H180" s="1345">
        <f>ROUND(F180*G180,2)</f>
        <v>0</v>
      </c>
    </row>
    <row r="181" spans="1:8" ht="75" customHeight="1">
      <c r="A181" s="1350">
        <v>53</v>
      </c>
      <c r="B181" s="1350">
        <v>372</v>
      </c>
      <c r="C181" s="1349" t="s">
        <v>1293</v>
      </c>
      <c r="D181" s="1352" t="s">
        <v>1292</v>
      </c>
      <c r="E181" s="1347" t="s">
        <v>1291</v>
      </c>
      <c r="F181" s="1346">
        <v>9</v>
      </c>
      <c r="G181" s="1918"/>
      <c r="H181" s="1345">
        <f>ROUND(F181*G181,2)</f>
        <v>0</v>
      </c>
    </row>
    <row r="182" spans="1:8" ht="5.0999999999999996" customHeight="1">
      <c r="G182" s="1918"/>
    </row>
    <row r="183" spans="1:8" s="1342" customFormat="1" ht="15" customHeight="1">
      <c r="A183" s="1351">
        <v>54</v>
      </c>
      <c r="B183" s="1351"/>
      <c r="C183" s="1351" t="s">
        <v>103</v>
      </c>
      <c r="D183" s="1351"/>
      <c r="E183" s="1351"/>
      <c r="F183" s="1351"/>
      <c r="G183" s="1918"/>
      <c r="H183" s="1351"/>
    </row>
    <row r="184" spans="1:8" ht="5.0999999999999996" customHeight="1">
      <c r="G184" s="1918"/>
    </row>
    <row r="185" spans="1:8" ht="30" customHeight="1">
      <c r="A185" s="1350">
        <v>54</v>
      </c>
      <c r="B185" s="1350">
        <v>542</v>
      </c>
      <c r="C185" s="1349" t="s">
        <v>101</v>
      </c>
      <c r="D185" s="1352" t="s">
        <v>1290</v>
      </c>
      <c r="E185" s="1347" t="s">
        <v>1270</v>
      </c>
      <c r="F185" s="1346">
        <v>23</v>
      </c>
      <c r="G185" s="1918"/>
      <c r="H185" s="1345">
        <f>ROUND(F185*G185,2)</f>
        <v>0</v>
      </c>
    </row>
    <row r="186" spans="1:8" ht="60" customHeight="1">
      <c r="A186" s="1350">
        <v>54</v>
      </c>
      <c r="B186" s="1350" t="s">
        <v>1282</v>
      </c>
      <c r="C186" s="1349" t="s">
        <v>1289</v>
      </c>
      <c r="D186" s="1352" t="s">
        <v>1288</v>
      </c>
      <c r="E186" s="1347" t="s">
        <v>11</v>
      </c>
      <c r="F186" s="1346">
        <v>4</v>
      </c>
      <c r="G186" s="1918"/>
      <c r="H186" s="1345">
        <f>ROUND(F186*G186,2)</f>
        <v>0</v>
      </c>
    </row>
    <row r="187" spans="1:8" ht="5.0999999999999996" customHeight="1">
      <c r="G187" s="1918"/>
    </row>
    <row r="188" spans="1:8" s="1342" customFormat="1" ht="15" customHeight="1">
      <c r="A188" s="1351">
        <v>55</v>
      </c>
      <c r="B188" s="1351"/>
      <c r="C188" s="1351" t="s">
        <v>1287</v>
      </c>
      <c r="D188" s="1351"/>
      <c r="E188" s="1351"/>
      <c r="F188" s="1351"/>
      <c r="G188" s="1918"/>
      <c r="H188" s="1351"/>
    </row>
    <row r="189" spans="1:8" ht="5.0999999999999996" customHeight="1">
      <c r="G189" s="1918"/>
    </row>
    <row r="190" spans="1:8" ht="105" customHeight="1">
      <c r="A190" s="1350">
        <v>55</v>
      </c>
      <c r="B190" s="1350">
        <v>432</v>
      </c>
      <c r="C190" s="1349" t="s">
        <v>1286</v>
      </c>
      <c r="D190" s="1352" t="s">
        <v>1285</v>
      </c>
      <c r="E190" s="1347" t="s">
        <v>1254</v>
      </c>
      <c r="F190" s="1346">
        <v>4</v>
      </c>
      <c r="G190" s="1918"/>
      <c r="H190" s="1345">
        <f>ROUND(F190*G190,2)</f>
        <v>0</v>
      </c>
    </row>
    <row r="191" spans="1:8" ht="45" customHeight="1">
      <c r="A191" s="1350">
        <v>55</v>
      </c>
      <c r="B191" s="1350">
        <v>973</v>
      </c>
      <c r="C191" s="1349" t="s">
        <v>1284</v>
      </c>
      <c r="D191" s="1352" t="s">
        <v>1283</v>
      </c>
      <c r="E191" s="1347" t="s">
        <v>1270</v>
      </c>
      <c r="F191" s="1346">
        <v>70</v>
      </c>
      <c r="G191" s="1918"/>
      <c r="H191" s="1345">
        <f>ROUND(F191*G191,2)</f>
        <v>0</v>
      </c>
    </row>
    <row r="192" spans="1:8" ht="36">
      <c r="A192" s="1350">
        <v>55</v>
      </c>
      <c r="B192" s="1350" t="s">
        <v>1282</v>
      </c>
      <c r="C192" s="1349" t="s">
        <v>1281</v>
      </c>
      <c r="D192" s="1352" t="s">
        <v>1280</v>
      </c>
      <c r="E192" s="1347" t="s">
        <v>11</v>
      </c>
      <c r="F192" s="1346">
        <v>1</v>
      </c>
      <c r="G192" s="1918"/>
      <c r="H192" s="1345">
        <f>ROUND(F192*G192,2)</f>
        <v>0</v>
      </c>
    </row>
    <row r="193" spans="1:8" ht="5.0999999999999996" customHeight="1">
      <c r="G193" s="1918"/>
    </row>
    <row r="194" spans="1:8" s="1342" customFormat="1" ht="15" customHeight="1">
      <c r="A194" s="1351">
        <v>56</v>
      </c>
      <c r="B194" s="1351"/>
      <c r="C194" s="1351" t="s">
        <v>1279</v>
      </c>
      <c r="D194" s="1351"/>
      <c r="E194" s="1351"/>
      <c r="F194" s="1351"/>
      <c r="G194" s="1918"/>
      <c r="H194" s="1351"/>
    </row>
    <row r="195" spans="1:8" ht="5.0999999999999996" customHeight="1">
      <c r="G195" s="1918"/>
    </row>
    <row r="196" spans="1:8" ht="60" customHeight="1">
      <c r="A196" s="1350">
        <v>56</v>
      </c>
      <c r="B196" s="1350">
        <v>812</v>
      </c>
      <c r="C196" s="1349" t="s">
        <v>1688</v>
      </c>
      <c r="D196" s="1352" t="s">
        <v>1278</v>
      </c>
      <c r="E196" s="1347" t="s">
        <v>1254</v>
      </c>
      <c r="F196" s="1346">
        <v>125</v>
      </c>
      <c r="G196" s="1918"/>
      <c r="H196" s="1345">
        <f>ROUND(F196*G196,2)</f>
        <v>0</v>
      </c>
    </row>
    <row r="197" spans="1:8" ht="5.0999999999999996" customHeight="1">
      <c r="G197" s="1918"/>
    </row>
    <row r="198" spans="1:8" s="1342" customFormat="1" ht="15" customHeight="1">
      <c r="A198" s="1351">
        <v>58</v>
      </c>
      <c r="B198" s="1351"/>
      <c r="C198" s="1351" t="s">
        <v>90</v>
      </c>
      <c r="D198" s="1351"/>
      <c r="E198" s="1351"/>
      <c r="F198" s="1351"/>
      <c r="G198" s="1918"/>
      <c r="H198" s="1351"/>
    </row>
    <row r="199" spans="1:8" ht="5.0999999999999996" customHeight="1">
      <c r="G199" s="1918"/>
    </row>
    <row r="200" spans="1:8" ht="60" customHeight="1">
      <c r="A200" s="1350">
        <v>58</v>
      </c>
      <c r="B200" s="1350">
        <v>232</v>
      </c>
      <c r="C200" s="1349" t="s">
        <v>1689</v>
      </c>
      <c r="D200" s="1352" t="s">
        <v>1277</v>
      </c>
      <c r="E200" s="1347" t="s">
        <v>1254</v>
      </c>
      <c r="F200" s="1346">
        <v>29</v>
      </c>
      <c r="G200" s="1918"/>
      <c r="H200" s="1345">
        <f>ROUND(F200*G200,2)</f>
        <v>0</v>
      </c>
    </row>
    <row r="201" spans="1:8" ht="45" customHeight="1">
      <c r="A201" s="1350">
        <v>58</v>
      </c>
      <c r="B201" s="1350">
        <v>821</v>
      </c>
      <c r="C201" s="1349" t="s">
        <v>1276</v>
      </c>
      <c r="D201" s="1348"/>
      <c r="E201" s="1347" t="s">
        <v>11</v>
      </c>
      <c r="F201" s="1346">
        <v>4</v>
      </c>
      <c r="G201" s="1918"/>
      <c r="H201" s="1345">
        <f>ROUND(F201*G201,2)</f>
        <v>0</v>
      </c>
    </row>
    <row r="202" spans="1:8" ht="5.0999999999999996" customHeight="1">
      <c r="G202" s="1918"/>
    </row>
    <row r="203" spans="1:8" s="1342" customFormat="1" ht="15" customHeight="1">
      <c r="A203" s="1351">
        <v>59</v>
      </c>
      <c r="B203" s="1351"/>
      <c r="C203" s="1351" t="s">
        <v>80</v>
      </c>
      <c r="D203" s="1351"/>
      <c r="E203" s="1351"/>
      <c r="F203" s="1351"/>
      <c r="G203" s="1918"/>
      <c r="H203" s="1351"/>
    </row>
    <row r="204" spans="1:8" ht="5.0999999999999996" customHeight="1">
      <c r="G204" s="1918"/>
    </row>
    <row r="205" spans="1:8" s="1342" customFormat="1" ht="15" customHeight="1">
      <c r="A205" s="1342" t="s">
        <v>76</v>
      </c>
      <c r="C205" s="1342" t="s">
        <v>1275</v>
      </c>
      <c r="G205" s="1918"/>
    </row>
    <row r="206" spans="1:8" ht="5.0999999999999996" customHeight="1">
      <c r="G206" s="1918"/>
    </row>
    <row r="207" spans="1:8" ht="36">
      <c r="A207" s="1350">
        <v>59</v>
      </c>
      <c r="B207" s="1350">
        <v>414</v>
      </c>
      <c r="C207" s="1349" t="s">
        <v>204</v>
      </c>
      <c r="D207" s="1352" t="s">
        <v>1273</v>
      </c>
      <c r="E207" s="1347" t="s">
        <v>1270</v>
      </c>
      <c r="F207" s="1346">
        <v>100</v>
      </c>
      <c r="G207" s="1918"/>
      <c r="H207" s="1345">
        <f t="shared" ref="H207:H217" si="0">ROUND(F207*G207,2)</f>
        <v>0</v>
      </c>
    </row>
    <row r="208" spans="1:8" ht="75" customHeight="1">
      <c r="A208" s="1350">
        <v>59</v>
      </c>
      <c r="B208" s="1350">
        <v>422</v>
      </c>
      <c r="C208" s="1349" t="s">
        <v>1690</v>
      </c>
      <c r="D208" s="1352" t="s">
        <v>1273</v>
      </c>
      <c r="E208" s="1347" t="s">
        <v>1270</v>
      </c>
      <c r="F208" s="1346">
        <v>100</v>
      </c>
      <c r="G208" s="1918"/>
      <c r="H208" s="1345">
        <f t="shared" si="0"/>
        <v>0</v>
      </c>
    </row>
    <row r="209" spans="1:8" ht="60" customHeight="1">
      <c r="A209" s="1350">
        <v>59</v>
      </c>
      <c r="B209" s="1350">
        <v>441</v>
      </c>
      <c r="C209" s="1349" t="s">
        <v>1691</v>
      </c>
      <c r="D209" s="1352" t="s">
        <v>1273</v>
      </c>
      <c r="E209" s="1347" t="s">
        <v>1270</v>
      </c>
      <c r="F209" s="1346">
        <v>100</v>
      </c>
      <c r="G209" s="1918"/>
      <c r="H209" s="1345">
        <f t="shared" si="0"/>
        <v>0</v>
      </c>
    </row>
    <row r="210" spans="1:8" ht="45" customHeight="1">
      <c r="A210" s="1350">
        <v>59</v>
      </c>
      <c r="B210" s="1350">
        <v>481</v>
      </c>
      <c r="C210" s="1349" t="s">
        <v>1692</v>
      </c>
      <c r="D210" s="1352" t="s">
        <v>1273</v>
      </c>
      <c r="E210" s="1347" t="s">
        <v>1270</v>
      </c>
      <c r="F210" s="1346">
        <v>100</v>
      </c>
      <c r="G210" s="1918"/>
      <c r="H210" s="1345">
        <f t="shared" si="0"/>
        <v>0</v>
      </c>
    </row>
    <row r="211" spans="1:8" ht="74.400000000000006" customHeight="1">
      <c r="A211" s="1350">
        <v>59</v>
      </c>
      <c r="B211" s="1350">
        <v>652</v>
      </c>
      <c r="C211" s="1349" t="s">
        <v>1274</v>
      </c>
      <c r="D211" s="1352" t="s">
        <v>1273</v>
      </c>
      <c r="E211" s="1347" t="s">
        <v>1270</v>
      </c>
      <c r="F211" s="1346">
        <v>100</v>
      </c>
      <c r="G211" s="1918"/>
      <c r="H211" s="1345">
        <f t="shared" si="0"/>
        <v>0</v>
      </c>
    </row>
    <row r="212" spans="1:8" ht="30" customHeight="1">
      <c r="A212" s="1350">
        <v>59</v>
      </c>
      <c r="B212" s="1350">
        <v>721</v>
      </c>
      <c r="C212" s="1349" t="s">
        <v>1272</v>
      </c>
      <c r="D212" s="1352" t="s">
        <v>1271</v>
      </c>
      <c r="E212" s="1347" t="s">
        <v>1270</v>
      </c>
      <c r="F212" s="1346">
        <v>25</v>
      </c>
      <c r="G212" s="1918"/>
      <c r="H212" s="1345">
        <f t="shared" si="0"/>
        <v>0</v>
      </c>
    </row>
    <row r="213" spans="1:8" ht="90" customHeight="1">
      <c r="A213" s="1350">
        <v>59</v>
      </c>
      <c r="B213" s="1350">
        <v>831</v>
      </c>
      <c r="C213" s="1349" t="s">
        <v>1269</v>
      </c>
      <c r="D213" s="1352" t="s">
        <v>1268</v>
      </c>
      <c r="E213" s="1347" t="s">
        <v>1254</v>
      </c>
      <c r="F213" s="1346">
        <v>21</v>
      </c>
      <c r="G213" s="1918"/>
      <c r="H213" s="1345">
        <f t="shared" si="0"/>
        <v>0</v>
      </c>
    </row>
    <row r="214" spans="1:8" ht="75" customHeight="1">
      <c r="A214" s="1350">
        <v>59</v>
      </c>
      <c r="B214" s="1350">
        <v>833</v>
      </c>
      <c r="C214" s="1349" t="s">
        <v>1267</v>
      </c>
      <c r="D214" s="1352" t="s">
        <v>1266</v>
      </c>
      <c r="E214" s="1347" t="s">
        <v>1254</v>
      </c>
      <c r="F214" s="1346">
        <v>21</v>
      </c>
      <c r="G214" s="1918"/>
      <c r="H214" s="1345">
        <f t="shared" si="0"/>
        <v>0</v>
      </c>
    </row>
    <row r="215" spans="1:8" ht="60" customHeight="1">
      <c r="A215" s="1350">
        <v>59</v>
      </c>
      <c r="B215" s="1350">
        <v>946</v>
      </c>
      <c r="C215" s="1349" t="s">
        <v>1265</v>
      </c>
      <c r="D215" s="1352" t="s">
        <v>1264</v>
      </c>
      <c r="E215" s="1347" t="s">
        <v>1254</v>
      </c>
      <c r="F215" s="1346">
        <v>0.7</v>
      </c>
      <c r="G215" s="1918"/>
      <c r="H215" s="1345">
        <f t="shared" si="0"/>
        <v>0</v>
      </c>
    </row>
    <row r="216" spans="1:8" ht="60" customHeight="1">
      <c r="A216" s="1350">
        <v>59</v>
      </c>
      <c r="B216" s="1350">
        <v>951</v>
      </c>
      <c r="C216" s="1349" t="s">
        <v>1263</v>
      </c>
      <c r="D216" s="1352" t="s">
        <v>1262</v>
      </c>
      <c r="E216" s="1347" t="s">
        <v>1254</v>
      </c>
      <c r="F216" s="1346">
        <v>20</v>
      </c>
      <c r="G216" s="1918"/>
      <c r="H216" s="1345">
        <f t="shared" si="0"/>
        <v>0</v>
      </c>
    </row>
    <row r="217" spans="1:8" ht="45" customHeight="1">
      <c r="A217" s="1350">
        <v>59</v>
      </c>
      <c r="B217" s="1350">
        <v>993</v>
      </c>
      <c r="C217" s="1349" t="s">
        <v>1261</v>
      </c>
      <c r="D217" s="1352" t="s">
        <v>1260</v>
      </c>
      <c r="E217" s="1347" t="s">
        <v>1254</v>
      </c>
      <c r="F217" s="1346">
        <v>5</v>
      </c>
      <c r="G217" s="1918"/>
      <c r="H217" s="1345">
        <f t="shared" si="0"/>
        <v>0</v>
      </c>
    </row>
    <row r="218" spans="1:8" ht="5.0999999999999996" customHeight="1"/>
    <row r="219" spans="1:8" s="1342" customFormat="1" ht="15" customHeight="1">
      <c r="A219" s="1344">
        <v>5</v>
      </c>
      <c r="B219" s="1343"/>
      <c r="C219" s="1343" t="s">
        <v>1259</v>
      </c>
      <c r="D219" s="1343"/>
      <c r="E219" s="1343"/>
      <c r="F219" s="1343"/>
      <c r="G219" s="2265">
        <f>SUM(H164:H217)</f>
        <v>0</v>
      </c>
      <c r="H219" s="2266"/>
    </row>
    <row r="220" spans="1:8" ht="5.0999999999999996" customHeight="1"/>
    <row r="221" spans="1:8" s="1353" customFormat="1" ht="15" customHeight="1">
      <c r="A221" s="1356">
        <v>7</v>
      </c>
      <c r="B221" s="1355"/>
      <c r="C221" s="1355" t="s">
        <v>3</v>
      </c>
      <c r="D221" s="1355"/>
      <c r="E221" s="1355"/>
      <c r="F221" s="1355"/>
      <c r="G221" s="1355"/>
      <c r="H221" s="1354"/>
    </row>
    <row r="222" spans="1:8" s="1342" customFormat="1" ht="5.0999999999999996" customHeight="1">
      <c r="A222" s="1341"/>
      <c r="B222" s="1341"/>
      <c r="C222" s="1341"/>
      <c r="D222" s="1341"/>
      <c r="E222" s="1341"/>
      <c r="F222" s="1341"/>
      <c r="G222" s="1341"/>
      <c r="H222" s="1341"/>
    </row>
    <row r="223" spans="1:8" s="1342" customFormat="1" ht="15" customHeight="1">
      <c r="A223" s="1351">
        <v>73</v>
      </c>
      <c r="B223" s="1351"/>
      <c r="C223" s="1351" t="s">
        <v>55</v>
      </c>
      <c r="D223" s="1351"/>
      <c r="E223" s="1351"/>
      <c r="F223" s="1351"/>
      <c r="G223" s="1351"/>
      <c r="H223" s="1351"/>
    </row>
    <row r="224" spans="1:8" ht="5.0999999999999996" customHeight="1"/>
    <row r="225" spans="1:8" ht="45" customHeight="1">
      <c r="A225" s="1350">
        <v>73</v>
      </c>
      <c r="B225" s="1350">
        <v>373</v>
      </c>
      <c r="C225" s="1349" t="s">
        <v>1258</v>
      </c>
      <c r="D225" s="1352" t="s">
        <v>1257</v>
      </c>
      <c r="E225" s="1347" t="s">
        <v>1254</v>
      </c>
      <c r="F225" s="1346">
        <v>20</v>
      </c>
      <c r="G225" s="1918"/>
      <c r="H225" s="1345">
        <f>ROUND(F225*G225,2)</f>
        <v>0</v>
      </c>
    </row>
    <row r="226" spans="1:8" ht="45" customHeight="1">
      <c r="A226" s="1350">
        <v>73</v>
      </c>
      <c r="B226" s="1350">
        <v>374</v>
      </c>
      <c r="C226" s="1349" t="s">
        <v>1256</v>
      </c>
      <c r="D226" s="1352" t="s">
        <v>1255</v>
      </c>
      <c r="E226" s="1347" t="s">
        <v>1254</v>
      </c>
      <c r="F226" s="1346">
        <v>30</v>
      </c>
      <c r="G226" s="1918"/>
      <c r="H226" s="1345">
        <f>ROUND(F226*G226,2)</f>
        <v>0</v>
      </c>
    </row>
    <row r="227" spans="1:8" ht="5.0999999999999996" customHeight="1">
      <c r="G227" s="1918"/>
    </row>
    <row r="228" spans="1:8" s="1342" customFormat="1" ht="15" customHeight="1">
      <c r="A228" s="1351">
        <v>79</v>
      </c>
      <c r="B228" s="1351"/>
      <c r="C228" s="1351" t="s">
        <v>23</v>
      </c>
      <c r="D228" s="1351"/>
      <c r="E228" s="1351"/>
      <c r="F228" s="1351"/>
      <c r="G228" s="1918"/>
      <c r="H228" s="1351"/>
    </row>
    <row r="229" spans="1:8" ht="5.0999999999999996" customHeight="1">
      <c r="G229" s="1918"/>
    </row>
    <row r="230" spans="1:8" ht="15" customHeight="1">
      <c r="A230" s="1350">
        <v>79</v>
      </c>
      <c r="B230" s="1350">
        <v>311</v>
      </c>
      <c r="C230" s="1349" t="s">
        <v>22</v>
      </c>
      <c r="D230" s="1348"/>
      <c r="E230" s="1347" t="s">
        <v>20</v>
      </c>
      <c r="F230" s="1346">
        <v>150</v>
      </c>
      <c r="G230" s="1918"/>
      <c r="H230" s="1345">
        <f>ROUND(F230*G230,2)</f>
        <v>0</v>
      </c>
    </row>
    <row r="231" spans="1:8" ht="15" customHeight="1">
      <c r="A231" s="1350">
        <v>79</v>
      </c>
      <c r="B231" s="1350">
        <v>351</v>
      </c>
      <c r="C231" s="1349" t="s">
        <v>21</v>
      </c>
      <c r="D231" s="1348"/>
      <c r="E231" s="1347" t="s">
        <v>20</v>
      </c>
      <c r="F231" s="1346">
        <v>24</v>
      </c>
      <c r="G231" s="1918"/>
      <c r="H231" s="1345">
        <f>ROUND(F231*G231,2)</f>
        <v>0</v>
      </c>
    </row>
    <row r="232" spans="1:8" ht="36">
      <c r="A232" s="1350">
        <v>79</v>
      </c>
      <c r="B232" s="1350">
        <v>514</v>
      </c>
      <c r="C232" s="1349" t="s">
        <v>1672</v>
      </c>
      <c r="D232" s="1348"/>
      <c r="E232" s="1347" t="s">
        <v>1673</v>
      </c>
      <c r="F232" s="1346">
        <v>1</v>
      </c>
      <c r="G232" s="1918"/>
      <c r="H232" s="1345">
        <f>ROUND(F232*G232,2)</f>
        <v>0</v>
      </c>
    </row>
    <row r="233" spans="1:8" ht="5.0999999999999996" customHeight="1"/>
    <row r="234" spans="1:8" s="1342" customFormat="1" ht="15" customHeight="1">
      <c r="A234" s="1344">
        <v>7</v>
      </c>
      <c r="B234" s="1343"/>
      <c r="C234" s="1343" t="s">
        <v>625</v>
      </c>
      <c r="D234" s="1343"/>
      <c r="E234" s="1343"/>
      <c r="F234" s="1343"/>
      <c r="G234" s="2265">
        <f>SUM(H223:H232)</f>
        <v>0</v>
      </c>
      <c r="H234" s="2266"/>
    </row>
    <row r="235" spans="1:8" ht="5.0999999999999996" customHeight="1"/>
  </sheetData>
  <sheetProtection algorithmName="SHA-512" hashValue="3O+tAgH86kTzn3TwdigfUrF/P5corJjO48lSoKudQkit1zeRfNQN4KU1Sv0vLbNXycGpM/evYaI5iVy5Zs1gBw==" saltValue="uqXXK4grzjDF7mFoCd1lOA==" spinCount="100000" sheet="1" objects="1" scenarios="1" selectLockedCells="1"/>
  <mergeCells count="30">
    <mergeCell ref="A47:B47"/>
    <mergeCell ref="C64:D64"/>
    <mergeCell ref="C68:D68"/>
    <mergeCell ref="C79:D79"/>
    <mergeCell ref="G97:H97"/>
    <mergeCell ref="G135:H135"/>
    <mergeCell ref="E30:F30"/>
    <mergeCell ref="E32:F32"/>
    <mergeCell ref="G234:H234"/>
    <mergeCell ref="C37:F37"/>
    <mergeCell ref="C38:F38"/>
    <mergeCell ref="C39:F39"/>
    <mergeCell ref="G158:H158"/>
    <mergeCell ref="G219:H219"/>
    <mergeCell ref="C36:F36"/>
    <mergeCell ref="E22:F22"/>
    <mergeCell ref="E24:F24"/>
    <mergeCell ref="E26:F26"/>
    <mergeCell ref="E28:F28"/>
    <mergeCell ref="C11:F11"/>
    <mergeCell ref="E12:F12"/>
    <mergeCell ref="E14:F14"/>
    <mergeCell ref="E16:F16"/>
    <mergeCell ref="E18:F18"/>
    <mergeCell ref="E20:F20"/>
    <mergeCell ref="A1:B2"/>
    <mergeCell ref="C1:H2"/>
    <mergeCell ref="A4:B4"/>
    <mergeCell ref="A6:B6"/>
    <mergeCell ref="A8:B8"/>
  </mergeCells>
  <dataValidations count="1">
    <dataValidation type="custom" allowBlank="1" showInputMessage="1" showErrorMessage="1" error="Ceno na e.m. je potrebno vnesti na dve decimalni mesti " sqref="G53:G54 G60:G95 G103:G133 G143:G156 G164:G217 G225:G232">
      <formula1>G53=ROUND(G53,2)</formula1>
    </dataValidation>
  </dataValidations>
  <printOptions horizontalCentered="1" headings="1"/>
  <pageMargins left="1.1811023622047245" right="0.78740157480314965" top="1.3779527559055118" bottom="0.59055118110236227" header="0.19685039370078741" footer="0.39370078740157483"/>
  <pageSetup paperSize="9" orientation="portrait" r:id="rId1"/>
  <headerFooter>
    <oddHeader>&amp;C&amp;G</oddHeader>
    <oddFooter xml:space="preserve">&amp;L&amp;"-,Krepko"&amp;9IN-851/20-0&amp;"-,Navadno" Načrt rekonstrukcije mostu čez potok Orehovica v Izlakah&amp;R&amp;9stran &amp;"-,Krepko"&amp;P&amp;"-,Navadno"/&amp;N  </oddFooter>
  </headerFooter>
  <rowBreaks count="6" manualBreakCount="6">
    <brk id="85" max="7" man="1"/>
    <brk id="97" max="16383" man="1"/>
    <brk id="135" max="16383" man="1"/>
    <brk id="158" max="16383" man="1"/>
    <brk id="186" max="7" man="1"/>
    <brk id="219"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XFD276"/>
  <sheetViews>
    <sheetView showZeros="0" view="pageBreakPreview" topLeftCell="B47" zoomScale="120" zoomScaleNormal="100" zoomScaleSheetLayoutView="120" workbookViewId="0">
      <selection activeCell="G56" sqref="G56"/>
    </sheetView>
  </sheetViews>
  <sheetFormatPr defaultColWidth="7.88671875" defaultRowHeight="13.2"/>
  <cols>
    <col min="1" max="1" width="4.6640625" style="233" customWidth="1"/>
    <col min="2" max="2" width="3.88671875" style="233" customWidth="1"/>
    <col min="3" max="3" width="33.6640625" style="233" customWidth="1"/>
    <col min="4" max="4" width="21.33203125" style="351" customWidth="1"/>
    <col min="5" max="5" width="7.88671875" style="233" customWidth="1"/>
    <col min="6" max="6" width="5.5546875" style="518" customWidth="1"/>
    <col min="7" max="7" width="8.6640625" style="233" customWidth="1"/>
    <col min="8" max="8" width="12.6640625" style="412" customWidth="1"/>
    <col min="9" max="9" width="15.33203125" style="233" customWidth="1"/>
    <col min="10" max="16384" width="7.88671875" style="233"/>
  </cols>
  <sheetData>
    <row r="3" spans="1:8" ht="17.399999999999999">
      <c r="C3" s="310" t="s">
        <v>310</v>
      </c>
      <c r="D3" s="310"/>
      <c r="E3" s="310"/>
      <c r="F3" s="310"/>
      <c r="G3" s="310"/>
      <c r="H3" s="310"/>
    </row>
    <row r="4" spans="1:8">
      <c r="D4" s="233"/>
      <c r="F4" s="233"/>
      <c r="H4" s="233"/>
    </row>
    <row r="5" spans="1:8" ht="54" customHeight="1">
      <c r="A5" s="2273" t="s">
        <v>311</v>
      </c>
      <c r="B5" s="2273"/>
      <c r="C5" s="2217" t="s">
        <v>1253</v>
      </c>
      <c r="D5" s="2217"/>
      <c r="E5" s="2217"/>
      <c r="F5" s="2217"/>
      <c r="G5" s="311"/>
      <c r="H5" s="311"/>
    </row>
    <row r="6" spans="1:8" ht="31.95" customHeight="1">
      <c r="A6" s="2273" t="s">
        <v>313</v>
      </c>
      <c r="B6" s="2273"/>
      <c r="C6" s="312" t="s">
        <v>1252</v>
      </c>
      <c r="D6" s="313"/>
      <c r="E6" s="313"/>
      <c r="F6" s="313"/>
      <c r="G6" s="313"/>
      <c r="H6" s="314"/>
    </row>
    <row r="7" spans="1:8">
      <c r="D7" s="233"/>
      <c r="F7" s="233"/>
      <c r="H7" s="233"/>
    </row>
    <row r="8" spans="1:8" ht="15.75" customHeight="1">
      <c r="B8" s="2"/>
      <c r="C8" s="2" t="s">
        <v>315</v>
      </c>
      <c r="D8" s="2"/>
      <c r="E8" s="315"/>
      <c r="F8" s="315"/>
      <c r="G8" s="315"/>
      <c r="H8" s="316">
        <f>H97</f>
        <v>0</v>
      </c>
    </row>
    <row r="9" spans="1:8" ht="13.8">
      <c r="D9" s="233"/>
      <c r="E9" s="1339"/>
      <c r="F9" s="1339"/>
      <c r="G9" s="1339"/>
      <c r="H9" s="318"/>
    </row>
    <row r="10" spans="1:8" ht="15">
      <c r="B10" s="2"/>
      <c r="C10" s="2" t="s">
        <v>316</v>
      </c>
      <c r="D10" s="2"/>
      <c r="E10" s="315"/>
      <c r="F10" s="315"/>
      <c r="G10" s="315"/>
      <c r="H10" s="316">
        <f>H147</f>
        <v>0</v>
      </c>
    </row>
    <row r="11" spans="1:8" ht="13.8">
      <c r="D11" s="233"/>
      <c r="E11" s="1339"/>
      <c r="F11" s="1339"/>
      <c r="G11" s="1339"/>
      <c r="H11" s="318"/>
    </row>
    <row r="12" spans="1:8" ht="15">
      <c r="B12" s="2"/>
      <c r="C12" s="2" t="s">
        <v>317</v>
      </c>
      <c r="D12" s="2"/>
      <c r="E12" s="315"/>
      <c r="F12" s="315"/>
      <c r="G12" s="315"/>
      <c r="H12" s="316">
        <f>H195</f>
        <v>0</v>
      </c>
    </row>
    <row r="13" spans="1:8" ht="13.8">
      <c r="D13" s="233"/>
      <c r="E13" s="1339"/>
      <c r="F13" s="1339"/>
      <c r="G13" s="1339"/>
      <c r="H13" s="318"/>
    </row>
    <row r="14" spans="1:8" ht="15.6">
      <c r="B14" s="2"/>
      <c r="C14" s="2" t="s">
        <v>318</v>
      </c>
      <c r="D14" s="2"/>
      <c r="E14" s="319"/>
      <c r="F14"/>
      <c r="G14"/>
      <c r="H14" s="316">
        <f>H222</f>
        <v>0</v>
      </c>
    </row>
    <row r="15" spans="1:8" ht="13.8">
      <c r="D15" s="233"/>
      <c r="E15" s="1339"/>
      <c r="F15" s="1339"/>
      <c r="G15" s="1339"/>
      <c r="H15" s="318"/>
    </row>
    <row r="16" spans="1:8" ht="15.6">
      <c r="B16" s="2"/>
      <c r="C16" s="2" t="s">
        <v>319</v>
      </c>
      <c r="D16" s="2"/>
      <c r="E16" s="319"/>
      <c r="F16"/>
      <c r="G16"/>
      <c r="H16" s="321">
        <f>H229</f>
        <v>0</v>
      </c>
    </row>
    <row r="17" spans="2:8" ht="13.8">
      <c r="D17" s="233"/>
      <c r="E17" s="1339"/>
      <c r="F17" s="1339"/>
      <c r="G17" s="1339"/>
      <c r="H17" s="318"/>
    </row>
    <row r="18" spans="2:8" ht="15">
      <c r="B18" s="2"/>
      <c r="C18" s="2" t="s">
        <v>320</v>
      </c>
      <c r="D18" s="2"/>
      <c r="E18" s="315"/>
      <c r="F18" s="315"/>
      <c r="G18" s="315"/>
      <c r="H18" s="316">
        <f>H259</f>
        <v>0</v>
      </c>
    </row>
    <row r="19" spans="2:8" ht="13.8">
      <c r="D19" s="233"/>
      <c r="E19" s="1339"/>
      <c r="F19" s="1339"/>
      <c r="G19" s="1339"/>
      <c r="H19" s="318"/>
    </row>
    <row r="20" spans="2:8" ht="15.6">
      <c r="B20" s="2"/>
      <c r="C20" s="2" t="s">
        <v>321</v>
      </c>
      <c r="D20" s="2"/>
      <c r="E20" s="319"/>
      <c r="F20"/>
      <c r="G20"/>
      <c r="H20" s="316">
        <f>H276</f>
        <v>0</v>
      </c>
    </row>
    <row r="21" spans="2:8" ht="15">
      <c r="B21" s="2"/>
      <c r="C21" s="2"/>
      <c r="D21" s="1015"/>
      <c r="E21" s="322"/>
      <c r="F21" s="315"/>
      <c r="G21" s="322"/>
      <c r="H21" s="318"/>
    </row>
    <row r="22" spans="2:8" ht="15.6" thickBot="1">
      <c r="B22" s="2"/>
      <c r="C22" s="3" t="s">
        <v>322</v>
      </c>
      <c r="D22" s="1014"/>
      <c r="E22" s="323"/>
      <c r="F22" s="323"/>
      <c r="G22" s="323"/>
      <c r="H22" s="1340">
        <f>SUM(H8:H21)*0.05</f>
        <v>0</v>
      </c>
    </row>
    <row r="23" spans="2:8">
      <c r="D23" s="233"/>
      <c r="F23" s="233"/>
      <c r="H23" s="233"/>
    </row>
    <row r="24" spans="2:8" ht="15.6">
      <c r="B24" s="2"/>
      <c r="C24" s="2"/>
      <c r="D24" s="325" t="s">
        <v>2</v>
      </c>
      <c r="F24" s="326">
        <f>SUM(E8:G22)</f>
        <v>0</v>
      </c>
      <c r="G24" s="326"/>
      <c r="H24" s="327">
        <f>SUM(H8:H23)</f>
        <v>0</v>
      </c>
    </row>
    <row r="25" spans="2:8">
      <c r="D25" s="233"/>
      <c r="F25" s="1339"/>
      <c r="G25" s="1339"/>
      <c r="H25" s="328"/>
    </row>
    <row r="26" spans="2:8" ht="15.6">
      <c r="B26" s="2"/>
      <c r="C26" s="2"/>
      <c r="D26" s="325" t="s">
        <v>1</v>
      </c>
      <c r="F26" s="326">
        <f>0.22*F24</f>
        <v>0</v>
      </c>
      <c r="G26" s="326"/>
      <c r="H26" s="327">
        <f>H24*0.22</f>
        <v>0</v>
      </c>
    </row>
    <row r="27" spans="2:8">
      <c r="D27" s="233"/>
      <c r="F27" s="1339"/>
      <c r="G27" s="1339"/>
      <c r="H27" s="328"/>
    </row>
    <row r="28" spans="2:8" ht="17.399999999999999">
      <c r="B28" s="2"/>
      <c r="C28" s="2"/>
      <c r="D28" s="310" t="s">
        <v>0</v>
      </c>
      <c r="E28" s="329">
        <f>F24+F26</f>
        <v>0</v>
      </c>
      <c r="F28" s="329"/>
      <c r="G28" s="329"/>
      <c r="H28" s="330">
        <f>H24+H26</f>
        <v>0</v>
      </c>
    </row>
    <row r="29" spans="2:8">
      <c r="D29" s="233"/>
      <c r="F29" s="233"/>
    </row>
    <row r="30" spans="2:8">
      <c r="D30" s="233"/>
      <c r="F30" s="233"/>
      <c r="H30" s="233"/>
    </row>
    <row r="31" spans="2:8" ht="12.75" customHeight="1">
      <c r="C31" s="2274" t="s">
        <v>323</v>
      </c>
      <c r="D31" s="2274"/>
      <c r="E31" s="2274"/>
      <c r="F31" s="2274"/>
      <c r="G31" s="2274"/>
      <c r="H31" s="1198"/>
    </row>
    <row r="32" spans="2:8">
      <c r="C32" s="2274"/>
      <c r="D32" s="2274"/>
      <c r="E32" s="2274"/>
      <c r="F32" s="2274"/>
      <c r="G32" s="2274"/>
      <c r="H32" s="1198"/>
    </row>
    <row r="33" spans="2:12">
      <c r="C33" s="2274"/>
      <c r="D33" s="2274"/>
      <c r="E33" s="2274"/>
      <c r="F33" s="2274"/>
      <c r="G33" s="2274"/>
      <c r="H33" s="1198"/>
    </row>
    <row r="34" spans="2:12">
      <c r="C34" s="2274"/>
      <c r="D34" s="2274"/>
      <c r="E34" s="2274"/>
      <c r="F34" s="2274"/>
      <c r="G34" s="2274"/>
      <c r="H34" s="1198"/>
    </row>
    <row r="35" spans="2:12">
      <c r="D35" s="233"/>
      <c r="F35" s="233"/>
      <c r="H35" s="233"/>
    </row>
    <row r="36" spans="2:12" ht="12.75" customHeight="1">
      <c r="C36" s="2274" t="s">
        <v>468</v>
      </c>
      <c r="D36" s="2274"/>
      <c r="E36" s="2274"/>
      <c r="F36" s="2274"/>
      <c r="G36" s="2274"/>
      <c r="H36" s="1198"/>
    </row>
    <row r="37" spans="2:12">
      <c r="C37" s="2274"/>
      <c r="D37" s="2274"/>
      <c r="E37" s="2274"/>
      <c r="F37" s="2274"/>
      <c r="G37" s="2274"/>
      <c r="H37" s="1198"/>
    </row>
    <row r="38" spans="2:12">
      <c r="C38" s="2274"/>
      <c r="D38" s="2274"/>
      <c r="E38" s="2274"/>
      <c r="F38" s="2274"/>
      <c r="G38" s="2274"/>
      <c r="H38" s="1187"/>
      <c r="I38" s="1187"/>
      <c r="J38" s="1187"/>
      <c r="K38" s="1187"/>
      <c r="L38" s="1187"/>
    </row>
    <row r="39" spans="2:12">
      <c r="C39" s="2274"/>
      <c r="D39" s="2274"/>
      <c r="E39" s="2274"/>
      <c r="F39" s="2274"/>
      <c r="G39" s="2274"/>
      <c r="H39" s="1187"/>
      <c r="I39" s="1187"/>
      <c r="J39" s="1187"/>
      <c r="K39" s="1187"/>
      <c r="L39" s="1187"/>
    </row>
    <row r="40" spans="2:12">
      <c r="C40" s="2274"/>
      <c r="D40" s="2274"/>
      <c r="E40" s="2274"/>
      <c r="F40" s="2274"/>
      <c r="G40" s="1198"/>
      <c r="H40" s="1187"/>
      <c r="I40" s="1187"/>
      <c r="J40" s="1187"/>
      <c r="K40" s="1187"/>
      <c r="L40" s="1187"/>
    </row>
    <row r="41" spans="2:12">
      <c r="D41" s="233"/>
      <c r="F41" s="233"/>
      <c r="H41" s="1187"/>
      <c r="I41" s="1187"/>
      <c r="J41" s="1187"/>
      <c r="K41" s="1187"/>
      <c r="L41" s="1187"/>
    </row>
    <row r="42" spans="2:12" ht="12.75" customHeight="1">
      <c r="C42" s="2274" t="s">
        <v>325</v>
      </c>
      <c r="D42" s="2274"/>
      <c r="E42" s="2274"/>
      <c r="F42" s="2274"/>
      <c r="G42" s="2274"/>
      <c r="H42" s="1187"/>
      <c r="I42" s="1187"/>
      <c r="J42" s="1187"/>
      <c r="K42" s="1187"/>
      <c r="L42" s="1187"/>
    </row>
    <row r="43" spans="2:12">
      <c r="C43" s="2274"/>
      <c r="D43" s="2274"/>
      <c r="E43" s="2274"/>
      <c r="F43" s="2274"/>
      <c r="G43" s="2274"/>
      <c r="H43" s="1187"/>
      <c r="I43" s="1187"/>
      <c r="J43" s="1187"/>
      <c r="K43" s="1187"/>
      <c r="L43" s="1187"/>
    </row>
    <row r="44" spans="2:12">
      <c r="C44" s="2274"/>
      <c r="D44" s="2274"/>
      <c r="E44" s="2274"/>
      <c r="F44" s="2274"/>
      <c r="G44" s="2274"/>
      <c r="H44" s="1187"/>
      <c r="I44" s="1187"/>
      <c r="J44" s="1187"/>
      <c r="K44" s="1187"/>
      <c r="L44" s="1187"/>
    </row>
    <row r="45" spans="2:12">
      <c r="C45" s="2274"/>
      <c r="D45" s="2274"/>
      <c r="E45" s="2274"/>
      <c r="F45" s="2274"/>
      <c r="G45" s="2274"/>
      <c r="H45" s="1187"/>
      <c r="I45" s="1187"/>
      <c r="J45" s="1187"/>
      <c r="K45" s="1187"/>
      <c r="L45" s="1187"/>
    </row>
    <row r="46" spans="2:12">
      <c r="B46" s="1198"/>
      <c r="C46" s="2274"/>
      <c r="D46" s="2274"/>
      <c r="E46" s="2274"/>
      <c r="F46" s="2274"/>
      <c r="G46" s="1198"/>
      <c r="H46" s="1198"/>
    </row>
    <row r="47" spans="2:12">
      <c r="C47" s="2274"/>
      <c r="D47" s="2274"/>
      <c r="E47" s="2274"/>
      <c r="F47" s="2274"/>
    </row>
    <row r="49" spans="1:16384" s="335" customFormat="1" ht="12.9" customHeight="1">
      <c r="A49" s="334" t="s">
        <v>326</v>
      </c>
      <c r="C49" s="334" t="s">
        <v>327</v>
      </c>
      <c r="D49" s="334" t="s">
        <v>328</v>
      </c>
      <c r="E49" s="336" t="s">
        <v>329</v>
      </c>
      <c r="F49" s="336" t="s">
        <v>330</v>
      </c>
      <c r="G49" s="337" t="s">
        <v>331</v>
      </c>
      <c r="H49" s="338" t="s">
        <v>332</v>
      </c>
      <c r="L49" s="233"/>
    </row>
    <row r="50" spans="1:16384" s="335" customFormat="1" ht="12.6" thickBot="1">
      <c r="A50" s="339" t="s">
        <v>333</v>
      </c>
      <c r="B50" s="340"/>
      <c r="C50" s="339" t="s">
        <v>333</v>
      </c>
      <c r="D50" s="341"/>
      <c r="E50" s="342" t="s">
        <v>333</v>
      </c>
      <c r="F50" s="343"/>
      <c r="G50" s="344" t="s">
        <v>334</v>
      </c>
      <c r="H50" s="345"/>
    </row>
    <row r="51" spans="1:16384" ht="13.8" thickTop="1">
      <c r="A51" s="346" t="s">
        <v>10</v>
      </c>
      <c r="B51" s="456"/>
      <c r="C51" s="346" t="s">
        <v>9</v>
      </c>
      <c r="D51" s="348"/>
      <c r="E51" s="456"/>
      <c r="F51" s="455"/>
      <c r="G51" s="456"/>
      <c r="H51" s="457"/>
    </row>
    <row r="52" spans="1:16384">
      <c r="A52" s="1024"/>
      <c r="B52" s="1024"/>
      <c r="C52" s="1204"/>
      <c r="E52" s="1185"/>
      <c r="F52" s="1186"/>
      <c r="G52" s="1185"/>
    </row>
    <row r="53" spans="1:16384">
      <c r="A53" s="354" t="s">
        <v>335</v>
      </c>
      <c r="C53" s="355" t="s">
        <v>13</v>
      </c>
      <c r="E53" s="1185"/>
      <c r="F53" s="1186"/>
      <c r="G53" s="1185"/>
    </row>
    <row r="54" spans="1:16384" ht="39.6">
      <c r="A54" s="1024">
        <v>11</v>
      </c>
      <c r="B54" s="1024">
        <v>121</v>
      </c>
      <c r="C54" s="1204" t="s">
        <v>336</v>
      </c>
      <c r="E54" s="1185">
        <v>0.11</v>
      </c>
      <c r="F54" s="1338" t="s">
        <v>337</v>
      </c>
      <c r="G54" s="1918"/>
      <c r="H54" s="412">
        <f>E54*G54</f>
        <v>0</v>
      </c>
    </row>
    <row r="55" spans="1:16384">
      <c r="A55" s="1024"/>
      <c r="B55" s="1024"/>
      <c r="C55" s="1204"/>
      <c r="E55" s="1185"/>
      <c r="F55" s="1186"/>
      <c r="G55" s="1918"/>
    </row>
    <row r="56" spans="1:16384" ht="39.6">
      <c r="A56" s="1024">
        <v>11</v>
      </c>
      <c r="B56" s="1024">
        <v>221</v>
      </c>
      <c r="C56" s="1204" t="s">
        <v>338</v>
      </c>
      <c r="E56" s="1185">
        <v>7</v>
      </c>
      <c r="F56" s="1337" t="s">
        <v>11</v>
      </c>
      <c r="G56" s="1918"/>
      <c r="H56" s="412">
        <f>E56*G56</f>
        <v>0</v>
      </c>
    </row>
    <row r="57" spans="1:16384">
      <c r="A57" s="1024"/>
      <c r="B57" s="1024"/>
      <c r="C57" s="1204"/>
      <c r="E57" s="1185"/>
      <c r="F57" s="1186"/>
      <c r="G57" s="1918"/>
    </row>
    <row r="58" spans="1:16384">
      <c r="A58" s="354" t="s">
        <v>267</v>
      </c>
      <c r="C58" s="355" t="s">
        <v>12</v>
      </c>
      <c r="G58" s="1918"/>
    </row>
    <row r="59" spans="1:16384">
      <c r="A59" s="360" t="s">
        <v>339</v>
      </c>
      <c r="B59" s="487"/>
      <c r="C59" s="360" t="s">
        <v>340</v>
      </c>
      <c r="D59" s="362"/>
      <c r="E59" s="487"/>
      <c r="F59" s="476"/>
      <c r="G59" s="1918"/>
      <c r="H59" s="477"/>
    </row>
    <row r="60" spans="1:16384" ht="39.6">
      <c r="A60" s="1024">
        <v>12</v>
      </c>
      <c r="B60" s="1024">
        <v>112</v>
      </c>
      <c r="C60" s="1190" t="s">
        <v>341</v>
      </c>
      <c r="D60" s="356" t="s">
        <v>1693</v>
      </c>
      <c r="E60" s="1185">
        <v>75</v>
      </c>
      <c r="F60" s="1186" t="s">
        <v>342</v>
      </c>
      <c r="G60" s="1918"/>
      <c r="H60" s="412">
        <f>E60*G60</f>
        <v>0</v>
      </c>
      <c r="P60" s="233">
        <f>M60*O60</f>
        <v>0</v>
      </c>
      <c r="Q60" s="233">
        <v>12</v>
      </c>
      <c r="R60" s="233">
        <v>142</v>
      </c>
      <c r="S60" s="233" t="s">
        <v>343</v>
      </c>
      <c r="T60" s="233" t="s">
        <v>344</v>
      </c>
      <c r="U60" s="233">
        <v>25</v>
      </c>
      <c r="V60" s="233" t="s">
        <v>342</v>
      </c>
      <c r="W60" s="233">
        <v>3.8</v>
      </c>
      <c r="X60" s="233">
        <f>U60*W60</f>
        <v>95</v>
      </c>
      <c r="Y60" s="233">
        <v>12</v>
      </c>
      <c r="Z60" s="233">
        <v>142</v>
      </c>
      <c r="AA60" s="233" t="s">
        <v>343</v>
      </c>
      <c r="AB60" s="233" t="s">
        <v>344</v>
      </c>
      <c r="AC60" s="233">
        <v>25</v>
      </c>
      <c r="AD60" s="233" t="s">
        <v>342</v>
      </c>
      <c r="AE60" s="233">
        <v>3.8</v>
      </c>
      <c r="AF60" s="233">
        <f>AC60*AE60</f>
        <v>95</v>
      </c>
      <c r="AG60" s="233">
        <v>12</v>
      </c>
      <c r="AH60" s="233">
        <v>142</v>
      </c>
      <c r="AI60" s="233" t="s">
        <v>343</v>
      </c>
      <c r="AJ60" s="233" t="s">
        <v>344</v>
      </c>
      <c r="AK60" s="233">
        <v>25</v>
      </c>
      <c r="AL60" s="233" t="s">
        <v>342</v>
      </c>
      <c r="AM60" s="233">
        <v>3.8</v>
      </c>
      <c r="AN60" s="233">
        <f>AK60*AM60</f>
        <v>95</v>
      </c>
      <c r="AO60" s="233">
        <v>12</v>
      </c>
      <c r="AP60" s="233">
        <v>142</v>
      </c>
      <c r="AQ60" s="233" t="s">
        <v>343</v>
      </c>
      <c r="AR60" s="233" t="s">
        <v>344</v>
      </c>
      <c r="AS60" s="233">
        <v>25</v>
      </c>
      <c r="AT60" s="233" t="s">
        <v>342</v>
      </c>
      <c r="AU60" s="233">
        <v>3.8</v>
      </c>
      <c r="AV60" s="233">
        <f>AS60*AU60</f>
        <v>95</v>
      </c>
      <c r="AW60" s="233">
        <v>12</v>
      </c>
      <c r="AX60" s="233">
        <v>142</v>
      </c>
      <c r="AY60" s="233" t="s">
        <v>343</v>
      </c>
      <c r="AZ60" s="233" t="s">
        <v>344</v>
      </c>
      <c r="BA60" s="233">
        <v>25</v>
      </c>
      <c r="BB60" s="233" t="s">
        <v>342</v>
      </c>
      <c r="BC60" s="233">
        <v>3.8</v>
      </c>
      <c r="BD60" s="233">
        <f>BA60*BC60</f>
        <v>95</v>
      </c>
      <c r="BE60" s="233">
        <v>12</v>
      </c>
      <c r="BF60" s="233">
        <v>142</v>
      </c>
      <c r="BG60" s="233" t="s">
        <v>343</v>
      </c>
      <c r="BH60" s="233" t="s">
        <v>344</v>
      </c>
      <c r="BI60" s="233">
        <v>25</v>
      </c>
      <c r="BJ60" s="233" t="s">
        <v>342</v>
      </c>
      <c r="BK60" s="233">
        <v>3.8</v>
      </c>
      <c r="BL60" s="233">
        <f>BI60*BK60</f>
        <v>95</v>
      </c>
      <c r="BM60" s="233">
        <v>12</v>
      </c>
      <c r="BN60" s="233">
        <v>142</v>
      </c>
      <c r="BO60" s="233" t="s">
        <v>343</v>
      </c>
      <c r="BP60" s="233" t="s">
        <v>344</v>
      </c>
      <c r="BQ60" s="233">
        <v>25</v>
      </c>
      <c r="BR60" s="233" t="s">
        <v>342</v>
      </c>
      <c r="BS60" s="233">
        <v>3.8</v>
      </c>
      <c r="BT60" s="233">
        <f>BQ60*BS60</f>
        <v>95</v>
      </c>
      <c r="BU60" s="233">
        <v>12</v>
      </c>
      <c r="BV60" s="233">
        <v>142</v>
      </c>
      <c r="BW60" s="233" t="s">
        <v>343</v>
      </c>
      <c r="BX60" s="233" t="s">
        <v>344</v>
      </c>
      <c r="BY60" s="233">
        <v>25</v>
      </c>
      <c r="BZ60" s="233" t="s">
        <v>342</v>
      </c>
      <c r="CA60" s="233">
        <v>3.8</v>
      </c>
      <c r="CB60" s="233">
        <f>BY60*CA60</f>
        <v>95</v>
      </c>
      <c r="CC60" s="233">
        <v>12</v>
      </c>
      <c r="CD60" s="233">
        <v>142</v>
      </c>
      <c r="CE60" s="233" t="s">
        <v>343</v>
      </c>
      <c r="CF60" s="233" t="s">
        <v>344</v>
      </c>
      <c r="CG60" s="233">
        <v>25</v>
      </c>
      <c r="CH60" s="233" t="s">
        <v>342</v>
      </c>
      <c r="CI60" s="233">
        <v>3.8</v>
      </c>
      <c r="CJ60" s="233">
        <f>CG60*CI60</f>
        <v>95</v>
      </c>
      <c r="CK60" s="233">
        <v>12</v>
      </c>
      <c r="CL60" s="233">
        <v>142</v>
      </c>
      <c r="CM60" s="233" t="s">
        <v>343</v>
      </c>
      <c r="CN60" s="233" t="s">
        <v>344</v>
      </c>
      <c r="CO60" s="233">
        <v>25</v>
      </c>
      <c r="CP60" s="233" t="s">
        <v>342</v>
      </c>
      <c r="CQ60" s="233">
        <v>3.8</v>
      </c>
      <c r="CR60" s="233">
        <f>CO60*CQ60</f>
        <v>95</v>
      </c>
      <c r="CS60" s="233">
        <v>12</v>
      </c>
      <c r="CT60" s="233">
        <v>142</v>
      </c>
      <c r="CU60" s="233" t="s">
        <v>343</v>
      </c>
      <c r="CV60" s="233" t="s">
        <v>344</v>
      </c>
      <c r="CW60" s="233">
        <v>25</v>
      </c>
      <c r="CX60" s="233" t="s">
        <v>342</v>
      </c>
      <c r="CY60" s="233">
        <v>3.8</v>
      </c>
      <c r="CZ60" s="233">
        <f>CW60*CY60</f>
        <v>95</v>
      </c>
      <c r="DA60" s="233">
        <v>12</v>
      </c>
      <c r="DB60" s="233">
        <v>142</v>
      </c>
      <c r="DC60" s="233" t="s">
        <v>343</v>
      </c>
      <c r="DD60" s="233" t="s">
        <v>344</v>
      </c>
      <c r="DE60" s="233">
        <v>25</v>
      </c>
      <c r="DF60" s="233" t="s">
        <v>342</v>
      </c>
      <c r="DG60" s="233">
        <v>3.8</v>
      </c>
      <c r="DH60" s="233">
        <f>DE60*DG60</f>
        <v>95</v>
      </c>
      <c r="DI60" s="233">
        <v>12</v>
      </c>
      <c r="DJ60" s="233">
        <v>142</v>
      </c>
      <c r="DK60" s="233" t="s">
        <v>343</v>
      </c>
      <c r="DL60" s="233" t="s">
        <v>344</v>
      </c>
      <c r="DM60" s="233">
        <v>25</v>
      </c>
      <c r="DN60" s="233" t="s">
        <v>342</v>
      </c>
      <c r="DO60" s="233">
        <v>3.8</v>
      </c>
      <c r="DP60" s="233">
        <f>DM60*DO60</f>
        <v>95</v>
      </c>
      <c r="DQ60" s="233">
        <v>12</v>
      </c>
      <c r="DR60" s="233">
        <v>142</v>
      </c>
      <c r="DS60" s="233" t="s">
        <v>343</v>
      </c>
      <c r="DT60" s="233" t="s">
        <v>344</v>
      </c>
      <c r="DU60" s="233">
        <v>25</v>
      </c>
      <c r="DV60" s="233" t="s">
        <v>342</v>
      </c>
      <c r="DW60" s="233">
        <v>3.8</v>
      </c>
      <c r="DX60" s="233">
        <f>DU60*DW60</f>
        <v>95</v>
      </c>
      <c r="DY60" s="233">
        <v>12</v>
      </c>
      <c r="DZ60" s="233">
        <v>142</v>
      </c>
      <c r="EA60" s="233" t="s">
        <v>343</v>
      </c>
      <c r="EB60" s="233" t="s">
        <v>344</v>
      </c>
      <c r="EC60" s="233">
        <v>25</v>
      </c>
      <c r="ED60" s="233" t="s">
        <v>342</v>
      </c>
      <c r="EE60" s="233">
        <v>3.8</v>
      </c>
      <c r="EF60" s="233">
        <f>EC60*EE60</f>
        <v>95</v>
      </c>
      <c r="EG60" s="233">
        <v>12</v>
      </c>
      <c r="EH60" s="233">
        <v>142</v>
      </c>
      <c r="EI60" s="233" t="s">
        <v>343</v>
      </c>
      <c r="EJ60" s="233" t="s">
        <v>344</v>
      </c>
      <c r="EK60" s="233">
        <v>25</v>
      </c>
      <c r="EL60" s="233" t="s">
        <v>342</v>
      </c>
      <c r="EM60" s="233">
        <v>3.8</v>
      </c>
      <c r="EN60" s="233">
        <f>EK60*EM60</f>
        <v>95</v>
      </c>
      <c r="EO60" s="233">
        <v>12</v>
      </c>
      <c r="EP60" s="233">
        <v>142</v>
      </c>
      <c r="EQ60" s="233" t="s">
        <v>343</v>
      </c>
      <c r="ER60" s="233" t="s">
        <v>344</v>
      </c>
      <c r="ES60" s="233">
        <v>25</v>
      </c>
      <c r="ET60" s="233" t="s">
        <v>342</v>
      </c>
      <c r="EU60" s="233">
        <v>3.8</v>
      </c>
      <c r="EV60" s="233">
        <f>ES60*EU60</f>
        <v>95</v>
      </c>
      <c r="EW60" s="233">
        <v>12</v>
      </c>
      <c r="EX60" s="233">
        <v>142</v>
      </c>
      <c r="EY60" s="233" t="s">
        <v>343</v>
      </c>
      <c r="EZ60" s="233" t="s">
        <v>344</v>
      </c>
      <c r="FA60" s="233">
        <v>25</v>
      </c>
      <c r="FB60" s="233" t="s">
        <v>342</v>
      </c>
      <c r="FC60" s="233">
        <v>3.8</v>
      </c>
      <c r="FD60" s="233">
        <f>FA60*FC60</f>
        <v>95</v>
      </c>
      <c r="FE60" s="233">
        <v>12</v>
      </c>
      <c r="FF60" s="233">
        <v>142</v>
      </c>
      <c r="FG60" s="233" t="s">
        <v>343</v>
      </c>
      <c r="FH60" s="233" t="s">
        <v>344</v>
      </c>
      <c r="FI60" s="233">
        <v>25</v>
      </c>
      <c r="FJ60" s="233" t="s">
        <v>342</v>
      </c>
      <c r="FK60" s="233">
        <v>3.8</v>
      </c>
      <c r="FL60" s="233">
        <f>FI60*FK60</f>
        <v>95</v>
      </c>
      <c r="FM60" s="233">
        <v>12</v>
      </c>
      <c r="FN60" s="233">
        <v>142</v>
      </c>
      <c r="FO60" s="233" t="s">
        <v>343</v>
      </c>
      <c r="FP60" s="233" t="s">
        <v>344</v>
      </c>
      <c r="FQ60" s="233">
        <v>25</v>
      </c>
      <c r="FR60" s="233" t="s">
        <v>342</v>
      </c>
      <c r="FS60" s="233">
        <v>3.8</v>
      </c>
      <c r="FT60" s="233">
        <f>FQ60*FS60</f>
        <v>95</v>
      </c>
      <c r="FU60" s="233">
        <v>12</v>
      </c>
      <c r="FV60" s="233">
        <v>142</v>
      </c>
      <c r="FW60" s="233" t="s">
        <v>343</v>
      </c>
      <c r="FX60" s="233" t="s">
        <v>344</v>
      </c>
      <c r="FY60" s="233">
        <v>25</v>
      </c>
      <c r="FZ60" s="233" t="s">
        <v>342</v>
      </c>
      <c r="GA60" s="233">
        <v>3.8</v>
      </c>
      <c r="GB60" s="233">
        <f>FY60*GA60</f>
        <v>95</v>
      </c>
      <c r="GC60" s="233">
        <v>12</v>
      </c>
      <c r="GD60" s="233">
        <v>142</v>
      </c>
      <c r="GE60" s="233" t="s">
        <v>343</v>
      </c>
      <c r="GF60" s="233" t="s">
        <v>344</v>
      </c>
      <c r="GG60" s="233">
        <v>25</v>
      </c>
      <c r="GH60" s="233" t="s">
        <v>342</v>
      </c>
      <c r="GI60" s="233">
        <v>3.8</v>
      </c>
      <c r="GJ60" s="233">
        <f>GG60*GI60</f>
        <v>95</v>
      </c>
      <c r="GK60" s="233">
        <v>12</v>
      </c>
      <c r="GL60" s="233">
        <v>142</v>
      </c>
      <c r="GM60" s="233" t="s">
        <v>343</v>
      </c>
      <c r="GN60" s="233" t="s">
        <v>344</v>
      </c>
      <c r="GO60" s="233">
        <v>25</v>
      </c>
      <c r="GP60" s="233" t="s">
        <v>342</v>
      </c>
      <c r="GQ60" s="233">
        <v>3.8</v>
      </c>
      <c r="GR60" s="233">
        <f>GO60*GQ60</f>
        <v>95</v>
      </c>
      <c r="GS60" s="233">
        <v>12</v>
      </c>
      <c r="GT60" s="233">
        <v>142</v>
      </c>
      <c r="GU60" s="233" t="s">
        <v>343</v>
      </c>
      <c r="GV60" s="233" t="s">
        <v>344</v>
      </c>
      <c r="GW60" s="233">
        <v>25</v>
      </c>
      <c r="GX60" s="233" t="s">
        <v>342</v>
      </c>
      <c r="GY60" s="233">
        <v>3.8</v>
      </c>
      <c r="GZ60" s="233">
        <f>GW60*GY60</f>
        <v>95</v>
      </c>
      <c r="HA60" s="233">
        <v>12</v>
      </c>
      <c r="HB60" s="233">
        <v>142</v>
      </c>
      <c r="HC60" s="233" t="s">
        <v>343</v>
      </c>
      <c r="HD60" s="233" t="s">
        <v>344</v>
      </c>
      <c r="HE60" s="233">
        <v>25</v>
      </c>
      <c r="HF60" s="233" t="s">
        <v>342</v>
      </c>
      <c r="HG60" s="233">
        <v>3.8</v>
      </c>
      <c r="HH60" s="233">
        <f>HE60*HG60</f>
        <v>95</v>
      </c>
      <c r="HI60" s="233">
        <v>12</v>
      </c>
      <c r="HJ60" s="233">
        <v>142</v>
      </c>
      <c r="HK60" s="233" t="s">
        <v>343</v>
      </c>
      <c r="HL60" s="233" t="s">
        <v>344</v>
      </c>
      <c r="HM60" s="233">
        <v>25</v>
      </c>
      <c r="HN60" s="233" t="s">
        <v>342</v>
      </c>
      <c r="HO60" s="233">
        <v>3.8</v>
      </c>
      <c r="HP60" s="233">
        <f>HM60*HO60</f>
        <v>95</v>
      </c>
      <c r="HQ60" s="233">
        <v>12</v>
      </c>
      <c r="HR60" s="233">
        <v>142</v>
      </c>
      <c r="HS60" s="233" t="s">
        <v>343</v>
      </c>
      <c r="HT60" s="233" t="s">
        <v>344</v>
      </c>
      <c r="HU60" s="233">
        <v>25</v>
      </c>
      <c r="HV60" s="233" t="s">
        <v>342</v>
      </c>
      <c r="HW60" s="233">
        <v>3.8</v>
      </c>
      <c r="HX60" s="233">
        <f>HU60*HW60</f>
        <v>95</v>
      </c>
      <c r="HY60" s="233">
        <v>12</v>
      </c>
      <c r="HZ60" s="233">
        <v>142</v>
      </c>
      <c r="IA60" s="233" t="s">
        <v>343</v>
      </c>
      <c r="IB60" s="233" t="s">
        <v>344</v>
      </c>
      <c r="IC60" s="233">
        <v>25</v>
      </c>
      <c r="ID60" s="233" t="s">
        <v>342</v>
      </c>
      <c r="IE60" s="233">
        <v>3.8</v>
      </c>
      <c r="IF60" s="233">
        <f>IC60*IE60</f>
        <v>95</v>
      </c>
      <c r="IG60" s="233">
        <v>12</v>
      </c>
      <c r="IH60" s="233">
        <v>142</v>
      </c>
      <c r="II60" s="233" t="s">
        <v>343</v>
      </c>
      <c r="IJ60" s="233" t="s">
        <v>344</v>
      </c>
      <c r="IK60" s="233">
        <v>25</v>
      </c>
      <c r="IL60" s="233" t="s">
        <v>342</v>
      </c>
      <c r="IM60" s="233">
        <v>3.8</v>
      </c>
      <c r="IN60" s="233">
        <f>IK60*IM60</f>
        <v>95</v>
      </c>
      <c r="IO60" s="233">
        <v>12</v>
      </c>
      <c r="IP60" s="233">
        <v>142</v>
      </c>
      <c r="IQ60" s="233" t="s">
        <v>343</v>
      </c>
      <c r="IR60" s="233" t="s">
        <v>344</v>
      </c>
      <c r="IS60" s="233">
        <v>25</v>
      </c>
      <c r="IT60" s="233" t="s">
        <v>342</v>
      </c>
      <c r="IU60" s="233">
        <v>3.8</v>
      </c>
      <c r="IV60" s="233">
        <f>IS60*IU60</f>
        <v>95</v>
      </c>
      <c r="IW60" s="233">
        <v>12</v>
      </c>
      <c r="IX60" s="233">
        <v>142</v>
      </c>
      <c r="IY60" s="233" t="s">
        <v>343</v>
      </c>
      <c r="IZ60" s="233" t="s">
        <v>344</v>
      </c>
      <c r="JA60" s="233">
        <v>25</v>
      </c>
      <c r="JB60" s="233" t="s">
        <v>342</v>
      </c>
      <c r="JC60" s="233">
        <v>3.8</v>
      </c>
      <c r="JD60" s="233">
        <f>JA60*JC60</f>
        <v>95</v>
      </c>
      <c r="JE60" s="233">
        <v>12</v>
      </c>
      <c r="JF60" s="233">
        <v>142</v>
      </c>
      <c r="JG60" s="233" t="s">
        <v>343</v>
      </c>
      <c r="JH60" s="233" t="s">
        <v>344</v>
      </c>
      <c r="JI60" s="233">
        <v>25</v>
      </c>
      <c r="JJ60" s="233" t="s">
        <v>342</v>
      </c>
      <c r="JK60" s="233">
        <v>3.8</v>
      </c>
      <c r="JL60" s="233">
        <f>JI60*JK60</f>
        <v>95</v>
      </c>
      <c r="JM60" s="233">
        <v>12</v>
      </c>
      <c r="JN60" s="233">
        <v>142</v>
      </c>
      <c r="JO60" s="233" t="s">
        <v>343</v>
      </c>
      <c r="JP60" s="233" t="s">
        <v>344</v>
      </c>
      <c r="JQ60" s="233">
        <v>25</v>
      </c>
      <c r="JR60" s="233" t="s">
        <v>342</v>
      </c>
      <c r="JS60" s="233">
        <v>3.8</v>
      </c>
      <c r="JT60" s="233">
        <f>JQ60*JS60</f>
        <v>95</v>
      </c>
      <c r="JU60" s="233">
        <v>12</v>
      </c>
      <c r="JV60" s="233">
        <v>142</v>
      </c>
      <c r="JW60" s="233" t="s">
        <v>343</v>
      </c>
      <c r="JX60" s="233" t="s">
        <v>344</v>
      </c>
      <c r="JY60" s="233">
        <v>25</v>
      </c>
      <c r="JZ60" s="233" t="s">
        <v>342</v>
      </c>
      <c r="KA60" s="233">
        <v>3.8</v>
      </c>
      <c r="KB60" s="233">
        <f>JY60*KA60</f>
        <v>95</v>
      </c>
      <c r="KC60" s="233">
        <v>12</v>
      </c>
      <c r="KD60" s="233">
        <v>142</v>
      </c>
      <c r="KE60" s="233" t="s">
        <v>343</v>
      </c>
      <c r="KF60" s="233" t="s">
        <v>344</v>
      </c>
      <c r="KG60" s="233">
        <v>25</v>
      </c>
      <c r="KH60" s="233" t="s">
        <v>342</v>
      </c>
      <c r="KI60" s="233">
        <v>3.8</v>
      </c>
      <c r="KJ60" s="233">
        <f>KG60*KI60</f>
        <v>95</v>
      </c>
      <c r="KK60" s="233">
        <v>12</v>
      </c>
      <c r="KL60" s="233">
        <v>142</v>
      </c>
      <c r="KM60" s="233" t="s">
        <v>343</v>
      </c>
      <c r="KN60" s="233" t="s">
        <v>344</v>
      </c>
      <c r="KO60" s="233">
        <v>25</v>
      </c>
      <c r="KP60" s="233" t="s">
        <v>342</v>
      </c>
      <c r="KQ60" s="233">
        <v>3.8</v>
      </c>
      <c r="KR60" s="233">
        <f>KO60*KQ60</f>
        <v>95</v>
      </c>
      <c r="KS60" s="233">
        <v>12</v>
      </c>
      <c r="KT60" s="233">
        <v>142</v>
      </c>
      <c r="KU60" s="233" t="s">
        <v>343</v>
      </c>
      <c r="KV60" s="233" t="s">
        <v>344</v>
      </c>
      <c r="KW60" s="233">
        <v>25</v>
      </c>
      <c r="KX60" s="233" t="s">
        <v>342</v>
      </c>
      <c r="KY60" s="233">
        <v>3.8</v>
      </c>
      <c r="KZ60" s="233">
        <f>KW60*KY60</f>
        <v>95</v>
      </c>
      <c r="LA60" s="233">
        <v>12</v>
      </c>
      <c r="LB60" s="233">
        <v>142</v>
      </c>
      <c r="LC60" s="233" t="s">
        <v>343</v>
      </c>
      <c r="LD60" s="233" t="s">
        <v>344</v>
      </c>
      <c r="LE60" s="233">
        <v>25</v>
      </c>
      <c r="LF60" s="233" t="s">
        <v>342</v>
      </c>
      <c r="LG60" s="233">
        <v>3.8</v>
      </c>
      <c r="LH60" s="233">
        <f>LE60*LG60</f>
        <v>95</v>
      </c>
      <c r="LI60" s="233">
        <v>12</v>
      </c>
      <c r="LJ60" s="233">
        <v>142</v>
      </c>
      <c r="LK60" s="233" t="s">
        <v>343</v>
      </c>
      <c r="LL60" s="233" t="s">
        <v>344</v>
      </c>
      <c r="LM60" s="233">
        <v>25</v>
      </c>
      <c r="LN60" s="233" t="s">
        <v>342</v>
      </c>
      <c r="LO60" s="233">
        <v>3.8</v>
      </c>
      <c r="LP60" s="233">
        <f>LM60*LO60</f>
        <v>95</v>
      </c>
      <c r="LQ60" s="233">
        <v>12</v>
      </c>
      <c r="LR60" s="233">
        <v>142</v>
      </c>
      <c r="LS60" s="233" t="s">
        <v>343</v>
      </c>
      <c r="LT60" s="233" t="s">
        <v>344</v>
      </c>
      <c r="LU60" s="233">
        <v>25</v>
      </c>
      <c r="LV60" s="233" t="s">
        <v>342</v>
      </c>
      <c r="LW60" s="233">
        <v>3.8</v>
      </c>
      <c r="LX60" s="233">
        <f>LU60*LW60</f>
        <v>95</v>
      </c>
      <c r="LY60" s="233">
        <v>12</v>
      </c>
      <c r="LZ60" s="233">
        <v>142</v>
      </c>
      <c r="MA60" s="233" t="s">
        <v>343</v>
      </c>
      <c r="MB60" s="233" t="s">
        <v>344</v>
      </c>
      <c r="MC60" s="233">
        <v>25</v>
      </c>
      <c r="MD60" s="233" t="s">
        <v>342</v>
      </c>
      <c r="ME60" s="233">
        <v>3.8</v>
      </c>
      <c r="MF60" s="233">
        <f>MC60*ME60</f>
        <v>95</v>
      </c>
      <c r="MG60" s="233">
        <v>12</v>
      </c>
      <c r="MH60" s="233">
        <v>142</v>
      </c>
      <c r="MI60" s="233" t="s">
        <v>343</v>
      </c>
      <c r="MJ60" s="233" t="s">
        <v>344</v>
      </c>
      <c r="MK60" s="233">
        <v>25</v>
      </c>
      <c r="ML60" s="233" t="s">
        <v>342</v>
      </c>
      <c r="MM60" s="233">
        <v>3.8</v>
      </c>
      <c r="MN60" s="233">
        <f>MK60*MM60</f>
        <v>95</v>
      </c>
      <c r="MO60" s="233">
        <v>12</v>
      </c>
      <c r="MP60" s="233">
        <v>142</v>
      </c>
      <c r="MQ60" s="233" t="s">
        <v>343</v>
      </c>
      <c r="MR60" s="233" t="s">
        <v>344</v>
      </c>
      <c r="MS60" s="233">
        <v>25</v>
      </c>
      <c r="MT60" s="233" t="s">
        <v>342</v>
      </c>
      <c r="MU60" s="233">
        <v>3.8</v>
      </c>
      <c r="MV60" s="233">
        <f>MS60*MU60</f>
        <v>95</v>
      </c>
      <c r="MW60" s="233">
        <v>12</v>
      </c>
      <c r="MX60" s="233">
        <v>142</v>
      </c>
      <c r="MY60" s="233" t="s">
        <v>343</v>
      </c>
      <c r="MZ60" s="233" t="s">
        <v>344</v>
      </c>
      <c r="NA60" s="233">
        <v>25</v>
      </c>
      <c r="NB60" s="233" t="s">
        <v>342</v>
      </c>
      <c r="NC60" s="233">
        <v>3.8</v>
      </c>
      <c r="ND60" s="233">
        <f>NA60*NC60</f>
        <v>95</v>
      </c>
      <c r="NE60" s="233">
        <v>12</v>
      </c>
      <c r="NF60" s="233">
        <v>142</v>
      </c>
      <c r="NG60" s="233" t="s">
        <v>343</v>
      </c>
      <c r="NH60" s="233" t="s">
        <v>344</v>
      </c>
      <c r="NI60" s="233">
        <v>25</v>
      </c>
      <c r="NJ60" s="233" t="s">
        <v>342</v>
      </c>
      <c r="NK60" s="233">
        <v>3.8</v>
      </c>
      <c r="NL60" s="233">
        <f>NI60*NK60</f>
        <v>95</v>
      </c>
      <c r="NM60" s="233">
        <v>12</v>
      </c>
      <c r="NN60" s="233">
        <v>142</v>
      </c>
      <c r="NO60" s="233" t="s">
        <v>343</v>
      </c>
      <c r="NP60" s="233" t="s">
        <v>344</v>
      </c>
      <c r="NQ60" s="233">
        <v>25</v>
      </c>
      <c r="NR60" s="233" t="s">
        <v>342</v>
      </c>
      <c r="NS60" s="233">
        <v>3.8</v>
      </c>
      <c r="NT60" s="233">
        <f>NQ60*NS60</f>
        <v>95</v>
      </c>
      <c r="NU60" s="233">
        <v>12</v>
      </c>
      <c r="NV60" s="233">
        <v>142</v>
      </c>
      <c r="NW60" s="233" t="s">
        <v>343</v>
      </c>
      <c r="NX60" s="233" t="s">
        <v>344</v>
      </c>
      <c r="NY60" s="233">
        <v>25</v>
      </c>
      <c r="NZ60" s="233" t="s">
        <v>342</v>
      </c>
      <c r="OA60" s="233">
        <v>3.8</v>
      </c>
      <c r="OB60" s="233">
        <f>NY60*OA60</f>
        <v>95</v>
      </c>
      <c r="OC60" s="233">
        <v>12</v>
      </c>
      <c r="OD60" s="233">
        <v>142</v>
      </c>
      <c r="OE60" s="233" t="s">
        <v>343</v>
      </c>
      <c r="OF60" s="233" t="s">
        <v>344</v>
      </c>
      <c r="OG60" s="233">
        <v>25</v>
      </c>
      <c r="OH60" s="233" t="s">
        <v>342</v>
      </c>
      <c r="OI60" s="233">
        <v>3.8</v>
      </c>
      <c r="OJ60" s="233">
        <f>OG60*OI60</f>
        <v>95</v>
      </c>
      <c r="OK60" s="233">
        <v>12</v>
      </c>
      <c r="OL60" s="233">
        <v>142</v>
      </c>
      <c r="OM60" s="233" t="s">
        <v>343</v>
      </c>
      <c r="ON60" s="233" t="s">
        <v>344</v>
      </c>
      <c r="OO60" s="233">
        <v>25</v>
      </c>
      <c r="OP60" s="233" t="s">
        <v>342</v>
      </c>
      <c r="OQ60" s="233">
        <v>3.8</v>
      </c>
      <c r="OR60" s="233">
        <f>OO60*OQ60</f>
        <v>95</v>
      </c>
      <c r="OS60" s="233">
        <v>12</v>
      </c>
      <c r="OT60" s="233">
        <v>142</v>
      </c>
      <c r="OU60" s="233" t="s">
        <v>343</v>
      </c>
      <c r="OV60" s="233" t="s">
        <v>344</v>
      </c>
      <c r="OW60" s="233">
        <v>25</v>
      </c>
      <c r="OX60" s="233" t="s">
        <v>342</v>
      </c>
      <c r="OY60" s="233">
        <v>3.8</v>
      </c>
      <c r="OZ60" s="233">
        <f>OW60*OY60</f>
        <v>95</v>
      </c>
      <c r="PA60" s="233">
        <v>12</v>
      </c>
      <c r="PB60" s="233">
        <v>142</v>
      </c>
      <c r="PC60" s="233" t="s">
        <v>343</v>
      </c>
      <c r="PD60" s="233" t="s">
        <v>344</v>
      </c>
      <c r="PE60" s="233">
        <v>25</v>
      </c>
      <c r="PF60" s="233" t="s">
        <v>342</v>
      </c>
      <c r="PG60" s="233">
        <v>3.8</v>
      </c>
      <c r="PH60" s="233">
        <f>PE60*PG60</f>
        <v>95</v>
      </c>
      <c r="PI60" s="233">
        <v>12</v>
      </c>
      <c r="PJ60" s="233">
        <v>142</v>
      </c>
      <c r="PK60" s="233" t="s">
        <v>343</v>
      </c>
      <c r="PL60" s="233" t="s">
        <v>344</v>
      </c>
      <c r="PM60" s="233">
        <v>25</v>
      </c>
      <c r="PN60" s="233" t="s">
        <v>342</v>
      </c>
      <c r="PO60" s="233">
        <v>3.8</v>
      </c>
      <c r="PP60" s="233">
        <f>PM60*PO60</f>
        <v>95</v>
      </c>
      <c r="PQ60" s="233">
        <v>12</v>
      </c>
      <c r="PR60" s="233">
        <v>142</v>
      </c>
      <c r="PS60" s="233" t="s">
        <v>343</v>
      </c>
      <c r="PT60" s="233" t="s">
        <v>344</v>
      </c>
      <c r="PU60" s="233">
        <v>25</v>
      </c>
      <c r="PV60" s="233" t="s">
        <v>342</v>
      </c>
      <c r="PW60" s="233">
        <v>3.8</v>
      </c>
      <c r="PX60" s="233">
        <f>PU60*PW60</f>
        <v>95</v>
      </c>
      <c r="PY60" s="233">
        <v>12</v>
      </c>
      <c r="PZ60" s="233">
        <v>142</v>
      </c>
      <c r="QA60" s="233" t="s">
        <v>343</v>
      </c>
      <c r="QB60" s="233" t="s">
        <v>344</v>
      </c>
      <c r="QC60" s="233">
        <v>25</v>
      </c>
      <c r="QD60" s="233" t="s">
        <v>342</v>
      </c>
      <c r="QE60" s="233">
        <v>3.8</v>
      </c>
      <c r="QF60" s="233">
        <f>QC60*QE60</f>
        <v>95</v>
      </c>
      <c r="QG60" s="233">
        <v>12</v>
      </c>
      <c r="QH60" s="233">
        <v>142</v>
      </c>
      <c r="QI60" s="233" t="s">
        <v>343</v>
      </c>
      <c r="QJ60" s="233" t="s">
        <v>344</v>
      </c>
      <c r="QK60" s="233">
        <v>25</v>
      </c>
      <c r="QL60" s="233" t="s">
        <v>342</v>
      </c>
      <c r="QM60" s="233">
        <v>3.8</v>
      </c>
      <c r="QN60" s="233">
        <f>QK60*QM60</f>
        <v>95</v>
      </c>
      <c r="QO60" s="233">
        <v>12</v>
      </c>
      <c r="QP60" s="233">
        <v>142</v>
      </c>
      <c r="QQ60" s="233" t="s">
        <v>343</v>
      </c>
      <c r="QR60" s="233" t="s">
        <v>344</v>
      </c>
      <c r="QS60" s="233">
        <v>25</v>
      </c>
      <c r="QT60" s="233" t="s">
        <v>342</v>
      </c>
      <c r="QU60" s="233">
        <v>3.8</v>
      </c>
      <c r="QV60" s="233">
        <f>QS60*QU60</f>
        <v>95</v>
      </c>
      <c r="QW60" s="233">
        <v>12</v>
      </c>
      <c r="QX60" s="233">
        <v>142</v>
      </c>
      <c r="QY60" s="233" t="s">
        <v>343</v>
      </c>
      <c r="QZ60" s="233" t="s">
        <v>344</v>
      </c>
      <c r="RA60" s="233">
        <v>25</v>
      </c>
      <c r="RB60" s="233" t="s">
        <v>342</v>
      </c>
      <c r="RC60" s="233">
        <v>3.8</v>
      </c>
      <c r="RD60" s="233">
        <f>RA60*RC60</f>
        <v>95</v>
      </c>
      <c r="RE60" s="233">
        <v>12</v>
      </c>
      <c r="RF60" s="233">
        <v>142</v>
      </c>
      <c r="RG60" s="233" t="s">
        <v>343</v>
      </c>
      <c r="RH60" s="233" t="s">
        <v>344</v>
      </c>
      <c r="RI60" s="233">
        <v>25</v>
      </c>
      <c r="RJ60" s="233" t="s">
        <v>342</v>
      </c>
      <c r="RK60" s="233">
        <v>3.8</v>
      </c>
      <c r="RL60" s="233">
        <f>RI60*RK60</f>
        <v>95</v>
      </c>
      <c r="RM60" s="233">
        <v>12</v>
      </c>
      <c r="RN60" s="233">
        <v>142</v>
      </c>
      <c r="RO60" s="233" t="s">
        <v>343</v>
      </c>
      <c r="RP60" s="233" t="s">
        <v>344</v>
      </c>
      <c r="RQ60" s="233">
        <v>25</v>
      </c>
      <c r="RR60" s="233" t="s">
        <v>342</v>
      </c>
      <c r="RS60" s="233">
        <v>3.8</v>
      </c>
      <c r="RT60" s="233">
        <f>RQ60*RS60</f>
        <v>95</v>
      </c>
      <c r="RU60" s="233">
        <v>12</v>
      </c>
      <c r="RV60" s="233">
        <v>142</v>
      </c>
      <c r="RW60" s="233" t="s">
        <v>343</v>
      </c>
      <c r="RX60" s="233" t="s">
        <v>344</v>
      </c>
      <c r="RY60" s="233">
        <v>25</v>
      </c>
      <c r="RZ60" s="233" t="s">
        <v>342</v>
      </c>
      <c r="SA60" s="233">
        <v>3.8</v>
      </c>
      <c r="SB60" s="233">
        <f>RY60*SA60</f>
        <v>95</v>
      </c>
      <c r="SC60" s="233">
        <v>12</v>
      </c>
      <c r="SD60" s="233">
        <v>142</v>
      </c>
      <c r="SE60" s="233" t="s">
        <v>343</v>
      </c>
      <c r="SF60" s="233" t="s">
        <v>344</v>
      </c>
      <c r="SG60" s="233">
        <v>25</v>
      </c>
      <c r="SH60" s="233" t="s">
        <v>342</v>
      </c>
      <c r="SI60" s="233">
        <v>3.8</v>
      </c>
      <c r="SJ60" s="233">
        <f>SG60*SI60</f>
        <v>95</v>
      </c>
      <c r="SK60" s="233">
        <v>12</v>
      </c>
      <c r="SL60" s="233">
        <v>142</v>
      </c>
      <c r="SM60" s="233" t="s">
        <v>343</v>
      </c>
      <c r="SN60" s="233" t="s">
        <v>344</v>
      </c>
      <c r="SO60" s="233">
        <v>25</v>
      </c>
      <c r="SP60" s="233" t="s">
        <v>342</v>
      </c>
      <c r="SQ60" s="233">
        <v>3.8</v>
      </c>
      <c r="SR60" s="233">
        <f>SO60*SQ60</f>
        <v>95</v>
      </c>
      <c r="SS60" s="233">
        <v>12</v>
      </c>
      <c r="ST60" s="233">
        <v>142</v>
      </c>
      <c r="SU60" s="233" t="s">
        <v>343</v>
      </c>
      <c r="SV60" s="233" t="s">
        <v>344</v>
      </c>
      <c r="SW60" s="233">
        <v>25</v>
      </c>
      <c r="SX60" s="233" t="s">
        <v>342</v>
      </c>
      <c r="SY60" s="233">
        <v>3.8</v>
      </c>
      <c r="SZ60" s="233">
        <f>SW60*SY60</f>
        <v>95</v>
      </c>
      <c r="TA60" s="233">
        <v>12</v>
      </c>
      <c r="TB60" s="233">
        <v>142</v>
      </c>
      <c r="TC60" s="233" t="s">
        <v>343</v>
      </c>
      <c r="TD60" s="233" t="s">
        <v>344</v>
      </c>
      <c r="TE60" s="233">
        <v>25</v>
      </c>
      <c r="TF60" s="233" t="s">
        <v>342</v>
      </c>
      <c r="TG60" s="233">
        <v>3.8</v>
      </c>
      <c r="TH60" s="233">
        <f>TE60*TG60</f>
        <v>95</v>
      </c>
      <c r="TI60" s="233">
        <v>12</v>
      </c>
      <c r="TJ60" s="233">
        <v>142</v>
      </c>
      <c r="TK60" s="233" t="s">
        <v>343</v>
      </c>
      <c r="TL60" s="233" t="s">
        <v>344</v>
      </c>
      <c r="TM60" s="233">
        <v>25</v>
      </c>
      <c r="TN60" s="233" t="s">
        <v>342</v>
      </c>
      <c r="TO60" s="233">
        <v>3.8</v>
      </c>
      <c r="TP60" s="233">
        <f>TM60*TO60</f>
        <v>95</v>
      </c>
      <c r="TQ60" s="233">
        <v>12</v>
      </c>
      <c r="TR60" s="233">
        <v>142</v>
      </c>
      <c r="TS60" s="233" t="s">
        <v>343</v>
      </c>
      <c r="TT60" s="233" t="s">
        <v>344</v>
      </c>
      <c r="TU60" s="233">
        <v>25</v>
      </c>
      <c r="TV60" s="233" t="s">
        <v>342</v>
      </c>
      <c r="TW60" s="233">
        <v>3.8</v>
      </c>
      <c r="TX60" s="233">
        <f>TU60*TW60</f>
        <v>95</v>
      </c>
      <c r="TY60" s="233">
        <v>12</v>
      </c>
      <c r="TZ60" s="233">
        <v>142</v>
      </c>
      <c r="UA60" s="233" t="s">
        <v>343</v>
      </c>
      <c r="UB60" s="233" t="s">
        <v>344</v>
      </c>
      <c r="UC60" s="233">
        <v>25</v>
      </c>
      <c r="UD60" s="233" t="s">
        <v>342</v>
      </c>
      <c r="UE60" s="233">
        <v>3.8</v>
      </c>
      <c r="UF60" s="233">
        <f>UC60*UE60</f>
        <v>95</v>
      </c>
      <c r="UG60" s="233">
        <v>12</v>
      </c>
      <c r="UH60" s="233">
        <v>142</v>
      </c>
      <c r="UI60" s="233" t="s">
        <v>343</v>
      </c>
      <c r="UJ60" s="233" t="s">
        <v>344</v>
      </c>
      <c r="UK60" s="233">
        <v>25</v>
      </c>
      <c r="UL60" s="233" t="s">
        <v>342</v>
      </c>
      <c r="UM60" s="233">
        <v>3.8</v>
      </c>
      <c r="UN60" s="233">
        <f>UK60*UM60</f>
        <v>95</v>
      </c>
      <c r="UO60" s="233">
        <v>12</v>
      </c>
      <c r="UP60" s="233">
        <v>142</v>
      </c>
      <c r="UQ60" s="233" t="s">
        <v>343</v>
      </c>
      <c r="UR60" s="233" t="s">
        <v>344</v>
      </c>
      <c r="US60" s="233">
        <v>25</v>
      </c>
      <c r="UT60" s="233" t="s">
        <v>342</v>
      </c>
      <c r="UU60" s="233">
        <v>3.8</v>
      </c>
      <c r="UV60" s="233">
        <f>US60*UU60</f>
        <v>95</v>
      </c>
      <c r="UW60" s="233">
        <v>12</v>
      </c>
      <c r="UX60" s="233">
        <v>142</v>
      </c>
      <c r="UY60" s="233" t="s">
        <v>343</v>
      </c>
      <c r="UZ60" s="233" t="s">
        <v>344</v>
      </c>
      <c r="VA60" s="233">
        <v>25</v>
      </c>
      <c r="VB60" s="233" t="s">
        <v>342</v>
      </c>
      <c r="VC60" s="233">
        <v>3.8</v>
      </c>
      <c r="VD60" s="233">
        <f>VA60*VC60</f>
        <v>95</v>
      </c>
      <c r="VE60" s="233">
        <v>12</v>
      </c>
      <c r="VF60" s="233">
        <v>142</v>
      </c>
      <c r="VG60" s="233" t="s">
        <v>343</v>
      </c>
      <c r="VH60" s="233" t="s">
        <v>344</v>
      </c>
      <c r="VI60" s="233">
        <v>25</v>
      </c>
      <c r="VJ60" s="233" t="s">
        <v>342</v>
      </c>
      <c r="VK60" s="233">
        <v>3.8</v>
      </c>
      <c r="VL60" s="233">
        <f>VI60*VK60</f>
        <v>95</v>
      </c>
      <c r="VM60" s="233">
        <v>12</v>
      </c>
      <c r="VN60" s="233">
        <v>142</v>
      </c>
      <c r="VO60" s="233" t="s">
        <v>343</v>
      </c>
      <c r="VP60" s="233" t="s">
        <v>344</v>
      </c>
      <c r="VQ60" s="233">
        <v>25</v>
      </c>
      <c r="VR60" s="233" t="s">
        <v>342</v>
      </c>
      <c r="VS60" s="233">
        <v>3.8</v>
      </c>
      <c r="VT60" s="233">
        <f>VQ60*VS60</f>
        <v>95</v>
      </c>
      <c r="VU60" s="233">
        <v>12</v>
      </c>
      <c r="VV60" s="233">
        <v>142</v>
      </c>
      <c r="VW60" s="233" t="s">
        <v>343</v>
      </c>
      <c r="VX60" s="233" t="s">
        <v>344</v>
      </c>
      <c r="VY60" s="233">
        <v>25</v>
      </c>
      <c r="VZ60" s="233" t="s">
        <v>342</v>
      </c>
      <c r="WA60" s="233">
        <v>3.8</v>
      </c>
      <c r="WB60" s="233">
        <f>VY60*WA60</f>
        <v>95</v>
      </c>
      <c r="WC60" s="233">
        <v>12</v>
      </c>
      <c r="WD60" s="233">
        <v>142</v>
      </c>
      <c r="WE60" s="233" t="s">
        <v>343</v>
      </c>
      <c r="WF60" s="233" t="s">
        <v>344</v>
      </c>
      <c r="WG60" s="233">
        <v>25</v>
      </c>
      <c r="WH60" s="233" t="s">
        <v>342</v>
      </c>
      <c r="WI60" s="233">
        <v>3.8</v>
      </c>
      <c r="WJ60" s="233">
        <f>WG60*WI60</f>
        <v>95</v>
      </c>
      <c r="WK60" s="233">
        <v>12</v>
      </c>
      <c r="WL60" s="233">
        <v>142</v>
      </c>
      <c r="WM60" s="233" t="s">
        <v>343</v>
      </c>
      <c r="WN60" s="233" t="s">
        <v>344</v>
      </c>
      <c r="WO60" s="233">
        <v>25</v>
      </c>
      <c r="WP60" s="233" t="s">
        <v>342</v>
      </c>
      <c r="WQ60" s="233">
        <v>3.8</v>
      </c>
      <c r="WR60" s="233">
        <f>WO60*WQ60</f>
        <v>95</v>
      </c>
      <c r="WS60" s="233">
        <v>12</v>
      </c>
      <c r="WT60" s="233">
        <v>142</v>
      </c>
      <c r="WU60" s="233" t="s">
        <v>343</v>
      </c>
      <c r="WV60" s="233" t="s">
        <v>344</v>
      </c>
      <c r="WW60" s="233">
        <v>25</v>
      </c>
      <c r="WX60" s="233" t="s">
        <v>342</v>
      </c>
      <c r="WY60" s="233">
        <v>3.8</v>
      </c>
      <c r="WZ60" s="233">
        <f>WW60*WY60</f>
        <v>95</v>
      </c>
      <c r="XA60" s="233">
        <v>12</v>
      </c>
      <c r="XB60" s="233">
        <v>142</v>
      </c>
      <c r="XC60" s="233" t="s">
        <v>343</v>
      </c>
      <c r="XD60" s="233" t="s">
        <v>344</v>
      </c>
      <c r="XE60" s="233">
        <v>25</v>
      </c>
      <c r="XF60" s="233" t="s">
        <v>342</v>
      </c>
      <c r="XG60" s="233">
        <v>3.8</v>
      </c>
      <c r="XH60" s="233">
        <f>XE60*XG60</f>
        <v>95</v>
      </c>
      <c r="XI60" s="233">
        <v>12</v>
      </c>
      <c r="XJ60" s="233">
        <v>142</v>
      </c>
      <c r="XK60" s="233" t="s">
        <v>343</v>
      </c>
      <c r="XL60" s="233" t="s">
        <v>344</v>
      </c>
      <c r="XM60" s="233">
        <v>25</v>
      </c>
      <c r="XN60" s="233" t="s">
        <v>342</v>
      </c>
      <c r="XO60" s="233">
        <v>3.8</v>
      </c>
      <c r="XP60" s="233">
        <f>XM60*XO60</f>
        <v>95</v>
      </c>
      <c r="XQ60" s="233">
        <v>12</v>
      </c>
      <c r="XR60" s="233">
        <v>142</v>
      </c>
      <c r="XS60" s="233" t="s">
        <v>343</v>
      </c>
      <c r="XT60" s="233" t="s">
        <v>344</v>
      </c>
      <c r="XU60" s="233">
        <v>25</v>
      </c>
      <c r="XV60" s="233" t="s">
        <v>342</v>
      </c>
      <c r="XW60" s="233">
        <v>3.8</v>
      </c>
      <c r="XX60" s="233">
        <f>XU60*XW60</f>
        <v>95</v>
      </c>
      <c r="XY60" s="233">
        <v>12</v>
      </c>
      <c r="XZ60" s="233">
        <v>142</v>
      </c>
      <c r="YA60" s="233" t="s">
        <v>343</v>
      </c>
      <c r="YB60" s="233" t="s">
        <v>344</v>
      </c>
      <c r="YC60" s="233">
        <v>25</v>
      </c>
      <c r="YD60" s="233" t="s">
        <v>342</v>
      </c>
      <c r="YE60" s="233">
        <v>3.8</v>
      </c>
      <c r="YF60" s="233">
        <f>YC60*YE60</f>
        <v>95</v>
      </c>
      <c r="YG60" s="233">
        <v>12</v>
      </c>
      <c r="YH60" s="233">
        <v>142</v>
      </c>
      <c r="YI60" s="233" t="s">
        <v>343</v>
      </c>
      <c r="YJ60" s="233" t="s">
        <v>344</v>
      </c>
      <c r="YK60" s="233">
        <v>25</v>
      </c>
      <c r="YL60" s="233" t="s">
        <v>342</v>
      </c>
      <c r="YM60" s="233">
        <v>3.8</v>
      </c>
      <c r="YN60" s="233">
        <f>YK60*YM60</f>
        <v>95</v>
      </c>
      <c r="YO60" s="233">
        <v>12</v>
      </c>
      <c r="YP60" s="233">
        <v>142</v>
      </c>
      <c r="YQ60" s="233" t="s">
        <v>343</v>
      </c>
      <c r="YR60" s="233" t="s">
        <v>344</v>
      </c>
      <c r="YS60" s="233">
        <v>25</v>
      </c>
      <c r="YT60" s="233" t="s">
        <v>342</v>
      </c>
      <c r="YU60" s="233">
        <v>3.8</v>
      </c>
      <c r="YV60" s="233">
        <f>YS60*YU60</f>
        <v>95</v>
      </c>
      <c r="YW60" s="233">
        <v>12</v>
      </c>
      <c r="YX60" s="233">
        <v>142</v>
      </c>
      <c r="YY60" s="233" t="s">
        <v>343</v>
      </c>
      <c r="YZ60" s="233" t="s">
        <v>344</v>
      </c>
      <c r="ZA60" s="233">
        <v>25</v>
      </c>
      <c r="ZB60" s="233" t="s">
        <v>342</v>
      </c>
      <c r="ZC60" s="233">
        <v>3.8</v>
      </c>
      <c r="ZD60" s="233">
        <f>ZA60*ZC60</f>
        <v>95</v>
      </c>
      <c r="ZE60" s="233">
        <v>12</v>
      </c>
      <c r="ZF60" s="233">
        <v>142</v>
      </c>
      <c r="ZG60" s="233" t="s">
        <v>343</v>
      </c>
      <c r="ZH60" s="233" t="s">
        <v>344</v>
      </c>
      <c r="ZI60" s="233">
        <v>25</v>
      </c>
      <c r="ZJ60" s="233" t="s">
        <v>342</v>
      </c>
      <c r="ZK60" s="233">
        <v>3.8</v>
      </c>
      <c r="ZL60" s="233">
        <f>ZI60*ZK60</f>
        <v>95</v>
      </c>
      <c r="ZM60" s="233">
        <v>12</v>
      </c>
      <c r="ZN60" s="233">
        <v>142</v>
      </c>
      <c r="ZO60" s="233" t="s">
        <v>343</v>
      </c>
      <c r="ZP60" s="233" t="s">
        <v>344</v>
      </c>
      <c r="ZQ60" s="233">
        <v>25</v>
      </c>
      <c r="ZR60" s="233" t="s">
        <v>342</v>
      </c>
      <c r="ZS60" s="233">
        <v>3.8</v>
      </c>
      <c r="ZT60" s="233">
        <f>ZQ60*ZS60</f>
        <v>95</v>
      </c>
      <c r="ZU60" s="233">
        <v>12</v>
      </c>
      <c r="ZV60" s="233">
        <v>142</v>
      </c>
      <c r="ZW60" s="233" t="s">
        <v>343</v>
      </c>
      <c r="ZX60" s="233" t="s">
        <v>344</v>
      </c>
      <c r="ZY60" s="233">
        <v>25</v>
      </c>
      <c r="ZZ60" s="233" t="s">
        <v>342</v>
      </c>
      <c r="AAA60" s="233">
        <v>3.8</v>
      </c>
      <c r="AAB60" s="233">
        <f>ZY60*AAA60</f>
        <v>95</v>
      </c>
      <c r="AAC60" s="233">
        <v>12</v>
      </c>
      <c r="AAD60" s="233">
        <v>142</v>
      </c>
      <c r="AAE60" s="233" t="s">
        <v>343</v>
      </c>
      <c r="AAF60" s="233" t="s">
        <v>344</v>
      </c>
      <c r="AAG60" s="233">
        <v>25</v>
      </c>
      <c r="AAH60" s="233" t="s">
        <v>342</v>
      </c>
      <c r="AAI60" s="233">
        <v>3.8</v>
      </c>
      <c r="AAJ60" s="233">
        <f>AAG60*AAI60</f>
        <v>95</v>
      </c>
      <c r="AAK60" s="233">
        <v>12</v>
      </c>
      <c r="AAL60" s="233">
        <v>142</v>
      </c>
      <c r="AAM60" s="233" t="s">
        <v>343</v>
      </c>
      <c r="AAN60" s="233" t="s">
        <v>344</v>
      </c>
      <c r="AAO60" s="233">
        <v>25</v>
      </c>
      <c r="AAP60" s="233" t="s">
        <v>342</v>
      </c>
      <c r="AAQ60" s="233">
        <v>3.8</v>
      </c>
      <c r="AAR60" s="233">
        <f>AAO60*AAQ60</f>
        <v>95</v>
      </c>
      <c r="AAS60" s="233">
        <v>12</v>
      </c>
      <c r="AAT60" s="233">
        <v>142</v>
      </c>
      <c r="AAU60" s="233" t="s">
        <v>343</v>
      </c>
      <c r="AAV60" s="233" t="s">
        <v>344</v>
      </c>
      <c r="AAW60" s="233">
        <v>25</v>
      </c>
      <c r="AAX60" s="233" t="s">
        <v>342</v>
      </c>
      <c r="AAY60" s="233">
        <v>3.8</v>
      </c>
      <c r="AAZ60" s="233">
        <f>AAW60*AAY60</f>
        <v>95</v>
      </c>
      <c r="ABA60" s="233">
        <v>12</v>
      </c>
      <c r="ABB60" s="233">
        <v>142</v>
      </c>
      <c r="ABC60" s="233" t="s">
        <v>343</v>
      </c>
      <c r="ABD60" s="233" t="s">
        <v>344</v>
      </c>
      <c r="ABE60" s="233">
        <v>25</v>
      </c>
      <c r="ABF60" s="233" t="s">
        <v>342</v>
      </c>
      <c r="ABG60" s="233">
        <v>3.8</v>
      </c>
      <c r="ABH60" s="233">
        <f>ABE60*ABG60</f>
        <v>95</v>
      </c>
      <c r="ABI60" s="233">
        <v>12</v>
      </c>
      <c r="ABJ60" s="233">
        <v>142</v>
      </c>
      <c r="ABK60" s="233" t="s">
        <v>343</v>
      </c>
      <c r="ABL60" s="233" t="s">
        <v>344</v>
      </c>
      <c r="ABM60" s="233">
        <v>25</v>
      </c>
      <c r="ABN60" s="233" t="s">
        <v>342</v>
      </c>
      <c r="ABO60" s="233">
        <v>3.8</v>
      </c>
      <c r="ABP60" s="233">
        <f>ABM60*ABO60</f>
        <v>95</v>
      </c>
      <c r="ABQ60" s="233">
        <v>12</v>
      </c>
      <c r="ABR60" s="233">
        <v>142</v>
      </c>
      <c r="ABS60" s="233" t="s">
        <v>343</v>
      </c>
      <c r="ABT60" s="233" t="s">
        <v>344</v>
      </c>
      <c r="ABU60" s="233">
        <v>25</v>
      </c>
      <c r="ABV60" s="233" t="s">
        <v>342</v>
      </c>
      <c r="ABW60" s="233">
        <v>3.8</v>
      </c>
      <c r="ABX60" s="233">
        <f>ABU60*ABW60</f>
        <v>95</v>
      </c>
      <c r="ABY60" s="233">
        <v>12</v>
      </c>
      <c r="ABZ60" s="233">
        <v>142</v>
      </c>
      <c r="ACA60" s="233" t="s">
        <v>343</v>
      </c>
      <c r="ACB60" s="233" t="s">
        <v>344</v>
      </c>
      <c r="ACC60" s="233">
        <v>25</v>
      </c>
      <c r="ACD60" s="233" t="s">
        <v>342</v>
      </c>
      <c r="ACE60" s="233">
        <v>3.8</v>
      </c>
      <c r="ACF60" s="233">
        <f>ACC60*ACE60</f>
        <v>95</v>
      </c>
      <c r="ACG60" s="233">
        <v>12</v>
      </c>
      <c r="ACH60" s="233">
        <v>142</v>
      </c>
      <c r="ACI60" s="233" t="s">
        <v>343</v>
      </c>
      <c r="ACJ60" s="233" t="s">
        <v>344</v>
      </c>
      <c r="ACK60" s="233">
        <v>25</v>
      </c>
      <c r="ACL60" s="233" t="s">
        <v>342</v>
      </c>
      <c r="ACM60" s="233">
        <v>3.8</v>
      </c>
      <c r="ACN60" s="233">
        <f>ACK60*ACM60</f>
        <v>95</v>
      </c>
      <c r="ACO60" s="233">
        <v>12</v>
      </c>
      <c r="ACP60" s="233">
        <v>142</v>
      </c>
      <c r="ACQ60" s="233" t="s">
        <v>343</v>
      </c>
      <c r="ACR60" s="233" t="s">
        <v>344</v>
      </c>
      <c r="ACS60" s="233">
        <v>25</v>
      </c>
      <c r="ACT60" s="233" t="s">
        <v>342</v>
      </c>
      <c r="ACU60" s="233">
        <v>3.8</v>
      </c>
      <c r="ACV60" s="233">
        <f>ACS60*ACU60</f>
        <v>95</v>
      </c>
      <c r="ACW60" s="233">
        <v>12</v>
      </c>
      <c r="ACX60" s="233">
        <v>142</v>
      </c>
      <c r="ACY60" s="233" t="s">
        <v>343</v>
      </c>
      <c r="ACZ60" s="233" t="s">
        <v>344</v>
      </c>
      <c r="ADA60" s="233">
        <v>25</v>
      </c>
      <c r="ADB60" s="233" t="s">
        <v>342</v>
      </c>
      <c r="ADC60" s="233">
        <v>3.8</v>
      </c>
      <c r="ADD60" s="233">
        <f>ADA60*ADC60</f>
        <v>95</v>
      </c>
      <c r="ADE60" s="233">
        <v>12</v>
      </c>
      <c r="ADF60" s="233">
        <v>142</v>
      </c>
      <c r="ADG60" s="233" t="s">
        <v>343</v>
      </c>
      <c r="ADH60" s="233" t="s">
        <v>344</v>
      </c>
      <c r="ADI60" s="233">
        <v>25</v>
      </c>
      <c r="ADJ60" s="233" t="s">
        <v>342</v>
      </c>
      <c r="ADK60" s="233">
        <v>3.8</v>
      </c>
      <c r="ADL60" s="233">
        <f>ADI60*ADK60</f>
        <v>95</v>
      </c>
      <c r="ADM60" s="233">
        <v>12</v>
      </c>
      <c r="ADN60" s="233">
        <v>142</v>
      </c>
      <c r="ADO60" s="233" t="s">
        <v>343</v>
      </c>
      <c r="ADP60" s="233" t="s">
        <v>344</v>
      </c>
      <c r="ADQ60" s="233">
        <v>25</v>
      </c>
      <c r="ADR60" s="233" t="s">
        <v>342</v>
      </c>
      <c r="ADS60" s="233">
        <v>3.8</v>
      </c>
      <c r="ADT60" s="233">
        <f>ADQ60*ADS60</f>
        <v>95</v>
      </c>
      <c r="ADU60" s="233">
        <v>12</v>
      </c>
      <c r="ADV60" s="233">
        <v>142</v>
      </c>
      <c r="ADW60" s="233" t="s">
        <v>343</v>
      </c>
      <c r="ADX60" s="233" t="s">
        <v>344</v>
      </c>
      <c r="ADY60" s="233">
        <v>25</v>
      </c>
      <c r="ADZ60" s="233" t="s">
        <v>342</v>
      </c>
      <c r="AEA60" s="233">
        <v>3.8</v>
      </c>
      <c r="AEB60" s="233">
        <f>ADY60*AEA60</f>
        <v>95</v>
      </c>
      <c r="AEC60" s="233">
        <v>12</v>
      </c>
      <c r="AED60" s="233">
        <v>142</v>
      </c>
      <c r="AEE60" s="233" t="s">
        <v>343</v>
      </c>
      <c r="AEF60" s="233" t="s">
        <v>344</v>
      </c>
      <c r="AEG60" s="233">
        <v>25</v>
      </c>
      <c r="AEH60" s="233" t="s">
        <v>342</v>
      </c>
      <c r="AEI60" s="233">
        <v>3.8</v>
      </c>
      <c r="AEJ60" s="233">
        <f>AEG60*AEI60</f>
        <v>95</v>
      </c>
      <c r="AEK60" s="233">
        <v>12</v>
      </c>
      <c r="AEL60" s="233">
        <v>142</v>
      </c>
      <c r="AEM60" s="233" t="s">
        <v>343</v>
      </c>
      <c r="AEN60" s="233" t="s">
        <v>344</v>
      </c>
      <c r="AEO60" s="233">
        <v>25</v>
      </c>
      <c r="AEP60" s="233" t="s">
        <v>342</v>
      </c>
      <c r="AEQ60" s="233">
        <v>3.8</v>
      </c>
      <c r="AER60" s="233">
        <f>AEO60*AEQ60</f>
        <v>95</v>
      </c>
      <c r="AES60" s="233">
        <v>12</v>
      </c>
      <c r="AET60" s="233">
        <v>142</v>
      </c>
      <c r="AEU60" s="233" t="s">
        <v>343</v>
      </c>
      <c r="AEV60" s="233" t="s">
        <v>344</v>
      </c>
      <c r="AEW60" s="233">
        <v>25</v>
      </c>
      <c r="AEX60" s="233" t="s">
        <v>342</v>
      </c>
      <c r="AEY60" s="233">
        <v>3.8</v>
      </c>
      <c r="AEZ60" s="233">
        <f>AEW60*AEY60</f>
        <v>95</v>
      </c>
      <c r="AFA60" s="233">
        <v>12</v>
      </c>
      <c r="AFB60" s="233">
        <v>142</v>
      </c>
      <c r="AFC60" s="233" t="s">
        <v>343</v>
      </c>
      <c r="AFD60" s="233" t="s">
        <v>344</v>
      </c>
      <c r="AFE60" s="233">
        <v>25</v>
      </c>
      <c r="AFF60" s="233" t="s">
        <v>342</v>
      </c>
      <c r="AFG60" s="233">
        <v>3.8</v>
      </c>
      <c r="AFH60" s="233">
        <f>AFE60*AFG60</f>
        <v>95</v>
      </c>
      <c r="AFI60" s="233">
        <v>12</v>
      </c>
      <c r="AFJ60" s="233">
        <v>142</v>
      </c>
      <c r="AFK60" s="233" t="s">
        <v>343</v>
      </c>
      <c r="AFL60" s="233" t="s">
        <v>344</v>
      </c>
      <c r="AFM60" s="233">
        <v>25</v>
      </c>
      <c r="AFN60" s="233" t="s">
        <v>342</v>
      </c>
      <c r="AFO60" s="233">
        <v>3.8</v>
      </c>
      <c r="AFP60" s="233">
        <f>AFM60*AFO60</f>
        <v>95</v>
      </c>
      <c r="AFQ60" s="233">
        <v>12</v>
      </c>
      <c r="AFR60" s="233">
        <v>142</v>
      </c>
      <c r="AFS60" s="233" t="s">
        <v>343</v>
      </c>
      <c r="AFT60" s="233" t="s">
        <v>344</v>
      </c>
      <c r="AFU60" s="233">
        <v>25</v>
      </c>
      <c r="AFV60" s="233" t="s">
        <v>342</v>
      </c>
      <c r="AFW60" s="233">
        <v>3.8</v>
      </c>
      <c r="AFX60" s="233">
        <f>AFU60*AFW60</f>
        <v>95</v>
      </c>
      <c r="AFY60" s="233">
        <v>12</v>
      </c>
      <c r="AFZ60" s="233">
        <v>142</v>
      </c>
      <c r="AGA60" s="233" t="s">
        <v>343</v>
      </c>
      <c r="AGB60" s="233" t="s">
        <v>344</v>
      </c>
      <c r="AGC60" s="233">
        <v>25</v>
      </c>
      <c r="AGD60" s="233" t="s">
        <v>342</v>
      </c>
      <c r="AGE60" s="233">
        <v>3.8</v>
      </c>
      <c r="AGF60" s="233">
        <f>AGC60*AGE60</f>
        <v>95</v>
      </c>
      <c r="AGG60" s="233">
        <v>12</v>
      </c>
      <c r="AGH60" s="233">
        <v>142</v>
      </c>
      <c r="AGI60" s="233" t="s">
        <v>343</v>
      </c>
      <c r="AGJ60" s="233" t="s">
        <v>344</v>
      </c>
      <c r="AGK60" s="233">
        <v>25</v>
      </c>
      <c r="AGL60" s="233" t="s">
        <v>342</v>
      </c>
      <c r="AGM60" s="233">
        <v>3.8</v>
      </c>
      <c r="AGN60" s="233">
        <f>AGK60*AGM60</f>
        <v>95</v>
      </c>
      <c r="AGO60" s="233">
        <v>12</v>
      </c>
      <c r="AGP60" s="233">
        <v>142</v>
      </c>
      <c r="AGQ60" s="233" t="s">
        <v>343</v>
      </c>
      <c r="AGR60" s="233" t="s">
        <v>344</v>
      </c>
      <c r="AGS60" s="233">
        <v>25</v>
      </c>
      <c r="AGT60" s="233" t="s">
        <v>342</v>
      </c>
      <c r="AGU60" s="233">
        <v>3.8</v>
      </c>
      <c r="AGV60" s="233">
        <f>AGS60*AGU60</f>
        <v>95</v>
      </c>
      <c r="AGW60" s="233">
        <v>12</v>
      </c>
      <c r="AGX60" s="233">
        <v>142</v>
      </c>
      <c r="AGY60" s="233" t="s">
        <v>343</v>
      </c>
      <c r="AGZ60" s="233" t="s">
        <v>344</v>
      </c>
      <c r="AHA60" s="233">
        <v>25</v>
      </c>
      <c r="AHB60" s="233" t="s">
        <v>342</v>
      </c>
      <c r="AHC60" s="233">
        <v>3.8</v>
      </c>
      <c r="AHD60" s="233">
        <f>AHA60*AHC60</f>
        <v>95</v>
      </c>
      <c r="AHE60" s="233">
        <v>12</v>
      </c>
      <c r="AHF60" s="233">
        <v>142</v>
      </c>
      <c r="AHG60" s="233" t="s">
        <v>343</v>
      </c>
      <c r="AHH60" s="233" t="s">
        <v>344</v>
      </c>
      <c r="AHI60" s="233">
        <v>25</v>
      </c>
      <c r="AHJ60" s="233" t="s">
        <v>342</v>
      </c>
      <c r="AHK60" s="233">
        <v>3.8</v>
      </c>
      <c r="AHL60" s="233">
        <f>AHI60*AHK60</f>
        <v>95</v>
      </c>
      <c r="AHM60" s="233">
        <v>12</v>
      </c>
      <c r="AHN60" s="233">
        <v>142</v>
      </c>
      <c r="AHO60" s="233" t="s">
        <v>343</v>
      </c>
      <c r="AHP60" s="233" t="s">
        <v>344</v>
      </c>
      <c r="AHQ60" s="233">
        <v>25</v>
      </c>
      <c r="AHR60" s="233" t="s">
        <v>342</v>
      </c>
      <c r="AHS60" s="233">
        <v>3.8</v>
      </c>
      <c r="AHT60" s="233">
        <f>AHQ60*AHS60</f>
        <v>95</v>
      </c>
      <c r="AHU60" s="233">
        <v>12</v>
      </c>
      <c r="AHV60" s="233">
        <v>142</v>
      </c>
      <c r="AHW60" s="233" t="s">
        <v>343</v>
      </c>
      <c r="AHX60" s="233" t="s">
        <v>344</v>
      </c>
      <c r="AHY60" s="233">
        <v>25</v>
      </c>
      <c r="AHZ60" s="233" t="s">
        <v>342</v>
      </c>
      <c r="AIA60" s="233">
        <v>3.8</v>
      </c>
      <c r="AIB60" s="233">
        <f>AHY60*AIA60</f>
        <v>95</v>
      </c>
      <c r="AIC60" s="233">
        <v>12</v>
      </c>
      <c r="AID60" s="233">
        <v>142</v>
      </c>
      <c r="AIE60" s="233" t="s">
        <v>343</v>
      </c>
      <c r="AIF60" s="233" t="s">
        <v>344</v>
      </c>
      <c r="AIG60" s="233">
        <v>25</v>
      </c>
      <c r="AIH60" s="233" t="s">
        <v>342</v>
      </c>
      <c r="AII60" s="233">
        <v>3.8</v>
      </c>
      <c r="AIJ60" s="233">
        <f>AIG60*AII60</f>
        <v>95</v>
      </c>
      <c r="AIK60" s="233">
        <v>12</v>
      </c>
      <c r="AIL60" s="233">
        <v>142</v>
      </c>
      <c r="AIM60" s="233" t="s">
        <v>343</v>
      </c>
      <c r="AIN60" s="233" t="s">
        <v>344</v>
      </c>
      <c r="AIO60" s="233">
        <v>25</v>
      </c>
      <c r="AIP60" s="233" t="s">
        <v>342</v>
      </c>
      <c r="AIQ60" s="233">
        <v>3.8</v>
      </c>
      <c r="AIR60" s="233">
        <f>AIO60*AIQ60</f>
        <v>95</v>
      </c>
      <c r="AIS60" s="233">
        <v>12</v>
      </c>
      <c r="AIT60" s="233">
        <v>142</v>
      </c>
      <c r="AIU60" s="233" t="s">
        <v>343</v>
      </c>
      <c r="AIV60" s="233" t="s">
        <v>344</v>
      </c>
      <c r="AIW60" s="233">
        <v>25</v>
      </c>
      <c r="AIX60" s="233" t="s">
        <v>342</v>
      </c>
      <c r="AIY60" s="233">
        <v>3.8</v>
      </c>
      <c r="AIZ60" s="233">
        <f>AIW60*AIY60</f>
        <v>95</v>
      </c>
      <c r="AJA60" s="233">
        <v>12</v>
      </c>
      <c r="AJB60" s="233">
        <v>142</v>
      </c>
      <c r="AJC60" s="233" t="s">
        <v>343</v>
      </c>
      <c r="AJD60" s="233" t="s">
        <v>344</v>
      </c>
      <c r="AJE60" s="233">
        <v>25</v>
      </c>
      <c r="AJF60" s="233" t="s">
        <v>342</v>
      </c>
      <c r="AJG60" s="233">
        <v>3.8</v>
      </c>
      <c r="AJH60" s="233">
        <f>AJE60*AJG60</f>
        <v>95</v>
      </c>
      <c r="AJI60" s="233">
        <v>12</v>
      </c>
      <c r="AJJ60" s="233">
        <v>142</v>
      </c>
      <c r="AJK60" s="233" t="s">
        <v>343</v>
      </c>
      <c r="AJL60" s="233" t="s">
        <v>344</v>
      </c>
      <c r="AJM60" s="233">
        <v>25</v>
      </c>
      <c r="AJN60" s="233" t="s">
        <v>342</v>
      </c>
      <c r="AJO60" s="233">
        <v>3.8</v>
      </c>
      <c r="AJP60" s="233">
        <f>AJM60*AJO60</f>
        <v>95</v>
      </c>
      <c r="AJQ60" s="233">
        <v>12</v>
      </c>
      <c r="AJR60" s="233">
        <v>142</v>
      </c>
      <c r="AJS60" s="233" t="s">
        <v>343</v>
      </c>
      <c r="AJT60" s="233" t="s">
        <v>344</v>
      </c>
      <c r="AJU60" s="233">
        <v>25</v>
      </c>
      <c r="AJV60" s="233" t="s">
        <v>342</v>
      </c>
      <c r="AJW60" s="233">
        <v>3.8</v>
      </c>
      <c r="AJX60" s="233">
        <f>AJU60*AJW60</f>
        <v>95</v>
      </c>
      <c r="AJY60" s="233">
        <v>12</v>
      </c>
      <c r="AJZ60" s="233">
        <v>142</v>
      </c>
      <c r="AKA60" s="233" t="s">
        <v>343</v>
      </c>
      <c r="AKB60" s="233" t="s">
        <v>344</v>
      </c>
      <c r="AKC60" s="233">
        <v>25</v>
      </c>
      <c r="AKD60" s="233" t="s">
        <v>342</v>
      </c>
      <c r="AKE60" s="233">
        <v>3.8</v>
      </c>
      <c r="AKF60" s="233">
        <f>AKC60*AKE60</f>
        <v>95</v>
      </c>
      <c r="AKG60" s="233">
        <v>12</v>
      </c>
      <c r="AKH60" s="233">
        <v>142</v>
      </c>
      <c r="AKI60" s="233" t="s">
        <v>343</v>
      </c>
      <c r="AKJ60" s="233" t="s">
        <v>344</v>
      </c>
      <c r="AKK60" s="233">
        <v>25</v>
      </c>
      <c r="AKL60" s="233" t="s">
        <v>342</v>
      </c>
      <c r="AKM60" s="233">
        <v>3.8</v>
      </c>
      <c r="AKN60" s="233">
        <f>AKK60*AKM60</f>
        <v>95</v>
      </c>
      <c r="AKO60" s="233">
        <v>12</v>
      </c>
      <c r="AKP60" s="233">
        <v>142</v>
      </c>
      <c r="AKQ60" s="233" t="s">
        <v>343</v>
      </c>
      <c r="AKR60" s="233" t="s">
        <v>344</v>
      </c>
      <c r="AKS60" s="233">
        <v>25</v>
      </c>
      <c r="AKT60" s="233" t="s">
        <v>342</v>
      </c>
      <c r="AKU60" s="233">
        <v>3.8</v>
      </c>
      <c r="AKV60" s="233">
        <f>AKS60*AKU60</f>
        <v>95</v>
      </c>
      <c r="AKW60" s="233">
        <v>12</v>
      </c>
      <c r="AKX60" s="233">
        <v>142</v>
      </c>
      <c r="AKY60" s="233" t="s">
        <v>343</v>
      </c>
      <c r="AKZ60" s="233" t="s">
        <v>344</v>
      </c>
      <c r="ALA60" s="233">
        <v>25</v>
      </c>
      <c r="ALB60" s="233" t="s">
        <v>342</v>
      </c>
      <c r="ALC60" s="233">
        <v>3.8</v>
      </c>
      <c r="ALD60" s="233">
        <f>ALA60*ALC60</f>
        <v>95</v>
      </c>
      <c r="ALE60" s="233">
        <v>12</v>
      </c>
      <c r="ALF60" s="233">
        <v>142</v>
      </c>
      <c r="ALG60" s="233" t="s">
        <v>343</v>
      </c>
      <c r="ALH60" s="233" t="s">
        <v>344</v>
      </c>
      <c r="ALI60" s="233">
        <v>25</v>
      </c>
      <c r="ALJ60" s="233" t="s">
        <v>342</v>
      </c>
      <c r="ALK60" s="233">
        <v>3.8</v>
      </c>
      <c r="ALL60" s="233">
        <f>ALI60*ALK60</f>
        <v>95</v>
      </c>
      <c r="ALM60" s="233">
        <v>12</v>
      </c>
      <c r="ALN60" s="233">
        <v>142</v>
      </c>
      <c r="ALO60" s="233" t="s">
        <v>343</v>
      </c>
      <c r="ALP60" s="233" t="s">
        <v>344</v>
      </c>
      <c r="ALQ60" s="233">
        <v>25</v>
      </c>
      <c r="ALR60" s="233" t="s">
        <v>342</v>
      </c>
      <c r="ALS60" s="233">
        <v>3.8</v>
      </c>
      <c r="ALT60" s="233">
        <f>ALQ60*ALS60</f>
        <v>95</v>
      </c>
      <c r="ALU60" s="233">
        <v>12</v>
      </c>
      <c r="ALV60" s="233">
        <v>142</v>
      </c>
      <c r="ALW60" s="233" t="s">
        <v>343</v>
      </c>
      <c r="ALX60" s="233" t="s">
        <v>344</v>
      </c>
      <c r="ALY60" s="233">
        <v>25</v>
      </c>
      <c r="ALZ60" s="233" t="s">
        <v>342</v>
      </c>
      <c r="AMA60" s="233">
        <v>3.8</v>
      </c>
      <c r="AMB60" s="233">
        <f>ALY60*AMA60</f>
        <v>95</v>
      </c>
      <c r="AMC60" s="233">
        <v>12</v>
      </c>
      <c r="AMD60" s="233">
        <v>142</v>
      </c>
      <c r="AME60" s="233" t="s">
        <v>343</v>
      </c>
      <c r="AMF60" s="233" t="s">
        <v>344</v>
      </c>
      <c r="AMG60" s="233">
        <v>25</v>
      </c>
      <c r="AMH60" s="233" t="s">
        <v>342</v>
      </c>
      <c r="AMI60" s="233">
        <v>3.8</v>
      </c>
      <c r="AMJ60" s="233">
        <f>AMG60*AMI60</f>
        <v>95</v>
      </c>
      <c r="AMK60" s="233">
        <v>12</v>
      </c>
      <c r="AML60" s="233">
        <v>142</v>
      </c>
      <c r="AMM60" s="233" t="s">
        <v>343</v>
      </c>
      <c r="AMN60" s="233" t="s">
        <v>344</v>
      </c>
      <c r="AMO60" s="233">
        <v>25</v>
      </c>
      <c r="AMP60" s="233" t="s">
        <v>342</v>
      </c>
      <c r="AMQ60" s="233">
        <v>3.8</v>
      </c>
      <c r="AMR60" s="233">
        <f>AMO60*AMQ60</f>
        <v>95</v>
      </c>
      <c r="AMS60" s="233">
        <v>12</v>
      </c>
      <c r="AMT60" s="233">
        <v>142</v>
      </c>
      <c r="AMU60" s="233" t="s">
        <v>343</v>
      </c>
      <c r="AMV60" s="233" t="s">
        <v>344</v>
      </c>
      <c r="AMW60" s="233">
        <v>25</v>
      </c>
      <c r="AMX60" s="233" t="s">
        <v>342</v>
      </c>
      <c r="AMY60" s="233">
        <v>3.8</v>
      </c>
      <c r="AMZ60" s="233">
        <f>AMW60*AMY60</f>
        <v>95</v>
      </c>
      <c r="ANA60" s="233">
        <v>12</v>
      </c>
      <c r="ANB60" s="233">
        <v>142</v>
      </c>
      <c r="ANC60" s="233" t="s">
        <v>343</v>
      </c>
      <c r="AND60" s="233" t="s">
        <v>344</v>
      </c>
      <c r="ANE60" s="233">
        <v>25</v>
      </c>
      <c r="ANF60" s="233" t="s">
        <v>342</v>
      </c>
      <c r="ANG60" s="233">
        <v>3.8</v>
      </c>
      <c r="ANH60" s="233">
        <f>ANE60*ANG60</f>
        <v>95</v>
      </c>
      <c r="ANI60" s="233">
        <v>12</v>
      </c>
      <c r="ANJ60" s="233">
        <v>142</v>
      </c>
      <c r="ANK60" s="233" t="s">
        <v>343</v>
      </c>
      <c r="ANL60" s="233" t="s">
        <v>344</v>
      </c>
      <c r="ANM60" s="233">
        <v>25</v>
      </c>
      <c r="ANN60" s="233" t="s">
        <v>342</v>
      </c>
      <c r="ANO60" s="233">
        <v>3.8</v>
      </c>
      <c r="ANP60" s="233">
        <f>ANM60*ANO60</f>
        <v>95</v>
      </c>
      <c r="ANQ60" s="233">
        <v>12</v>
      </c>
      <c r="ANR60" s="233">
        <v>142</v>
      </c>
      <c r="ANS60" s="233" t="s">
        <v>343</v>
      </c>
      <c r="ANT60" s="233" t="s">
        <v>344</v>
      </c>
      <c r="ANU60" s="233">
        <v>25</v>
      </c>
      <c r="ANV60" s="233" t="s">
        <v>342</v>
      </c>
      <c r="ANW60" s="233">
        <v>3.8</v>
      </c>
      <c r="ANX60" s="233">
        <f>ANU60*ANW60</f>
        <v>95</v>
      </c>
      <c r="ANY60" s="233">
        <v>12</v>
      </c>
      <c r="ANZ60" s="233">
        <v>142</v>
      </c>
      <c r="AOA60" s="233" t="s">
        <v>343</v>
      </c>
      <c r="AOB60" s="233" t="s">
        <v>344</v>
      </c>
      <c r="AOC60" s="233">
        <v>25</v>
      </c>
      <c r="AOD60" s="233" t="s">
        <v>342</v>
      </c>
      <c r="AOE60" s="233">
        <v>3.8</v>
      </c>
      <c r="AOF60" s="233">
        <f>AOC60*AOE60</f>
        <v>95</v>
      </c>
      <c r="AOG60" s="233">
        <v>12</v>
      </c>
      <c r="AOH60" s="233">
        <v>142</v>
      </c>
      <c r="AOI60" s="233" t="s">
        <v>343</v>
      </c>
      <c r="AOJ60" s="233" t="s">
        <v>344</v>
      </c>
      <c r="AOK60" s="233">
        <v>25</v>
      </c>
      <c r="AOL60" s="233" t="s">
        <v>342</v>
      </c>
      <c r="AOM60" s="233">
        <v>3.8</v>
      </c>
      <c r="AON60" s="233">
        <f>AOK60*AOM60</f>
        <v>95</v>
      </c>
      <c r="AOO60" s="233">
        <v>12</v>
      </c>
      <c r="AOP60" s="233">
        <v>142</v>
      </c>
      <c r="AOQ60" s="233" t="s">
        <v>343</v>
      </c>
      <c r="AOR60" s="233" t="s">
        <v>344</v>
      </c>
      <c r="AOS60" s="233">
        <v>25</v>
      </c>
      <c r="AOT60" s="233" t="s">
        <v>342</v>
      </c>
      <c r="AOU60" s="233">
        <v>3.8</v>
      </c>
      <c r="AOV60" s="233">
        <f>AOS60*AOU60</f>
        <v>95</v>
      </c>
      <c r="AOW60" s="233">
        <v>12</v>
      </c>
      <c r="AOX60" s="233">
        <v>142</v>
      </c>
      <c r="AOY60" s="233" t="s">
        <v>343</v>
      </c>
      <c r="AOZ60" s="233" t="s">
        <v>344</v>
      </c>
      <c r="APA60" s="233">
        <v>25</v>
      </c>
      <c r="APB60" s="233" t="s">
        <v>342</v>
      </c>
      <c r="APC60" s="233">
        <v>3.8</v>
      </c>
      <c r="APD60" s="233">
        <f>APA60*APC60</f>
        <v>95</v>
      </c>
      <c r="APE60" s="233">
        <v>12</v>
      </c>
      <c r="APF60" s="233">
        <v>142</v>
      </c>
      <c r="APG60" s="233" t="s">
        <v>343</v>
      </c>
      <c r="APH60" s="233" t="s">
        <v>344</v>
      </c>
      <c r="API60" s="233">
        <v>25</v>
      </c>
      <c r="APJ60" s="233" t="s">
        <v>342</v>
      </c>
      <c r="APK60" s="233">
        <v>3.8</v>
      </c>
      <c r="APL60" s="233">
        <f>API60*APK60</f>
        <v>95</v>
      </c>
      <c r="APM60" s="233">
        <v>12</v>
      </c>
      <c r="APN60" s="233">
        <v>142</v>
      </c>
      <c r="APO60" s="233" t="s">
        <v>343</v>
      </c>
      <c r="APP60" s="233" t="s">
        <v>344</v>
      </c>
      <c r="APQ60" s="233">
        <v>25</v>
      </c>
      <c r="APR60" s="233" t="s">
        <v>342</v>
      </c>
      <c r="APS60" s="233">
        <v>3.8</v>
      </c>
      <c r="APT60" s="233">
        <f>APQ60*APS60</f>
        <v>95</v>
      </c>
      <c r="APU60" s="233">
        <v>12</v>
      </c>
      <c r="APV60" s="233">
        <v>142</v>
      </c>
      <c r="APW60" s="233" t="s">
        <v>343</v>
      </c>
      <c r="APX60" s="233" t="s">
        <v>344</v>
      </c>
      <c r="APY60" s="233">
        <v>25</v>
      </c>
      <c r="APZ60" s="233" t="s">
        <v>342</v>
      </c>
      <c r="AQA60" s="233">
        <v>3.8</v>
      </c>
      <c r="AQB60" s="233">
        <f>APY60*AQA60</f>
        <v>95</v>
      </c>
      <c r="AQC60" s="233">
        <v>12</v>
      </c>
      <c r="AQD60" s="233">
        <v>142</v>
      </c>
      <c r="AQE60" s="233" t="s">
        <v>343</v>
      </c>
      <c r="AQF60" s="233" t="s">
        <v>344</v>
      </c>
      <c r="AQG60" s="233">
        <v>25</v>
      </c>
      <c r="AQH60" s="233" t="s">
        <v>342</v>
      </c>
      <c r="AQI60" s="233">
        <v>3.8</v>
      </c>
      <c r="AQJ60" s="233">
        <f>AQG60*AQI60</f>
        <v>95</v>
      </c>
      <c r="AQK60" s="233">
        <v>12</v>
      </c>
      <c r="AQL60" s="233">
        <v>142</v>
      </c>
      <c r="AQM60" s="233" t="s">
        <v>343</v>
      </c>
      <c r="AQN60" s="233" t="s">
        <v>344</v>
      </c>
      <c r="AQO60" s="233">
        <v>25</v>
      </c>
      <c r="AQP60" s="233" t="s">
        <v>342</v>
      </c>
      <c r="AQQ60" s="233">
        <v>3.8</v>
      </c>
      <c r="AQR60" s="233">
        <f>AQO60*AQQ60</f>
        <v>95</v>
      </c>
      <c r="AQS60" s="233">
        <v>12</v>
      </c>
      <c r="AQT60" s="233">
        <v>142</v>
      </c>
      <c r="AQU60" s="233" t="s">
        <v>343</v>
      </c>
      <c r="AQV60" s="233" t="s">
        <v>344</v>
      </c>
      <c r="AQW60" s="233">
        <v>25</v>
      </c>
      <c r="AQX60" s="233" t="s">
        <v>342</v>
      </c>
      <c r="AQY60" s="233">
        <v>3.8</v>
      </c>
      <c r="AQZ60" s="233">
        <f>AQW60*AQY60</f>
        <v>95</v>
      </c>
      <c r="ARA60" s="233">
        <v>12</v>
      </c>
      <c r="ARB60" s="233">
        <v>142</v>
      </c>
      <c r="ARC60" s="233" t="s">
        <v>343</v>
      </c>
      <c r="ARD60" s="233" t="s">
        <v>344</v>
      </c>
      <c r="ARE60" s="233">
        <v>25</v>
      </c>
      <c r="ARF60" s="233" t="s">
        <v>342</v>
      </c>
      <c r="ARG60" s="233">
        <v>3.8</v>
      </c>
      <c r="ARH60" s="233">
        <f>ARE60*ARG60</f>
        <v>95</v>
      </c>
      <c r="ARI60" s="233">
        <v>12</v>
      </c>
      <c r="ARJ60" s="233">
        <v>142</v>
      </c>
      <c r="ARK60" s="233" t="s">
        <v>343</v>
      </c>
      <c r="ARL60" s="233" t="s">
        <v>344</v>
      </c>
      <c r="ARM60" s="233">
        <v>25</v>
      </c>
      <c r="ARN60" s="233" t="s">
        <v>342</v>
      </c>
      <c r="ARO60" s="233">
        <v>3.8</v>
      </c>
      <c r="ARP60" s="233">
        <f>ARM60*ARO60</f>
        <v>95</v>
      </c>
      <c r="ARQ60" s="233">
        <v>12</v>
      </c>
      <c r="ARR60" s="233">
        <v>142</v>
      </c>
      <c r="ARS60" s="233" t="s">
        <v>343</v>
      </c>
      <c r="ART60" s="233" t="s">
        <v>344</v>
      </c>
      <c r="ARU60" s="233">
        <v>25</v>
      </c>
      <c r="ARV60" s="233" t="s">
        <v>342</v>
      </c>
      <c r="ARW60" s="233">
        <v>3.8</v>
      </c>
      <c r="ARX60" s="233">
        <f>ARU60*ARW60</f>
        <v>95</v>
      </c>
      <c r="ARY60" s="233">
        <v>12</v>
      </c>
      <c r="ARZ60" s="233">
        <v>142</v>
      </c>
      <c r="ASA60" s="233" t="s">
        <v>343</v>
      </c>
      <c r="ASB60" s="233" t="s">
        <v>344</v>
      </c>
      <c r="ASC60" s="233">
        <v>25</v>
      </c>
      <c r="ASD60" s="233" t="s">
        <v>342</v>
      </c>
      <c r="ASE60" s="233">
        <v>3.8</v>
      </c>
      <c r="ASF60" s="233">
        <f>ASC60*ASE60</f>
        <v>95</v>
      </c>
      <c r="ASG60" s="233">
        <v>12</v>
      </c>
      <c r="ASH60" s="233">
        <v>142</v>
      </c>
      <c r="ASI60" s="233" t="s">
        <v>343</v>
      </c>
      <c r="ASJ60" s="233" t="s">
        <v>344</v>
      </c>
      <c r="ASK60" s="233">
        <v>25</v>
      </c>
      <c r="ASL60" s="233" t="s">
        <v>342</v>
      </c>
      <c r="ASM60" s="233">
        <v>3.8</v>
      </c>
      <c r="ASN60" s="233">
        <f>ASK60*ASM60</f>
        <v>95</v>
      </c>
      <c r="ASO60" s="233">
        <v>12</v>
      </c>
      <c r="ASP60" s="233">
        <v>142</v>
      </c>
      <c r="ASQ60" s="233" t="s">
        <v>343</v>
      </c>
      <c r="ASR60" s="233" t="s">
        <v>344</v>
      </c>
      <c r="ASS60" s="233">
        <v>25</v>
      </c>
      <c r="AST60" s="233" t="s">
        <v>342</v>
      </c>
      <c r="ASU60" s="233">
        <v>3.8</v>
      </c>
      <c r="ASV60" s="233">
        <f>ASS60*ASU60</f>
        <v>95</v>
      </c>
      <c r="ASW60" s="233">
        <v>12</v>
      </c>
      <c r="ASX60" s="233">
        <v>142</v>
      </c>
      <c r="ASY60" s="233" t="s">
        <v>343</v>
      </c>
      <c r="ASZ60" s="233" t="s">
        <v>344</v>
      </c>
      <c r="ATA60" s="233">
        <v>25</v>
      </c>
      <c r="ATB60" s="233" t="s">
        <v>342</v>
      </c>
      <c r="ATC60" s="233">
        <v>3.8</v>
      </c>
      <c r="ATD60" s="233">
        <f>ATA60*ATC60</f>
        <v>95</v>
      </c>
      <c r="ATE60" s="233">
        <v>12</v>
      </c>
      <c r="ATF60" s="233">
        <v>142</v>
      </c>
      <c r="ATG60" s="233" t="s">
        <v>343</v>
      </c>
      <c r="ATH60" s="233" t="s">
        <v>344</v>
      </c>
      <c r="ATI60" s="233">
        <v>25</v>
      </c>
      <c r="ATJ60" s="233" t="s">
        <v>342</v>
      </c>
      <c r="ATK60" s="233">
        <v>3.8</v>
      </c>
      <c r="ATL60" s="233">
        <f>ATI60*ATK60</f>
        <v>95</v>
      </c>
      <c r="ATM60" s="233">
        <v>12</v>
      </c>
      <c r="ATN60" s="233">
        <v>142</v>
      </c>
      <c r="ATO60" s="233" t="s">
        <v>343</v>
      </c>
      <c r="ATP60" s="233" t="s">
        <v>344</v>
      </c>
      <c r="ATQ60" s="233">
        <v>25</v>
      </c>
      <c r="ATR60" s="233" t="s">
        <v>342</v>
      </c>
      <c r="ATS60" s="233">
        <v>3.8</v>
      </c>
      <c r="ATT60" s="233">
        <f>ATQ60*ATS60</f>
        <v>95</v>
      </c>
      <c r="ATU60" s="233">
        <v>12</v>
      </c>
      <c r="ATV60" s="233">
        <v>142</v>
      </c>
      <c r="ATW60" s="233" t="s">
        <v>343</v>
      </c>
      <c r="ATX60" s="233" t="s">
        <v>344</v>
      </c>
      <c r="ATY60" s="233">
        <v>25</v>
      </c>
      <c r="ATZ60" s="233" t="s">
        <v>342</v>
      </c>
      <c r="AUA60" s="233">
        <v>3.8</v>
      </c>
      <c r="AUB60" s="233">
        <f>ATY60*AUA60</f>
        <v>95</v>
      </c>
      <c r="AUC60" s="233">
        <v>12</v>
      </c>
      <c r="AUD60" s="233">
        <v>142</v>
      </c>
      <c r="AUE60" s="233" t="s">
        <v>343</v>
      </c>
      <c r="AUF60" s="233" t="s">
        <v>344</v>
      </c>
      <c r="AUG60" s="233">
        <v>25</v>
      </c>
      <c r="AUH60" s="233" t="s">
        <v>342</v>
      </c>
      <c r="AUI60" s="233">
        <v>3.8</v>
      </c>
      <c r="AUJ60" s="233">
        <f>AUG60*AUI60</f>
        <v>95</v>
      </c>
      <c r="AUK60" s="233">
        <v>12</v>
      </c>
      <c r="AUL60" s="233">
        <v>142</v>
      </c>
      <c r="AUM60" s="233" t="s">
        <v>343</v>
      </c>
      <c r="AUN60" s="233" t="s">
        <v>344</v>
      </c>
      <c r="AUO60" s="233">
        <v>25</v>
      </c>
      <c r="AUP60" s="233" t="s">
        <v>342</v>
      </c>
      <c r="AUQ60" s="233">
        <v>3.8</v>
      </c>
      <c r="AUR60" s="233">
        <f>AUO60*AUQ60</f>
        <v>95</v>
      </c>
      <c r="AUS60" s="233">
        <v>12</v>
      </c>
      <c r="AUT60" s="233">
        <v>142</v>
      </c>
      <c r="AUU60" s="233" t="s">
        <v>343</v>
      </c>
      <c r="AUV60" s="233" t="s">
        <v>344</v>
      </c>
      <c r="AUW60" s="233">
        <v>25</v>
      </c>
      <c r="AUX60" s="233" t="s">
        <v>342</v>
      </c>
      <c r="AUY60" s="233">
        <v>3.8</v>
      </c>
      <c r="AUZ60" s="233">
        <f>AUW60*AUY60</f>
        <v>95</v>
      </c>
      <c r="AVA60" s="233">
        <v>12</v>
      </c>
      <c r="AVB60" s="233">
        <v>142</v>
      </c>
      <c r="AVC60" s="233" t="s">
        <v>343</v>
      </c>
      <c r="AVD60" s="233" t="s">
        <v>344</v>
      </c>
      <c r="AVE60" s="233">
        <v>25</v>
      </c>
      <c r="AVF60" s="233" t="s">
        <v>342</v>
      </c>
      <c r="AVG60" s="233">
        <v>3.8</v>
      </c>
      <c r="AVH60" s="233">
        <f>AVE60*AVG60</f>
        <v>95</v>
      </c>
      <c r="AVI60" s="233">
        <v>12</v>
      </c>
      <c r="AVJ60" s="233">
        <v>142</v>
      </c>
      <c r="AVK60" s="233" t="s">
        <v>343</v>
      </c>
      <c r="AVL60" s="233" t="s">
        <v>344</v>
      </c>
      <c r="AVM60" s="233">
        <v>25</v>
      </c>
      <c r="AVN60" s="233" t="s">
        <v>342</v>
      </c>
      <c r="AVO60" s="233">
        <v>3.8</v>
      </c>
      <c r="AVP60" s="233">
        <f>AVM60*AVO60</f>
        <v>95</v>
      </c>
      <c r="AVQ60" s="233">
        <v>12</v>
      </c>
      <c r="AVR60" s="233">
        <v>142</v>
      </c>
      <c r="AVS60" s="233" t="s">
        <v>343</v>
      </c>
      <c r="AVT60" s="233" t="s">
        <v>344</v>
      </c>
      <c r="AVU60" s="233">
        <v>25</v>
      </c>
      <c r="AVV60" s="233" t="s">
        <v>342</v>
      </c>
      <c r="AVW60" s="233">
        <v>3.8</v>
      </c>
      <c r="AVX60" s="233">
        <f>AVU60*AVW60</f>
        <v>95</v>
      </c>
      <c r="AVY60" s="233">
        <v>12</v>
      </c>
      <c r="AVZ60" s="233">
        <v>142</v>
      </c>
      <c r="AWA60" s="233" t="s">
        <v>343</v>
      </c>
      <c r="AWB60" s="233" t="s">
        <v>344</v>
      </c>
      <c r="AWC60" s="233">
        <v>25</v>
      </c>
      <c r="AWD60" s="233" t="s">
        <v>342</v>
      </c>
      <c r="AWE60" s="233">
        <v>3.8</v>
      </c>
      <c r="AWF60" s="233">
        <f>AWC60*AWE60</f>
        <v>95</v>
      </c>
      <c r="AWG60" s="233">
        <v>12</v>
      </c>
      <c r="AWH60" s="233">
        <v>142</v>
      </c>
      <c r="AWI60" s="233" t="s">
        <v>343</v>
      </c>
      <c r="AWJ60" s="233" t="s">
        <v>344</v>
      </c>
      <c r="AWK60" s="233">
        <v>25</v>
      </c>
      <c r="AWL60" s="233" t="s">
        <v>342</v>
      </c>
      <c r="AWM60" s="233">
        <v>3.8</v>
      </c>
      <c r="AWN60" s="233">
        <f>AWK60*AWM60</f>
        <v>95</v>
      </c>
      <c r="AWO60" s="233">
        <v>12</v>
      </c>
      <c r="AWP60" s="233">
        <v>142</v>
      </c>
      <c r="AWQ60" s="233" t="s">
        <v>343</v>
      </c>
      <c r="AWR60" s="233" t="s">
        <v>344</v>
      </c>
      <c r="AWS60" s="233">
        <v>25</v>
      </c>
      <c r="AWT60" s="233" t="s">
        <v>342</v>
      </c>
      <c r="AWU60" s="233">
        <v>3.8</v>
      </c>
      <c r="AWV60" s="233">
        <f>AWS60*AWU60</f>
        <v>95</v>
      </c>
      <c r="AWW60" s="233">
        <v>12</v>
      </c>
      <c r="AWX60" s="233">
        <v>142</v>
      </c>
      <c r="AWY60" s="233" t="s">
        <v>343</v>
      </c>
      <c r="AWZ60" s="233" t="s">
        <v>344</v>
      </c>
      <c r="AXA60" s="233">
        <v>25</v>
      </c>
      <c r="AXB60" s="233" t="s">
        <v>342</v>
      </c>
      <c r="AXC60" s="233">
        <v>3.8</v>
      </c>
      <c r="AXD60" s="233">
        <f>AXA60*AXC60</f>
        <v>95</v>
      </c>
      <c r="AXE60" s="233">
        <v>12</v>
      </c>
      <c r="AXF60" s="233">
        <v>142</v>
      </c>
      <c r="AXG60" s="233" t="s">
        <v>343</v>
      </c>
      <c r="AXH60" s="233" t="s">
        <v>344</v>
      </c>
      <c r="AXI60" s="233">
        <v>25</v>
      </c>
      <c r="AXJ60" s="233" t="s">
        <v>342</v>
      </c>
      <c r="AXK60" s="233">
        <v>3.8</v>
      </c>
      <c r="AXL60" s="233">
        <f>AXI60*AXK60</f>
        <v>95</v>
      </c>
      <c r="AXM60" s="233">
        <v>12</v>
      </c>
      <c r="AXN60" s="233">
        <v>142</v>
      </c>
      <c r="AXO60" s="233" t="s">
        <v>343</v>
      </c>
      <c r="AXP60" s="233" t="s">
        <v>344</v>
      </c>
      <c r="AXQ60" s="233">
        <v>25</v>
      </c>
      <c r="AXR60" s="233" t="s">
        <v>342</v>
      </c>
      <c r="AXS60" s="233">
        <v>3.8</v>
      </c>
      <c r="AXT60" s="233">
        <f>AXQ60*AXS60</f>
        <v>95</v>
      </c>
      <c r="AXU60" s="233">
        <v>12</v>
      </c>
      <c r="AXV60" s="233">
        <v>142</v>
      </c>
      <c r="AXW60" s="233" t="s">
        <v>343</v>
      </c>
      <c r="AXX60" s="233" t="s">
        <v>344</v>
      </c>
      <c r="AXY60" s="233">
        <v>25</v>
      </c>
      <c r="AXZ60" s="233" t="s">
        <v>342</v>
      </c>
      <c r="AYA60" s="233">
        <v>3.8</v>
      </c>
      <c r="AYB60" s="233">
        <f>AXY60*AYA60</f>
        <v>95</v>
      </c>
      <c r="AYC60" s="233">
        <v>12</v>
      </c>
      <c r="AYD60" s="233">
        <v>142</v>
      </c>
      <c r="AYE60" s="233" t="s">
        <v>343</v>
      </c>
      <c r="AYF60" s="233" t="s">
        <v>344</v>
      </c>
      <c r="AYG60" s="233">
        <v>25</v>
      </c>
      <c r="AYH60" s="233" t="s">
        <v>342</v>
      </c>
      <c r="AYI60" s="233">
        <v>3.8</v>
      </c>
      <c r="AYJ60" s="233">
        <f>AYG60*AYI60</f>
        <v>95</v>
      </c>
      <c r="AYK60" s="233">
        <v>12</v>
      </c>
      <c r="AYL60" s="233">
        <v>142</v>
      </c>
      <c r="AYM60" s="233" t="s">
        <v>343</v>
      </c>
      <c r="AYN60" s="233" t="s">
        <v>344</v>
      </c>
      <c r="AYO60" s="233">
        <v>25</v>
      </c>
      <c r="AYP60" s="233" t="s">
        <v>342</v>
      </c>
      <c r="AYQ60" s="233">
        <v>3.8</v>
      </c>
      <c r="AYR60" s="233">
        <f>AYO60*AYQ60</f>
        <v>95</v>
      </c>
      <c r="AYS60" s="233">
        <v>12</v>
      </c>
      <c r="AYT60" s="233">
        <v>142</v>
      </c>
      <c r="AYU60" s="233" t="s">
        <v>343</v>
      </c>
      <c r="AYV60" s="233" t="s">
        <v>344</v>
      </c>
      <c r="AYW60" s="233">
        <v>25</v>
      </c>
      <c r="AYX60" s="233" t="s">
        <v>342</v>
      </c>
      <c r="AYY60" s="233">
        <v>3.8</v>
      </c>
      <c r="AYZ60" s="233">
        <f>AYW60*AYY60</f>
        <v>95</v>
      </c>
      <c r="AZA60" s="233">
        <v>12</v>
      </c>
      <c r="AZB60" s="233">
        <v>142</v>
      </c>
      <c r="AZC60" s="233" t="s">
        <v>343</v>
      </c>
      <c r="AZD60" s="233" t="s">
        <v>344</v>
      </c>
      <c r="AZE60" s="233">
        <v>25</v>
      </c>
      <c r="AZF60" s="233" t="s">
        <v>342</v>
      </c>
      <c r="AZG60" s="233">
        <v>3.8</v>
      </c>
      <c r="AZH60" s="233">
        <f>AZE60*AZG60</f>
        <v>95</v>
      </c>
      <c r="AZI60" s="233">
        <v>12</v>
      </c>
      <c r="AZJ60" s="233">
        <v>142</v>
      </c>
      <c r="AZK60" s="233" t="s">
        <v>343</v>
      </c>
      <c r="AZL60" s="233" t="s">
        <v>344</v>
      </c>
      <c r="AZM60" s="233">
        <v>25</v>
      </c>
      <c r="AZN60" s="233" t="s">
        <v>342</v>
      </c>
      <c r="AZO60" s="233">
        <v>3.8</v>
      </c>
      <c r="AZP60" s="233">
        <f>AZM60*AZO60</f>
        <v>95</v>
      </c>
      <c r="AZQ60" s="233">
        <v>12</v>
      </c>
      <c r="AZR60" s="233">
        <v>142</v>
      </c>
      <c r="AZS60" s="233" t="s">
        <v>343</v>
      </c>
      <c r="AZT60" s="233" t="s">
        <v>344</v>
      </c>
      <c r="AZU60" s="233">
        <v>25</v>
      </c>
      <c r="AZV60" s="233" t="s">
        <v>342</v>
      </c>
      <c r="AZW60" s="233">
        <v>3.8</v>
      </c>
      <c r="AZX60" s="233">
        <f>AZU60*AZW60</f>
        <v>95</v>
      </c>
      <c r="AZY60" s="233">
        <v>12</v>
      </c>
      <c r="AZZ60" s="233">
        <v>142</v>
      </c>
      <c r="BAA60" s="233" t="s">
        <v>343</v>
      </c>
      <c r="BAB60" s="233" t="s">
        <v>344</v>
      </c>
      <c r="BAC60" s="233">
        <v>25</v>
      </c>
      <c r="BAD60" s="233" t="s">
        <v>342</v>
      </c>
      <c r="BAE60" s="233">
        <v>3.8</v>
      </c>
      <c r="BAF60" s="233">
        <f>BAC60*BAE60</f>
        <v>95</v>
      </c>
      <c r="BAG60" s="233">
        <v>12</v>
      </c>
      <c r="BAH60" s="233">
        <v>142</v>
      </c>
      <c r="BAI60" s="233" t="s">
        <v>343</v>
      </c>
      <c r="BAJ60" s="233" t="s">
        <v>344</v>
      </c>
      <c r="BAK60" s="233">
        <v>25</v>
      </c>
      <c r="BAL60" s="233" t="s">
        <v>342</v>
      </c>
      <c r="BAM60" s="233">
        <v>3.8</v>
      </c>
      <c r="BAN60" s="233">
        <f>BAK60*BAM60</f>
        <v>95</v>
      </c>
      <c r="BAO60" s="233">
        <v>12</v>
      </c>
      <c r="BAP60" s="233">
        <v>142</v>
      </c>
      <c r="BAQ60" s="233" t="s">
        <v>343</v>
      </c>
      <c r="BAR60" s="233" t="s">
        <v>344</v>
      </c>
      <c r="BAS60" s="233">
        <v>25</v>
      </c>
      <c r="BAT60" s="233" t="s">
        <v>342</v>
      </c>
      <c r="BAU60" s="233">
        <v>3.8</v>
      </c>
      <c r="BAV60" s="233">
        <f>BAS60*BAU60</f>
        <v>95</v>
      </c>
      <c r="BAW60" s="233">
        <v>12</v>
      </c>
      <c r="BAX60" s="233">
        <v>142</v>
      </c>
      <c r="BAY60" s="233" t="s">
        <v>343</v>
      </c>
      <c r="BAZ60" s="233" t="s">
        <v>344</v>
      </c>
      <c r="BBA60" s="233">
        <v>25</v>
      </c>
      <c r="BBB60" s="233" t="s">
        <v>342</v>
      </c>
      <c r="BBC60" s="233">
        <v>3.8</v>
      </c>
      <c r="BBD60" s="233">
        <f>BBA60*BBC60</f>
        <v>95</v>
      </c>
      <c r="BBE60" s="233">
        <v>12</v>
      </c>
      <c r="BBF60" s="233">
        <v>142</v>
      </c>
      <c r="BBG60" s="233" t="s">
        <v>343</v>
      </c>
      <c r="BBH60" s="233" t="s">
        <v>344</v>
      </c>
      <c r="BBI60" s="233">
        <v>25</v>
      </c>
      <c r="BBJ60" s="233" t="s">
        <v>342</v>
      </c>
      <c r="BBK60" s="233">
        <v>3.8</v>
      </c>
      <c r="BBL60" s="233">
        <f>BBI60*BBK60</f>
        <v>95</v>
      </c>
      <c r="BBM60" s="233">
        <v>12</v>
      </c>
      <c r="BBN60" s="233">
        <v>142</v>
      </c>
      <c r="BBO60" s="233" t="s">
        <v>343</v>
      </c>
      <c r="BBP60" s="233" t="s">
        <v>344</v>
      </c>
      <c r="BBQ60" s="233">
        <v>25</v>
      </c>
      <c r="BBR60" s="233" t="s">
        <v>342</v>
      </c>
      <c r="BBS60" s="233">
        <v>3.8</v>
      </c>
      <c r="BBT60" s="233">
        <f>BBQ60*BBS60</f>
        <v>95</v>
      </c>
      <c r="BBU60" s="233">
        <v>12</v>
      </c>
      <c r="BBV60" s="233">
        <v>142</v>
      </c>
      <c r="BBW60" s="233" t="s">
        <v>343</v>
      </c>
      <c r="BBX60" s="233" t="s">
        <v>344</v>
      </c>
      <c r="BBY60" s="233">
        <v>25</v>
      </c>
      <c r="BBZ60" s="233" t="s">
        <v>342</v>
      </c>
      <c r="BCA60" s="233">
        <v>3.8</v>
      </c>
      <c r="BCB60" s="233">
        <f>BBY60*BCA60</f>
        <v>95</v>
      </c>
      <c r="BCC60" s="233">
        <v>12</v>
      </c>
      <c r="BCD60" s="233">
        <v>142</v>
      </c>
      <c r="BCE60" s="233" t="s">
        <v>343</v>
      </c>
      <c r="BCF60" s="233" t="s">
        <v>344</v>
      </c>
      <c r="BCG60" s="233">
        <v>25</v>
      </c>
      <c r="BCH60" s="233" t="s">
        <v>342</v>
      </c>
      <c r="BCI60" s="233">
        <v>3.8</v>
      </c>
      <c r="BCJ60" s="233">
        <f>BCG60*BCI60</f>
        <v>95</v>
      </c>
      <c r="BCK60" s="233">
        <v>12</v>
      </c>
      <c r="BCL60" s="233">
        <v>142</v>
      </c>
      <c r="BCM60" s="233" t="s">
        <v>343</v>
      </c>
      <c r="BCN60" s="233" t="s">
        <v>344</v>
      </c>
      <c r="BCO60" s="233">
        <v>25</v>
      </c>
      <c r="BCP60" s="233" t="s">
        <v>342</v>
      </c>
      <c r="BCQ60" s="233">
        <v>3.8</v>
      </c>
      <c r="BCR60" s="233">
        <f>BCO60*BCQ60</f>
        <v>95</v>
      </c>
      <c r="BCS60" s="233">
        <v>12</v>
      </c>
      <c r="BCT60" s="233">
        <v>142</v>
      </c>
      <c r="BCU60" s="233" t="s">
        <v>343</v>
      </c>
      <c r="BCV60" s="233" t="s">
        <v>344</v>
      </c>
      <c r="BCW60" s="233">
        <v>25</v>
      </c>
      <c r="BCX60" s="233" t="s">
        <v>342</v>
      </c>
      <c r="BCY60" s="233">
        <v>3.8</v>
      </c>
      <c r="BCZ60" s="233">
        <f>BCW60*BCY60</f>
        <v>95</v>
      </c>
      <c r="BDA60" s="233">
        <v>12</v>
      </c>
      <c r="BDB60" s="233">
        <v>142</v>
      </c>
      <c r="BDC60" s="233" t="s">
        <v>343</v>
      </c>
      <c r="BDD60" s="233" t="s">
        <v>344</v>
      </c>
      <c r="BDE60" s="233">
        <v>25</v>
      </c>
      <c r="BDF60" s="233" t="s">
        <v>342</v>
      </c>
      <c r="BDG60" s="233">
        <v>3.8</v>
      </c>
      <c r="BDH60" s="233">
        <f>BDE60*BDG60</f>
        <v>95</v>
      </c>
      <c r="BDI60" s="233">
        <v>12</v>
      </c>
      <c r="BDJ60" s="233">
        <v>142</v>
      </c>
      <c r="BDK60" s="233" t="s">
        <v>343</v>
      </c>
      <c r="BDL60" s="233" t="s">
        <v>344</v>
      </c>
      <c r="BDM60" s="233">
        <v>25</v>
      </c>
      <c r="BDN60" s="233" t="s">
        <v>342</v>
      </c>
      <c r="BDO60" s="233">
        <v>3.8</v>
      </c>
      <c r="BDP60" s="233">
        <f>BDM60*BDO60</f>
        <v>95</v>
      </c>
      <c r="BDQ60" s="233">
        <v>12</v>
      </c>
      <c r="BDR60" s="233">
        <v>142</v>
      </c>
      <c r="BDS60" s="233" t="s">
        <v>343</v>
      </c>
      <c r="BDT60" s="233" t="s">
        <v>344</v>
      </c>
      <c r="BDU60" s="233">
        <v>25</v>
      </c>
      <c r="BDV60" s="233" t="s">
        <v>342</v>
      </c>
      <c r="BDW60" s="233">
        <v>3.8</v>
      </c>
      <c r="BDX60" s="233">
        <f>BDU60*BDW60</f>
        <v>95</v>
      </c>
      <c r="BDY60" s="233">
        <v>12</v>
      </c>
      <c r="BDZ60" s="233">
        <v>142</v>
      </c>
      <c r="BEA60" s="233" t="s">
        <v>343</v>
      </c>
      <c r="BEB60" s="233" t="s">
        <v>344</v>
      </c>
      <c r="BEC60" s="233">
        <v>25</v>
      </c>
      <c r="BED60" s="233" t="s">
        <v>342</v>
      </c>
      <c r="BEE60" s="233">
        <v>3.8</v>
      </c>
      <c r="BEF60" s="233">
        <f>BEC60*BEE60</f>
        <v>95</v>
      </c>
      <c r="BEG60" s="233">
        <v>12</v>
      </c>
      <c r="BEH60" s="233">
        <v>142</v>
      </c>
      <c r="BEI60" s="233" t="s">
        <v>343</v>
      </c>
      <c r="BEJ60" s="233" t="s">
        <v>344</v>
      </c>
      <c r="BEK60" s="233">
        <v>25</v>
      </c>
      <c r="BEL60" s="233" t="s">
        <v>342</v>
      </c>
      <c r="BEM60" s="233">
        <v>3.8</v>
      </c>
      <c r="BEN60" s="233">
        <f>BEK60*BEM60</f>
        <v>95</v>
      </c>
      <c r="BEO60" s="233">
        <v>12</v>
      </c>
      <c r="BEP60" s="233">
        <v>142</v>
      </c>
      <c r="BEQ60" s="233" t="s">
        <v>343</v>
      </c>
      <c r="BER60" s="233" t="s">
        <v>344</v>
      </c>
      <c r="BES60" s="233">
        <v>25</v>
      </c>
      <c r="BET60" s="233" t="s">
        <v>342</v>
      </c>
      <c r="BEU60" s="233">
        <v>3.8</v>
      </c>
      <c r="BEV60" s="233">
        <f>BES60*BEU60</f>
        <v>95</v>
      </c>
      <c r="BEW60" s="233">
        <v>12</v>
      </c>
      <c r="BEX60" s="233">
        <v>142</v>
      </c>
      <c r="BEY60" s="233" t="s">
        <v>343</v>
      </c>
      <c r="BEZ60" s="233" t="s">
        <v>344</v>
      </c>
      <c r="BFA60" s="233">
        <v>25</v>
      </c>
      <c r="BFB60" s="233" t="s">
        <v>342</v>
      </c>
      <c r="BFC60" s="233">
        <v>3.8</v>
      </c>
      <c r="BFD60" s="233">
        <f>BFA60*BFC60</f>
        <v>95</v>
      </c>
      <c r="BFE60" s="233">
        <v>12</v>
      </c>
      <c r="BFF60" s="233">
        <v>142</v>
      </c>
      <c r="BFG60" s="233" t="s">
        <v>343</v>
      </c>
      <c r="BFH60" s="233" t="s">
        <v>344</v>
      </c>
      <c r="BFI60" s="233">
        <v>25</v>
      </c>
      <c r="BFJ60" s="233" t="s">
        <v>342</v>
      </c>
      <c r="BFK60" s="233">
        <v>3.8</v>
      </c>
      <c r="BFL60" s="233">
        <f>BFI60*BFK60</f>
        <v>95</v>
      </c>
      <c r="BFM60" s="233">
        <v>12</v>
      </c>
      <c r="BFN60" s="233">
        <v>142</v>
      </c>
      <c r="BFO60" s="233" t="s">
        <v>343</v>
      </c>
      <c r="BFP60" s="233" t="s">
        <v>344</v>
      </c>
      <c r="BFQ60" s="233">
        <v>25</v>
      </c>
      <c r="BFR60" s="233" t="s">
        <v>342</v>
      </c>
      <c r="BFS60" s="233">
        <v>3.8</v>
      </c>
      <c r="BFT60" s="233">
        <f>BFQ60*BFS60</f>
        <v>95</v>
      </c>
      <c r="BFU60" s="233">
        <v>12</v>
      </c>
      <c r="BFV60" s="233">
        <v>142</v>
      </c>
      <c r="BFW60" s="233" t="s">
        <v>343</v>
      </c>
      <c r="BFX60" s="233" t="s">
        <v>344</v>
      </c>
      <c r="BFY60" s="233">
        <v>25</v>
      </c>
      <c r="BFZ60" s="233" t="s">
        <v>342</v>
      </c>
      <c r="BGA60" s="233">
        <v>3.8</v>
      </c>
      <c r="BGB60" s="233">
        <f>BFY60*BGA60</f>
        <v>95</v>
      </c>
      <c r="BGC60" s="233">
        <v>12</v>
      </c>
      <c r="BGD60" s="233">
        <v>142</v>
      </c>
      <c r="BGE60" s="233" t="s">
        <v>343</v>
      </c>
      <c r="BGF60" s="233" t="s">
        <v>344</v>
      </c>
      <c r="BGG60" s="233">
        <v>25</v>
      </c>
      <c r="BGH60" s="233" t="s">
        <v>342</v>
      </c>
      <c r="BGI60" s="233">
        <v>3.8</v>
      </c>
      <c r="BGJ60" s="233">
        <f>BGG60*BGI60</f>
        <v>95</v>
      </c>
      <c r="BGK60" s="233">
        <v>12</v>
      </c>
      <c r="BGL60" s="233">
        <v>142</v>
      </c>
      <c r="BGM60" s="233" t="s">
        <v>343</v>
      </c>
      <c r="BGN60" s="233" t="s">
        <v>344</v>
      </c>
      <c r="BGO60" s="233">
        <v>25</v>
      </c>
      <c r="BGP60" s="233" t="s">
        <v>342</v>
      </c>
      <c r="BGQ60" s="233">
        <v>3.8</v>
      </c>
      <c r="BGR60" s="233">
        <f>BGO60*BGQ60</f>
        <v>95</v>
      </c>
      <c r="BGS60" s="233">
        <v>12</v>
      </c>
      <c r="BGT60" s="233">
        <v>142</v>
      </c>
      <c r="BGU60" s="233" t="s">
        <v>343</v>
      </c>
      <c r="BGV60" s="233" t="s">
        <v>344</v>
      </c>
      <c r="BGW60" s="233">
        <v>25</v>
      </c>
      <c r="BGX60" s="233" t="s">
        <v>342</v>
      </c>
      <c r="BGY60" s="233">
        <v>3.8</v>
      </c>
      <c r="BGZ60" s="233">
        <f>BGW60*BGY60</f>
        <v>95</v>
      </c>
      <c r="BHA60" s="233">
        <v>12</v>
      </c>
      <c r="BHB60" s="233">
        <v>142</v>
      </c>
      <c r="BHC60" s="233" t="s">
        <v>343</v>
      </c>
      <c r="BHD60" s="233" t="s">
        <v>344</v>
      </c>
      <c r="BHE60" s="233">
        <v>25</v>
      </c>
      <c r="BHF60" s="233" t="s">
        <v>342</v>
      </c>
      <c r="BHG60" s="233">
        <v>3.8</v>
      </c>
      <c r="BHH60" s="233">
        <f>BHE60*BHG60</f>
        <v>95</v>
      </c>
      <c r="BHI60" s="233">
        <v>12</v>
      </c>
      <c r="BHJ60" s="233">
        <v>142</v>
      </c>
      <c r="BHK60" s="233" t="s">
        <v>343</v>
      </c>
      <c r="BHL60" s="233" t="s">
        <v>344</v>
      </c>
      <c r="BHM60" s="233">
        <v>25</v>
      </c>
      <c r="BHN60" s="233" t="s">
        <v>342</v>
      </c>
      <c r="BHO60" s="233">
        <v>3.8</v>
      </c>
      <c r="BHP60" s="233">
        <f>BHM60*BHO60</f>
        <v>95</v>
      </c>
      <c r="BHQ60" s="233">
        <v>12</v>
      </c>
      <c r="BHR60" s="233">
        <v>142</v>
      </c>
      <c r="BHS60" s="233" t="s">
        <v>343</v>
      </c>
      <c r="BHT60" s="233" t="s">
        <v>344</v>
      </c>
      <c r="BHU60" s="233">
        <v>25</v>
      </c>
      <c r="BHV60" s="233" t="s">
        <v>342</v>
      </c>
      <c r="BHW60" s="233">
        <v>3.8</v>
      </c>
      <c r="BHX60" s="233">
        <f>BHU60*BHW60</f>
        <v>95</v>
      </c>
      <c r="BHY60" s="233">
        <v>12</v>
      </c>
      <c r="BHZ60" s="233">
        <v>142</v>
      </c>
      <c r="BIA60" s="233" t="s">
        <v>343</v>
      </c>
      <c r="BIB60" s="233" t="s">
        <v>344</v>
      </c>
      <c r="BIC60" s="233">
        <v>25</v>
      </c>
      <c r="BID60" s="233" t="s">
        <v>342</v>
      </c>
      <c r="BIE60" s="233">
        <v>3.8</v>
      </c>
      <c r="BIF60" s="233">
        <f>BIC60*BIE60</f>
        <v>95</v>
      </c>
      <c r="BIG60" s="233">
        <v>12</v>
      </c>
      <c r="BIH60" s="233">
        <v>142</v>
      </c>
      <c r="BII60" s="233" t="s">
        <v>343</v>
      </c>
      <c r="BIJ60" s="233" t="s">
        <v>344</v>
      </c>
      <c r="BIK60" s="233">
        <v>25</v>
      </c>
      <c r="BIL60" s="233" t="s">
        <v>342</v>
      </c>
      <c r="BIM60" s="233">
        <v>3.8</v>
      </c>
      <c r="BIN60" s="233">
        <f>BIK60*BIM60</f>
        <v>95</v>
      </c>
      <c r="BIO60" s="233">
        <v>12</v>
      </c>
      <c r="BIP60" s="233">
        <v>142</v>
      </c>
      <c r="BIQ60" s="233" t="s">
        <v>343</v>
      </c>
      <c r="BIR60" s="233" t="s">
        <v>344</v>
      </c>
      <c r="BIS60" s="233">
        <v>25</v>
      </c>
      <c r="BIT60" s="233" t="s">
        <v>342</v>
      </c>
      <c r="BIU60" s="233">
        <v>3.8</v>
      </c>
      <c r="BIV60" s="233">
        <f>BIS60*BIU60</f>
        <v>95</v>
      </c>
      <c r="BIW60" s="233">
        <v>12</v>
      </c>
      <c r="BIX60" s="233">
        <v>142</v>
      </c>
      <c r="BIY60" s="233" t="s">
        <v>343</v>
      </c>
      <c r="BIZ60" s="233" t="s">
        <v>344</v>
      </c>
      <c r="BJA60" s="233">
        <v>25</v>
      </c>
      <c r="BJB60" s="233" t="s">
        <v>342</v>
      </c>
      <c r="BJC60" s="233">
        <v>3.8</v>
      </c>
      <c r="BJD60" s="233">
        <f>BJA60*BJC60</f>
        <v>95</v>
      </c>
      <c r="BJE60" s="233">
        <v>12</v>
      </c>
      <c r="BJF60" s="233">
        <v>142</v>
      </c>
      <c r="BJG60" s="233" t="s">
        <v>343</v>
      </c>
      <c r="BJH60" s="233" t="s">
        <v>344</v>
      </c>
      <c r="BJI60" s="233">
        <v>25</v>
      </c>
      <c r="BJJ60" s="233" t="s">
        <v>342</v>
      </c>
      <c r="BJK60" s="233">
        <v>3.8</v>
      </c>
      <c r="BJL60" s="233">
        <f>BJI60*BJK60</f>
        <v>95</v>
      </c>
      <c r="BJM60" s="233">
        <v>12</v>
      </c>
      <c r="BJN60" s="233">
        <v>142</v>
      </c>
      <c r="BJO60" s="233" t="s">
        <v>343</v>
      </c>
      <c r="BJP60" s="233" t="s">
        <v>344</v>
      </c>
      <c r="BJQ60" s="233">
        <v>25</v>
      </c>
      <c r="BJR60" s="233" t="s">
        <v>342</v>
      </c>
      <c r="BJS60" s="233">
        <v>3.8</v>
      </c>
      <c r="BJT60" s="233">
        <f>BJQ60*BJS60</f>
        <v>95</v>
      </c>
      <c r="BJU60" s="233">
        <v>12</v>
      </c>
      <c r="BJV60" s="233">
        <v>142</v>
      </c>
      <c r="BJW60" s="233" t="s">
        <v>343</v>
      </c>
      <c r="BJX60" s="233" t="s">
        <v>344</v>
      </c>
      <c r="BJY60" s="233">
        <v>25</v>
      </c>
      <c r="BJZ60" s="233" t="s">
        <v>342</v>
      </c>
      <c r="BKA60" s="233">
        <v>3.8</v>
      </c>
      <c r="BKB60" s="233">
        <f>BJY60*BKA60</f>
        <v>95</v>
      </c>
      <c r="BKC60" s="233">
        <v>12</v>
      </c>
      <c r="BKD60" s="233">
        <v>142</v>
      </c>
      <c r="BKE60" s="233" t="s">
        <v>343</v>
      </c>
      <c r="BKF60" s="233" t="s">
        <v>344</v>
      </c>
      <c r="BKG60" s="233">
        <v>25</v>
      </c>
      <c r="BKH60" s="233" t="s">
        <v>342</v>
      </c>
      <c r="BKI60" s="233">
        <v>3.8</v>
      </c>
      <c r="BKJ60" s="233">
        <f>BKG60*BKI60</f>
        <v>95</v>
      </c>
      <c r="BKK60" s="233">
        <v>12</v>
      </c>
      <c r="BKL60" s="233">
        <v>142</v>
      </c>
      <c r="BKM60" s="233" t="s">
        <v>343</v>
      </c>
      <c r="BKN60" s="233" t="s">
        <v>344</v>
      </c>
      <c r="BKO60" s="233">
        <v>25</v>
      </c>
      <c r="BKP60" s="233" t="s">
        <v>342</v>
      </c>
      <c r="BKQ60" s="233">
        <v>3.8</v>
      </c>
      <c r="BKR60" s="233">
        <f>BKO60*BKQ60</f>
        <v>95</v>
      </c>
      <c r="BKS60" s="233">
        <v>12</v>
      </c>
      <c r="BKT60" s="233">
        <v>142</v>
      </c>
      <c r="BKU60" s="233" t="s">
        <v>343</v>
      </c>
      <c r="BKV60" s="233" t="s">
        <v>344</v>
      </c>
      <c r="BKW60" s="233">
        <v>25</v>
      </c>
      <c r="BKX60" s="233" t="s">
        <v>342</v>
      </c>
      <c r="BKY60" s="233">
        <v>3.8</v>
      </c>
      <c r="BKZ60" s="233">
        <f>BKW60*BKY60</f>
        <v>95</v>
      </c>
      <c r="BLA60" s="233">
        <v>12</v>
      </c>
      <c r="BLB60" s="233">
        <v>142</v>
      </c>
      <c r="BLC60" s="233" t="s">
        <v>343</v>
      </c>
      <c r="BLD60" s="233" t="s">
        <v>344</v>
      </c>
      <c r="BLE60" s="233">
        <v>25</v>
      </c>
      <c r="BLF60" s="233" t="s">
        <v>342</v>
      </c>
      <c r="BLG60" s="233">
        <v>3.8</v>
      </c>
      <c r="BLH60" s="233">
        <f>BLE60*BLG60</f>
        <v>95</v>
      </c>
      <c r="BLI60" s="233">
        <v>12</v>
      </c>
      <c r="BLJ60" s="233">
        <v>142</v>
      </c>
      <c r="BLK60" s="233" t="s">
        <v>343</v>
      </c>
      <c r="BLL60" s="233" t="s">
        <v>344</v>
      </c>
      <c r="BLM60" s="233">
        <v>25</v>
      </c>
      <c r="BLN60" s="233" t="s">
        <v>342</v>
      </c>
      <c r="BLO60" s="233">
        <v>3.8</v>
      </c>
      <c r="BLP60" s="233">
        <f>BLM60*BLO60</f>
        <v>95</v>
      </c>
      <c r="BLQ60" s="233">
        <v>12</v>
      </c>
      <c r="BLR60" s="233">
        <v>142</v>
      </c>
      <c r="BLS60" s="233" t="s">
        <v>343</v>
      </c>
      <c r="BLT60" s="233" t="s">
        <v>344</v>
      </c>
      <c r="BLU60" s="233">
        <v>25</v>
      </c>
      <c r="BLV60" s="233" t="s">
        <v>342</v>
      </c>
      <c r="BLW60" s="233">
        <v>3.8</v>
      </c>
      <c r="BLX60" s="233">
        <f>BLU60*BLW60</f>
        <v>95</v>
      </c>
      <c r="BLY60" s="233">
        <v>12</v>
      </c>
      <c r="BLZ60" s="233">
        <v>142</v>
      </c>
      <c r="BMA60" s="233" t="s">
        <v>343</v>
      </c>
      <c r="BMB60" s="233" t="s">
        <v>344</v>
      </c>
      <c r="BMC60" s="233">
        <v>25</v>
      </c>
      <c r="BMD60" s="233" t="s">
        <v>342</v>
      </c>
      <c r="BME60" s="233">
        <v>3.8</v>
      </c>
      <c r="BMF60" s="233">
        <f>BMC60*BME60</f>
        <v>95</v>
      </c>
      <c r="BMG60" s="233">
        <v>12</v>
      </c>
      <c r="BMH60" s="233">
        <v>142</v>
      </c>
      <c r="BMI60" s="233" t="s">
        <v>343</v>
      </c>
      <c r="BMJ60" s="233" t="s">
        <v>344</v>
      </c>
      <c r="BMK60" s="233">
        <v>25</v>
      </c>
      <c r="BML60" s="233" t="s">
        <v>342</v>
      </c>
      <c r="BMM60" s="233">
        <v>3.8</v>
      </c>
      <c r="BMN60" s="233">
        <f>BMK60*BMM60</f>
        <v>95</v>
      </c>
      <c r="BMO60" s="233">
        <v>12</v>
      </c>
      <c r="BMP60" s="233">
        <v>142</v>
      </c>
      <c r="BMQ60" s="233" t="s">
        <v>343</v>
      </c>
      <c r="BMR60" s="233" t="s">
        <v>344</v>
      </c>
      <c r="BMS60" s="233">
        <v>25</v>
      </c>
      <c r="BMT60" s="233" t="s">
        <v>342</v>
      </c>
      <c r="BMU60" s="233">
        <v>3.8</v>
      </c>
      <c r="BMV60" s="233">
        <f>BMS60*BMU60</f>
        <v>95</v>
      </c>
      <c r="BMW60" s="233">
        <v>12</v>
      </c>
      <c r="BMX60" s="233">
        <v>142</v>
      </c>
      <c r="BMY60" s="233" t="s">
        <v>343</v>
      </c>
      <c r="BMZ60" s="233" t="s">
        <v>344</v>
      </c>
      <c r="BNA60" s="233">
        <v>25</v>
      </c>
      <c r="BNB60" s="233" t="s">
        <v>342</v>
      </c>
      <c r="BNC60" s="233">
        <v>3.8</v>
      </c>
      <c r="BND60" s="233">
        <f>BNA60*BNC60</f>
        <v>95</v>
      </c>
      <c r="BNE60" s="233">
        <v>12</v>
      </c>
      <c r="BNF60" s="233">
        <v>142</v>
      </c>
      <c r="BNG60" s="233" t="s">
        <v>343</v>
      </c>
      <c r="BNH60" s="233" t="s">
        <v>344</v>
      </c>
      <c r="BNI60" s="233">
        <v>25</v>
      </c>
      <c r="BNJ60" s="233" t="s">
        <v>342</v>
      </c>
      <c r="BNK60" s="233">
        <v>3.8</v>
      </c>
      <c r="BNL60" s="233">
        <f>BNI60*BNK60</f>
        <v>95</v>
      </c>
      <c r="BNM60" s="233">
        <v>12</v>
      </c>
      <c r="BNN60" s="233">
        <v>142</v>
      </c>
      <c r="BNO60" s="233" t="s">
        <v>343</v>
      </c>
      <c r="BNP60" s="233" t="s">
        <v>344</v>
      </c>
      <c r="BNQ60" s="233">
        <v>25</v>
      </c>
      <c r="BNR60" s="233" t="s">
        <v>342</v>
      </c>
      <c r="BNS60" s="233">
        <v>3.8</v>
      </c>
      <c r="BNT60" s="233">
        <f>BNQ60*BNS60</f>
        <v>95</v>
      </c>
      <c r="BNU60" s="233">
        <v>12</v>
      </c>
      <c r="BNV60" s="233">
        <v>142</v>
      </c>
      <c r="BNW60" s="233" t="s">
        <v>343</v>
      </c>
      <c r="BNX60" s="233" t="s">
        <v>344</v>
      </c>
      <c r="BNY60" s="233">
        <v>25</v>
      </c>
      <c r="BNZ60" s="233" t="s">
        <v>342</v>
      </c>
      <c r="BOA60" s="233">
        <v>3.8</v>
      </c>
      <c r="BOB60" s="233">
        <f>BNY60*BOA60</f>
        <v>95</v>
      </c>
      <c r="BOC60" s="233">
        <v>12</v>
      </c>
      <c r="BOD60" s="233">
        <v>142</v>
      </c>
      <c r="BOE60" s="233" t="s">
        <v>343</v>
      </c>
      <c r="BOF60" s="233" t="s">
        <v>344</v>
      </c>
      <c r="BOG60" s="233">
        <v>25</v>
      </c>
      <c r="BOH60" s="233" t="s">
        <v>342</v>
      </c>
      <c r="BOI60" s="233">
        <v>3.8</v>
      </c>
      <c r="BOJ60" s="233">
        <f>BOG60*BOI60</f>
        <v>95</v>
      </c>
      <c r="BOK60" s="233">
        <v>12</v>
      </c>
      <c r="BOL60" s="233">
        <v>142</v>
      </c>
      <c r="BOM60" s="233" t="s">
        <v>343</v>
      </c>
      <c r="BON60" s="233" t="s">
        <v>344</v>
      </c>
      <c r="BOO60" s="233">
        <v>25</v>
      </c>
      <c r="BOP60" s="233" t="s">
        <v>342</v>
      </c>
      <c r="BOQ60" s="233">
        <v>3.8</v>
      </c>
      <c r="BOR60" s="233">
        <f>BOO60*BOQ60</f>
        <v>95</v>
      </c>
      <c r="BOS60" s="233">
        <v>12</v>
      </c>
      <c r="BOT60" s="233">
        <v>142</v>
      </c>
      <c r="BOU60" s="233" t="s">
        <v>343</v>
      </c>
      <c r="BOV60" s="233" t="s">
        <v>344</v>
      </c>
      <c r="BOW60" s="233">
        <v>25</v>
      </c>
      <c r="BOX60" s="233" t="s">
        <v>342</v>
      </c>
      <c r="BOY60" s="233">
        <v>3.8</v>
      </c>
      <c r="BOZ60" s="233">
        <f>BOW60*BOY60</f>
        <v>95</v>
      </c>
      <c r="BPA60" s="233">
        <v>12</v>
      </c>
      <c r="BPB60" s="233">
        <v>142</v>
      </c>
      <c r="BPC60" s="233" t="s">
        <v>343</v>
      </c>
      <c r="BPD60" s="233" t="s">
        <v>344</v>
      </c>
      <c r="BPE60" s="233">
        <v>25</v>
      </c>
      <c r="BPF60" s="233" t="s">
        <v>342</v>
      </c>
      <c r="BPG60" s="233">
        <v>3.8</v>
      </c>
      <c r="BPH60" s="233">
        <f>BPE60*BPG60</f>
        <v>95</v>
      </c>
      <c r="BPI60" s="233">
        <v>12</v>
      </c>
      <c r="BPJ60" s="233">
        <v>142</v>
      </c>
      <c r="BPK60" s="233" t="s">
        <v>343</v>
      </c>
      <c r="BPL60" s="233" t="s">
        <v>344</v>
      </c>
      <c r="BPM60" s="233">
        <v>25</v>
      </c>
      <c r="BPN60" s="233" t="s">
        <v>342</v>
      </c>
      <c r="BPO60" s="233">
        <v>3.8</v>
      </c>
      <c r="BPP60" s="233">
        <f>BPM60*BPO60</f>
        <v>95</v>
      </c>
      <c r="BPQ60" s="233">
        <v>12</v>
      </c>
      <c r="BPR60" s="233">
        <v>142</v>
      </c>
      <c r="BPS60" s="233" t="s">
        <v>343</v>
      </c>
      <c r="BPT60" s="233" t="s">
        <v>344</v>
      </c>
      <c r="BPU60" s="233">
        <v>25</v>
      </c>
      <c r="BPV60" s="233" t="s">
        <v>342</v>
      </c>
      <c r="BPW60" s="233">
        <v>3.8</v>
      </c>
      <c r="BPX60" s="233">
        <f>BPU60*BPW60</f>
        <v>95</v>
      </c>
      <c r="BPY60" s="233">
        <v>12</v>
      </c>
      <c r="BPZ60" s="233">
        <v>142</v>
      </c>
      <c r="BQA60" s="233" t="s">
        <v>343</v>
      </c>
      <c r="BQB60" s="233" t="s">
        <v>344</v>
      </c>
      <c r="BQC60" s="233">
        <v>25</v>
      </c>
      <c r="BQD60" s="233" t="s">
        <v>342</v>
      </c>
      <c r="BQE60" s="233">
        <v>3.8</v>
      </c>
      <c r="BQF60" s="233">
        <f>BQC60*BQE60</f>
        <v>95</v>
      </c>
      <c r="BQG60" s="233">
        <v>12</v>
      </c>
      <c r="BQH60" s="233">
        <v>142</v>
      </c>
      <c r="BQI60" s="233" t="s">
        <v>343</v>
      </c>
      <c r="BQJ60" s="233" t="s">
        <v>344</v>
      </c>
      <c r="BQK60" s="233">
        <v>25</v>
      </c>
      <c r="BQL60" s="233" t="s">
        <v>342</v>
      </c>
      <c r="BQM60" s="233">
        <v>3.8</v>
      </c>
      <c r="BQN60" s="233">
        <f>BQK60*BQM60</f>
        <v>95</v>
      </c>
      <c r="BQO60" s="233">
        <v>12</v>
      </c>
      <c r="BQP60" s="233">
        <v>142</v>
      </c>
      <c r="BQQ60" s="233" t="s">
        <v>343</v>
      </c>
      <c r="BQR60" s="233" t="s">
        <v>344</v>
      </c>
      <c r="BQS60" s="233">
        <v>25</v>
      </c>
      <c r="BQT60" s="233" t="s">
        <v>342</v>
      </c>
      <c r="BQU60" s="233">
        <v>3.8</v>
      </c>
      <c r="BQV60" s="233">
        <f>BQS60*BQU60</f>
        <v>95</v>
      </c>
      <c r="BQW60" s="233">
        <v>12</v>
      </c>
      <c r="BQX60" s="233">
        <v>142</v>
      </c>
      <c r="BQY60" s="233" t="s">
        <v>343</v>
      </c>
      <c r="BQZ60" s="233" t="s">
        <v>344</v>
      </c>
      <c r="BRA60" s="233">
        <v>25</v>
      </c>
      <c r="BRB60" s="233" t="s">
        <v>342</v>
      </c>
      <c r="BRC60" s="233">
        <v>3.8</v>
      </c>
      <c r="BRD60" s="233">
        <f>BRA60*BRC60</f>
        <v>95</v>
      </c>
      <c r="BRE60" s="233">
        <v>12</v>
      </c>
      <c r="BRF60" s="233">
        <v>142</v>
      </c>
      <c r="BRG60" s="233" t="s">
        <v>343</v>
      </c>
      <c r="BRH60" s="233" t="s">
        <v>344</v>
      </c>
      <c r="BRI60" s="233">
        <v>25</v>
      </c>
      <c r="BRJ60" s="233" t="s">
        <v>342</v>
      </c>
      <c r="BRK60" s="233">
        <v>3.8</v>
      </c>
      <c r="BRL60" s="233">
        <f>BRI60*BRK60</f>
        <v>95</v>
      </c>
      <c r="BRM60" s="233">
        <v>12</v>
      </c>
      <c r="BRN60" s="233">
        <v>142</v>
      </c>
      <c r="BRO60" s="233" t="s">
        <v>343</v>
      </c>
      <c r="BRP60" s="233" t="s">
        <v>344</v>
      </c>
      <c r="BRQ60" s="233">
        <v>25</v>
      </c>
      <c r="BRR60" s="233" t="s">
        <v>342</v>
      </c>
      <c r="BRS60" s="233">
        <v>3.8</v>
      </c>
      <c r="BRT60" s="233">
        <f>BRQ60*BRS60</f>
        <v>95</v>
      </c>
      <c r="BRU60" s="233">
        <v>12</v>
      </c>
      <c r="BRV60" s="233">
        <v>142</v>
      </c>
      <c r="BRW60" s="233" t="s">
        <v>343</v>
      </c>
      <c r="BRX60" s="233" t="s">
        <v>344</v>
      </c>
      <c r="BRY60" s="233">
        <v>25</v>
      </c>
      <c r="BRZ60" s="233" t="s">
        <v>342</v>
      </c>
      <c r="BSA60" s="233">
        <v>3.8</v>
      </c>
      <c r="BSB60" s="233">
        <f>BRY60*BSA60</f>
        <v>95</v>
      </c>
      <c r="BSC60" s="233">
        <v>12</v>
      </c>
      <c r="BSD60" s="233">
        <v>142</v>
      </c>
      <c r="BSE60" s="233" t="s">
        <v>343</v>
      </c>
      <c r="BSF60" s="233" t="s">
        <v>344</v>
      </c>
      <c r="BSG60" s="233">
        <v>25</v>
      </c>
      <c r="BSH60" s="233" t="s">
        <v>342</v>
      </c>
      <c r="BSI60" s="233">
        <v>3.8</v>
      </c>
      <c r="BSJ60" s="233">
        <f>BSG60*BSI60</f>
        <v>95</v>
      </c>
      <c r="BSK60" s="233">
        <v>12</v>
      </c>
      <c r="BSL60" s="233">
        <v>142</v>
      </c>
      <c r="BSM60" s="233" t="s">
        <v>343</v>
      </c>
      <c r="BSN60" s="233" t="s">
        <v>344</v>
      </c>
      <c r="BSO60" s="233">
        <v>25</v>
      </c>
      <c r="BSP60" s="233" t="s">
        <v>342</v>
      </c>
      <c r="BSQ60" s="233">
        <v>3.8</v>
      </c>
      <c r="BSR60" s="233">
        <f>BSO60*BSQ60</f>
        <v>95</v>
      </c>
      <c r="BSS60" s="233">
        <v>12</v>
      </c>
      <c r="BST60" s="233">
        <v>142</v>
      </c>
      <c r="BSU60" s="233" t="s">
        <v>343</v>
      </c>
      <c r="BSV60" s="233" t="s">
        <v>344</v>
      </c>
      <c r="BSW60" s="233">
        <v>25</v>
      </c>
      <c r="BSX60" s="233" t="s">
        <v>342</v>
      </c>
      <c r="BSY60" s="233">
        <v>3.8</v>
      </c>
      <c r="BSZ60" s="233">
        <f>BSW60*BSY60</f>
        <v>95</v>
      </c>
      <c r="BTA60" s="233">
        <v>12</v>
      </c>
      <c r="BTB60" s="233">
        <v>142</v>
      </c>
      <c r="BTC60" s="233" t="s">
        <v>343</v>
      </c>
      <c r="BTD60" s="233" t="s">
        <v>344</v>
      </c>
      <c r="BTE60" s="233">
        <v>25</v>
      </c>
      <c r="BTF60" s="233" t="s">
        <v>342</v>
      </c>
      <c r="BTG60" s="233">
        <v>3.8</v>
      </c>
      <c r="BTH60" s="233">
        <f>BTE60*BTG60</f>
        <v>95</v>
      </c>
      <c r="BTI60" s="233">
        <v>12</v>
      </c>
      <c r="BTJ60" s="233">
        <v>142</v>
      </c>
      <c r="BTK60" s="233" t="s">
        <v>343</v>
      </c>
      <c r="BTL60" s="233" t="s">
        <v>344</v>
      </c>
      <c r="BTM60" s="233">
        <v>25</v>
      </c>
      <c r="BTN60" s="233" t="s">
        <v>342</v>
      </c>
      <c r="BTO60" s="233">
        <v>3.8</v>
      </c>
      <c r="BTP60" s="233">
        <f>BTM60*BTO60</f>
        <v>95</v>
      </c>
      <c r="BTQ60" s="233">
        <v>12</v>
      </c>
      <c r="BTR60" s="233">
        <v>142</v>
      </c>
      <c r="BTS60" s="233" t="s">
        <v>343</v>
      </c>
      <c r="BTT60" s="233" t="s">
        <v>344</v>
      </c>
      <c r="BTU60" s="233">
        <v>25</v>
      </c>
      <c r="BTV60" s="233" t="s">
        <v>342</v>
      </c>
      <c r="BTW60" s="233">
        <v>3.8</v>
      </c>
      <c r="BTX60" s="233">
        <f>BTU60*BTW60</f>
        <v>95</v>
      </c>
      <c r="BTY60" s="233">
        <v>12</v>
      </c>
      <c r="BTZ60" s="233">
        <v>142</v>
      </c>
      <c r="BUA60" s="233" t="s">
        <v>343</v>
      </c>
      <c r="BUB60" s="233" t="s">
        <v>344</v>
      </c>
      <c r="BUC60" s="233">
        <v>25</v>
      </c>
      <c r="BUD60" s="233" t="s">
        <v>342</v>
      </c>
      <c r="BUE60" s="233">
        <v>3.8</v>
      </c>
      <c r="BUF60" s="233">
        <f>BUC60*BUE60</f>
        <v>95</v>
      </c>
      <c r="BUG60" s="233">
        <v>12</v>
      </c>
      <c r="BUH60" s="233">
        <v>142</v>
      </c>
      <c r="BUI60" s="233" t="s">
        <v>343</v>
      </c>
      <c r="BUJ60" s="233" t="s">
        <v>344</v>
      </c>
      <c r="BUK60" s="233">
        <v>25</v>
      </c>
      <c r="BUL60" s="233" t="s">
        <v>342</v>
      </c>
      <c r="BUM60" s="233">
        <v>3.8</v>
      </c>
      <c r="BUN60" s="233">
        <f>BUK60*BUM60</f>
        <v>95</v>
      </c>
      <c r="BUO60" s="233">
        <v>12</v>
      </c>
      <c r="BUP60" s="233">
        <v>142</v>
      </c>
      <c r="BUQ60" s="233" t="s">
        <v>343</v>
      </c>
      <c r="BUR60" s="233" t="s">
        <v>344</v>
      </c>
      <c r="BUS60" s="233">
        <v>25</v>
      </c>
      <c r="BUT60" s="233" t="s">
        <v>342</v>
      </c>
      <c r="BUU60" s="233">
        <v>3.8</v>
      </c>
      <c r="BUV60" s="233">
        <f>BUS60*BUU60</f>
        <v>95</v>
      </c>
      <c r="BUW60" s="233">
        <v>12</v>
      </c>
      <c r="BUX60" s="233">
        <v>142</v>
      </c>
      <c r="BUY60" s="233" t="s">
        <v>343</v>
      </c>
      <c r="BUZ60" s="233" t="s">
        <v>344</v>
      </c>
      <c r="BVA60" s="233">
        <v>25</v>
      </c>
      <c r="BVB60" s="233" t="s">
        <v>342</v>
      </c>
      <c r="BVC60" s="233">
        <v>3.8</v>
      </c>
      <c r="BVD60" s="233">
        <f>BVA60*BVC60</f>
        <v>95</v>
      </c>
      <c r="BVE60" s="233">
        <v>12</v>
      </c>
      <c r="BVF60" s="233">
        <v>142</v>
      </c>
      <c r="BVG60" s="233" t="s">
        <v>343</v>
      </c>
      <c r="BVH60" s="233" t="s">
        <v>344</v>
      </c>
      <c r="BVI60" s="233">
        <v>25</v>
      </c>
      <c r="BVJ60" s="233" t="s">
        <v>342</v>
      </c>
      <c r="BVK60" s="233">
        <v>3.8</v>
      </c>
      <c r="BVL60" s="233">
        <f>BVI60*BVK60</f>
        <v>95</v>
      </c>
      <c r="BVM60" s="233">
        <v>12</v>
      </c>
      <c r="BVN60" s="233">
        <v>142</v>
      </c>
      <c r="BVO60" s="233" t="s">
        <v>343</v>
      </c>
      <c r="BVP60" s="233" t="s">
        <v>344</v>
      </c>
      <c r="BVQ60" s="233">
        <v>25</v>
      </c>
      <c r="BVR60" s="233" t="s">
        <v>342</v>
      </c>
      <c r="BVS60" s="233">
        <v>3.8</v>
      </c>
      <c r="BVT60" s="233">
        <f>BVQ60*BVS60</f>
        <v>95</v>
      </c>
      <c r="BVU60" s="233">
        <v>12</v>
      </c>
      <c r="BVV60" s="233">
        <v>142</v>
      </c>
      <c r="BVW60" s="233" t="s">
        <v>343</v>
      </c>
      <c r="BVX60" s="233" t="s">
        <v>344</v>
      </c>
      <c r="BVY60" s="233">
        <v>25</v>
      </c>
      <c r="BVZ60" s="233" t="s">
        <v>342</v>
      </c>
      <c r="BWA60" s="233">
        <v>3.8</v>
      </c>
      <c r="BWB60" s="233">
        <f>BVY60*BWA60</f>
        <v>95</v>
      </c>
      <c r="BWC60" s="233">
        <v>12</v>
      </c>
      <c r="BWD60" s="233">
        <v>142</v>
      </c>
      <c r="BWE60" s="233" t="s">
        <v>343</v>
      </c>
      <c r="BWF60" s="233" t="s">
        <v>344</v>
      </c>
      <c r="BWG60" s="233">
        <v>25</v>
      </c>
      <c r="BWH60" s="233" t="s">
        <v>342</v>
      </c>
      <c r="BWI60" s="233">
        <v>3.8</v>
      </c>
      <c r="BWJ60" s="233">
        <f>BWG60*BWI60</f>
        <v>95</v>
      </c>
      <c r="BWK60" s="233">
        <v>12</v>
      </c>
      <c r="BWL60" s="233">
        <v>142</v>
      </c>
      <c r="BWM60" s="233" t="s">
        <v>343</v>
      </c>
      <c r="BWN60" s="233" t="s">
        <v>344</v>
      </c>
      <c r="BWO60" s="233">
        <v>25</v>
      </c>
      <c r="BWP60" s="233" t="s">
        <v>342</v>
      </c>
      <c r="BWQ60" s="233">
        <v>3.8</v>
      </c>
      <c r="BWR60" s="233">
        <f>BWO60*BWQ60</f>
        <v>95</v>
      </c>
      <c r="BWS60" s="233">
        <v>12</v>
      </c>
      <c r="BWT60" s="233">
        <v>142</v>
      </c>
      <c r="BWU60" s="233" t="s">
        <v>343</v>
      </c>
      <c r="BWV60" s="233" t="s">
        <v>344</v>
      </c>
      <c r="BWW60" s="233">
        <v>25</v>
      </c>
      <c r="BWX60" s="233" t="s">
        <v>342</v>
      </c>
      <c r="BWY60" s="233">
        <v>3.8</v>
      </c>
      <c r="BWZ60" s="233">
        <f>BWW60*BWY60</f>
        <v>95</v>
      </c>
      <c r="BXA60" s="233">
        <v>12</v>
      </c>
      <c r="BXB60" s="233">
        <v>142</v>
      </c>
      <c r="BXC60" s="233" t="s">
        <v>343</v>
      </c>
      <c r="BXD60" s="233" t="s">
        <v>344</v>
      </c>
      <c r="BXE60" s="233">
        <v>25</v>
      </c>
      <c r="BXF60" s="233" t="s">
        <v>342</v>
      </c>
      <c r="BXG60" s="233">
        <v>3.8</v>
      </c>
      <c r="BXH60" s="233">
        <f>BXE60*BXG60</f>
        <v>95</v>
      </c>
      <c r="BXI60" s="233">
        <v>12</v>
      </c>
      <c r="BXJ60" s="233">
        <v>142</v>
      </c>
      <c r="BXK60" s="233" t="s">
        <v>343</v>
      </c>
      <c r="BXL60" s="233" t="s">
        <v>344</v>
      </c>
      <c r="BXM60" s="233">
        <v>25</v>
      </c>
      <c r="BXN60" s="233" t="s">
        <v>342</v>
      </c>
      <c r="BXO60" s="233">
        <v>3.8</v>
      </c>
      <c r="BXP60" s="233">
        <f>BXM60*BXO60</f>
        <v>95</v>
      </c>
      <c r="BXQ60" s="233">
        <v>12</v>
      </c>
      <c r="BXR60" s="233">
        <v>142</v>
      </c>
      <c r="BXS60" s="233" t="s">
        <v>343</v>
      </c>
      <c r="BXT60" s="233" t="s">
        <v>344</v>
      </c>
      <c r="BXU60" s="233">
        <v>25</v>
      </c>
      <c r="BXV60" s="233" t="s">
        <v>342</v>
      </c>
      <c r="BXW60" s="233">
        <v>3.8</v>
      </c>
      <c r="BXX60" s="233">
        <f>BXU60*BXW60</f>
        <v>95</v>
      </c>
      <c r="BXY60" s="233">
        <v>12</v>
      </c>
      <c r="BXZ60" s="233">
        <v>142</v>
      </c>
      <c r="BYA60" s="233" t="s">
        <v>343</v>
      </c>
      <c r="BYB60" s="233" t="s">
        <v>344</v>
      </c>
      <c r="BYC60" s="233">
        <v>25</v>
      </c>
      <c r="BYD60" s="233" t="s">
        <v>342</v>
      </c>
      <c r="BYE60" s="233">
        <v>3.8</v>
      </c>
      <c r="BYF60" s="233">
        <f>BYC60*BYE60</f>
        <v>95</v>
      </c>
      <c r="BYG60" s="233">
        <v>12</v>
      </c>
      <c r="BYH60" s="233">
        <v>142</v>
      </c>
      <c r="BYI60" s="233" t="s">
        <v>343</v>
      </c>
      <c r="BYJ60" s="233" t="s">
        <v>344</v>
      </c>
      <c r="BYK60" s="233">
        <v>25</v>
      </c>
      <c r="BYL60" s="233" t="s">
        <v>342</v>
      </c>
      <c r="BYM60" s="233">
        <v>3.8</v>
      </c>
      <c r="BYN60" s="233">
        <f>BYK60*BYM60</f>
        <v>95</v>
      </c>
      <c r="BYO60" s="233">
        <v>12</v>
      </c>
      <c r="BYP60" s="233">
        <v>142</v>
      </c>
      <c r="BYQ60" s="233" t="s">
        <v>343</v>
      </c>
      <c r="BYR60" s="233" t="s">
        <v>344</v>
      </c>
      <c r="BYS60" s="233">
        <v>25</v>
      </c>
      <c r="BYT60" s="233" t="s">
        <v>342</v>
      </c>
      <c r="BYU60" s="233">
        <v>3.8</v>
      </c>
      <c r="BYV60" s="233">
        <f>BYS60*BYU60</f>
        <v>95</v>
      </c>
      <c r="BYW60" s="233">
        <v>12</v>
      </c>
      <c r="BYX60" s="233">
        <v>142</v>
      </c>
      <c r="BYY60" s="233" t="s">
        <v>343</v>
      </c>
      <c r="BYZ60" s="233" t="s">
        <v>344</v>
      </c>
      <c r="BZA60" s="233">
        <v>25</v>
      </c>
      <c r="BZB60" s="233" t="s">
        <v>342</v>
      </c>
      <c r="BZC60" s="233">
        <v>3.8</v>
      </c>
      <c r="BZD60" s="233">
        <f>BZA60*BZC60</f>
        <v>95</v>
      </c>
      <c r="BZE60" s="233">
        <v>12</v>
      </c>
      <c r="BZF60" s="233">
        <v>142</v>
      </c>
      <c r="BZG60" s="233" t="s">
        <v>343</v>
      </c>
      <c r="BZH60" s="233" t="s">
        <v>344</v>
      </c>
      <c r="BZI60" s="233">
        <v>25</v>
      </c>
      <c r="BZJ60" s="233" t="s">
        <v>342</v>
      </c>
      <c r="BZK60" s="233">
        <v>3.8</v>
      </c>
      <c r="BZL60" s="233">
        <f>BZI60*BZK60</f>
        <v>95</v>
      </c>
      <c r="BZM60" s="233">
        <v>12</v>
      </c>
      <c r="BZN60" s="233">
        <v>142</v>
      </c>
      <c r="BZO60" s="233" t="s">
        <v>343</v>
      </c>
      <c r="BZP60" s="233" t="s">
        <v>344</v>
      </c>
      <c r="BZQ60" s="233">
        <v>25</v>
      </c>
      <c r="BZR60" s="233" t="s">
        <v>342</v>
      </c>
      <c r="BZS60" s="233">
        <v>3.8</v>
      </c>
      <c r="BZT60" s="233">
        <f>BZQ60*BZS60</f>
        <v>95</v>
      </c>
      <c r="BZU60" s="233">
        <v>12</v>
      </c>
      <c r="BZV60" s="233">
        <v>142</v>
      </c>
      <c r="BZW60" s="233" t="s">
        <v>343</v>
      </c>
      <c r="BZX60" s="233" t="s">
        <v>344</v>
      </c>
      <c r="BZY60" s="233">
        <v>25</v>
      </c>
      <c r="BZZ60" s="233" t="s">
        <v>342</v>
      </c>
      <c r="CAA60" s="233">
        <v>3.8</v>
      </c>
      <c r="CAB60" s="233">
        <f>BZY60*CAA60</f>
        <v>95</v>
      </c>
      <c r="CAC60" s="233">
        <v>12</v>
      </c>
      <c r="CAD60" s="233">
        <v>142</v>
      </c>
      <c r="CAE60" s="233" t="s">
        <v>343</v>
      </c>
      <c r="CAF60" s="233" t="s">
        <v>344</v>
      </c>
      <c r="CAG60" s="233">
        <v>25</v>
      </c>
      <c r="CAH60" s="233" t="s">
        <v>342</v>
      </c>
      <c r="CAI60" s="233">
        <v>3.8</v>
      </c>
      <c r="CAJ60" s="233">
        <f>CAG60*CAI60</f>
        <v>95</v>
      </c>
      <c r="CAK60" s="233">
        <v>12</v>
      </c>
      <c r="CAL60" s="233">
        <v>142</v>
      </c>
      <c r="CAM60" s="233" t="s">
        <v>343</v>
      </c>
      <c r="CAN60" s="233" t="s">
        <v>344</v>
      </c>
      <c r="CAO60" s="233">
        <v>25</v>
      </c>
      <c r="CAP60" s="233" t="s">
        <v>342</v>
      </c>
      <c r="CAQ60" s="233">
        <v>3.8</v>
      </c>
      <c r="CAR60" s="233">
        <f>CAO60*CAQ60</f>
        <v>95</v>
      </c>
      <c r="CAS60" s="233">
        <v>12</v>
      </c>
      <c r="CAT60" s="233">
        <v>142</v>
      </c>
      <c r="CAU60" s="233" t="s">
        <v>343</v>
      </c>
      <c r="CAV60" s="233" t="s">
        <v>344</v>
      </c>
      <c r="CAW60" s="233">
        <v>25</v>
      </c>
      <c r="CAX60" s="233" t="s">
        <v>342</v>
      </c>
      <c r="CAY60" s="233">
        <v>3.8</v>
      </c>
      <c r="CAZ60" s="233">
        <f>CAW60*CAY60</f>
        <v>95</v>
      </c>
      <c r="CBA60" s="233">
        <v>12</v>
      </c>
      <c r="CBB60" s="233">
        <v>142</v>
      </c>
      <c r="CBC60" s="233" t="s">
        <v>343</v>
      </c>
      <c r="CBD60" s="233" t="s">
        <v>344</v>
      </c>
      <c r="CBE60" s="233">
        <v>25</v>
      </c>
      <c r="CBF60" s="233" t="s">
        <v>342</v>
      </c>
      <c r="CBG60" s="233">
        <v>3.8</v>
      </c>
      <c r="CBH60" s="233">
        <f>CBE60*CBG60</f>
        <v>95</v>
      </c>
      <c r="CBI60" s="233">
        <v>12</v>
      </c>
      <c r="CBJ60" s="233">
        <v>142</v>
      </c>
      <c r="CBK60" s="233" t="s">
        <v>343</v>
      </c>
      <c r="CBL60" s="233" t="s">
        <v>344</v>
      </c>
      <c r="CBM60" s="233">
        <v>25</v>
      </c>
      <c r="CBN60" s="233" t="s">
        <v>342</v>
      </c>
      <c r="CBO60" s="233">
        <v>3.8</v>
      </c>
      <c r="CBP60" s="233">
        <f>CBM60*CBO60</f>
        <v>95</v>
      </c>
      <c r="CBQ60" s="233">
        <v>12</v>
      </c>
      <c r="CBR60" s="233">
        <v>142</v>
      </c>
      <c r="CBS60" s="233" t="s">
        <v>343</v>
      </c>
      <c r="CBT60" s="233" t="s">
        <v>344</v>
      </c>
      <c r="CBU60" s="233">
        <v>25</v>
      </c>
      <c r="CBV60" s="233" t="s">
        <v>342</v>
      </c>
      <c r="CBW60" s="233">
        <v>3.8</v>
      </c>
      <c r="CBX60" s="233">
        <f>CBU60*CBW60</f>
        <v>95</v>
      </c>
      <c r="CBY60" s="233">
        <v>12</v>
      </c>
      <c r="CBZ60" s="233">
        <v>142</v>
      </c>
      <c r="CCA60" s="233" t="s">
        <v>343</v>
      </c>
      <c r="CCB60" s="233" t="s">
        <v>344</v>
      </c>
      <c r="CCC60" s="233">
        <v>25</v>
      </c>
      <c r="CCD60" s="233" t="s">
        <v>342</v>
      </c>
      <c r="CCE60" s="233">
        <v>3.8</v>
      </c>
      <c r="CCF60" s="233">
        <f>CCC60*CCE60</f>
        <v>95</v>
      </c>
      <c r="CCG60" s="233">
        <v>12</v>
      </c>
      <c r="CCH60" s="233">
        <v>142</v>
      </c>
      <c r="CCI60" s="233" t="s">
        <v>343</v>
      </c>
      <c r="CCJ60" s="233" t="s">
        <v>344</v>
      </c>
      <c r="CCK60" s="233">
        <v>25</v>
      </c>
      <c r="CCL60" s="233" t="s">
        <v>342</v>
      </c>
      <c r="CCM60" s="233">
        <v>3.8</v>
      </c>
      <c r="CCN60" s="233">
        <f>CCK60*CCM60</f>
        <v>95</v>
      </c>
      <c r="CCO60" s="233">
        <v>12</v>
      </c>
      <c r="CCP60" s="233">
        <v>142</v>
      </c>
      <c r="CCQ60" s="233" t="s">
        <v>343</v>
      </c>
      <c r="CCR60" s="233" t="s">
        <v>344</v>
      </c>
      <c r="CCS60" s="233">
        <v>25</v>
      </c>
      <c r="CCT60" s="233" t="s">
        <v>342</v>
      </c>
      <c r="CCU60" s="233">
        <v>3.8</v>
      </c>
      <c r="CCV60" s="233">
        <f>CCS60*CCU60</f>
        <v>95</v>
      </c>
      <c r="CCW60" s="233">
        <v>12</v>
      </c>
      <c r="CCX60" s="233">
        <v>142</v>
      </c>
      <c r="CCY60" s="233" t="s">
        <v>343</v>
      </c>
      <c r="CCZ60" s="233" t="s">
        <v>344</v>
      </c>
      <c r="CDA60" s="233">
        <v>25</v>
      </c>
      <c r="CDB60" s="233" t="s">
        <v>342</v>
      </c>
      <c r="CDC60" s="233">
        <v>3.8</v>
      </c>
      <c r="CDD60" s="233">
        <f>CDA60*CDC60</f>
        <v>95</v>
      </c>
      <c r="CDE60" s="233">
        <v>12</v>
      </c>
      <c r="CDF60" s="233">
        <v>142</v>
      </c>
      <c r="CDG60" s="233" t="s">
        <v>343</v>
      </c>
      <c r="CDH60" s="233" t="s">
        <v>344</v>
      </c>
      <c r="CDI60" s="233">
        <v>25</v>
      </c>
      <c r="CDJ60" s="233" t="s">
        <v>342</v>
      </c>
      <c r="CDK60" s="233">
        <v>3.8</v>
      </c>
      <c r="CDL60" s="233">
        <f>CDI60*CDK60</f>
        <v>95</v>
      </c>
      <c r="CDM60" s="233">
        <v>12</v>
      </c>
      <c r="CDN60" s="233">
        <v>142</v>
      </c>
      <c r="CDO60" s="233" t="s">
        <v>343</v>
      </c>
      <c r="CDP60" s="233" t="s">
        <v>344</v>
      </c>
      <c r="CDQ60" s="233">
        <v>25</v>
      </c>
      <c r="CDR60" s="233" t="s">
        <v>342</v>
      </c>
      <c r="CDS60" s="233">
        <v>3.8</v>
      </c>
      <c r="CDT60" s="233">
        <f>CDQ60*CDS60</f>
        <v>95</v>
      </c>
      <c r="CDU60" s="233">
        <v>12</v>
      </c>
      <c r="CDV60" s="233">
        <v>142</v>
      </c>
      <c r="CDW60" s="233" t="s">
        <v>343</v>
      </c>
      <c r="CDX60" s="233" t="s">
        <v>344</v>
      </c>
      <c r="CDY60" s="233">
        <v>25</v>
      </c>
      <c r="CDZ60" s="233" t="s">
        <v>342</v>
      </c>
      <c r="CEA60" s="233">
        <v>3.8</v>
      </c>
      <c r="CEB60" s="233">
        <f>CDY60*CEA60</f>
        <v>95</v>
      </c>
      <c r="CEC60" s="233">
        <v>12</v>
      </c>
      <c r="CED60" s="233">
        <v>142</v>
      </c>
      <c r="CEE60" s="233" t="s">
        <v>343</v>
      </c>
      <c r="CEF60" s="233" t="s">
        <v>344</v>
      </c>
      <c r="CEG60" s="233">
        <v>25</v>
      </c>
      <c r="CEH60" s="233" t="s">
        <v>342</v>
      </c>
      <c r="CEI60" s="233">
        <v>3.8</v>
      </c>
      <c r="CEJ60" s="233">
        <f>CEG60*CEI60</f>
        <v>95</v>
      </c>
      <c r="CEK60" s="233">
        <v>12</v>
      </c>
      <c r="CEL60" s="233">
        <v>142</v>
      </c>
      <c r="CEM60" s="233" t="s">
        <v>343</v>
      </c>
      <c r="CEN60" s="233" t="s">
        <v>344</v>
      </c>
      <c r="CEO60" s="233">
        <v>25</v>
      </c>
      <c r="CEP60" s="233" t="s">
        <v>342</v>
      </c>
      <c r="CEQ60" s="233">
        <v>3.8</v>
      </c>
      <c r="CER60" s="233">
        <f>CEO60*CEQ60</f>
        <v>95</v>
      </c>
      <c r="CES60" s="233">
        <v>12</v>
      </c>
      <c r="CET60" s="233">
        <v>142</v>
      </c>
      <c r="CEU60" s="233" t="s">
        <v>343</v>
      </c>
      <c r="CEV60" s="233" t="s">
        <v>344</v>
      </c>
      <c r="CEW60" s="233">
        <v>25</v>
      </c>
      <c r="CEX60" s="233" t="s">
        <v>342</v>
      </c>
      <c r="CEY60" s="233">
        <v>3.8</v>
      </c>
      <c r="CEZ60" s="233">
        <f>CEW60*CEY60</f>
        <v>95</v>
      </c>
      <c r="CFA60" s="233">
        <v>12</v>
      </c>
      <c r="CFB60" s="233">
        <v>142</v>
      </c>
      <c r="CFC60" s="233" t="s">
        <v>343</v>
      </c>
      <c r="CFD60" s="233" t="s">
        <v>344</v>
      </c>
      <c r="CFE60" s="233">
        <v>25</v>
      </c>
      <c r="CFF60" s="233" t="s">
        <v>342</v>
      </c>
      <c r="CFG60" s="233">
        <v>3.8</v>
      </c>
      <c r="CFH60" s="233">
        <f>CFE60*CFG60</f>
        <v>95</v>
      </c>
      <c r="CFI60" s="233">
        <v>12</v>
      </c>
      <c r="CFJ60" s="233">
        <v>142</v>
      </c>
      <c r="CFK60" s="233" t="s">
        <v>343</v>
      </c>
      <c r="CFL60" s="233" t="s">
        <v>344</v>
      </c>
      <c r="CFM60" s="233">
        <v>25</v>
      </c>
      <c r="CFN60" s="233" t="s">
        <v>342</v>
      </c>
      <c r="CFO60" s="233">
        <v>3.8</v>
      </c>
      <c r="CFP60" s="233">
        <f>CFM60*CFO60</f>
        <v>95</v>
      </c>
      <c r="CFQ60" s="233">
        <v>12</v>
      </c>
      <c r="CFR60" s="233">
        <v>142</v>
      </c>
      <c r="CFS60" s="233" t="s">
        <v>343</v>
      </c>
      <c r="CFT60" s="233" t="s">
        <v>344</v>
      </c>
      <c r="CFU60" s="233">
        <v>25</v>
      </c>
      <c r="CFV60" s="233" t="s">
        <v>342</v>
      </c>
      <c r="CFW60" s="233">
        <v>3.8</v>
      </c>
      <c r="CFX60" s="233">
        <f>CFU60*CFW60</f>
        <v>95</v>
      </c>
      <c r="CFY60" s="233">
        <v>12</v>
      </c>
      <c r="CFZ60" s="233">
        <v>142</v>
      </c>
      <c r="CGA60" s="233" t="s">
        <v>343</v>
      </c>
      <c r="CGB60" s="233" t="s">
        <v>344</v>
      </c>
      <c r="CGC60" s="233">
        <v>25</v>
      </c>
      <c r="CGD60" s="233" t="s">
        <v>342</v>
      </c>
      <c r="CGE60" s="233">
        <v>3.8</v>
      </c>
      <c r="CGF60" s="233">
        <f>CGC60*CGE60</f>
        <v>95</v>
      </c>
      <c r="CGG60" s="233">
        <v>12</v>
      </c>
      <c r="CGH60" s="233">
        <v>142</v>
      </c>
      <c r="CGI60" s="233" t="s">
        <v>343</v>
      </c>
      <c r="CGJ60" s="233" t="s">
        <v>344</v>
      </c>
      <c r="CGK60" s="233">
        <v>25</v>
      </c>
      <c r="CGL60" s="233" t="s">
        <v>342</v>
      </c>
      <c r="CGM60" s="233">
        <v>3.8</v>
      </c>
      <c r="CGN60" s="233">
        <f>CGK60*CGM60</f>
        <v>95</v>
      </c>
      <c r="CGO60" s="233">
        <v>12</v>
      </c>
      <c r="CGP60" s="233">
        <v>142</v>
      </c>
      <c r="CGQ60" s="233" t="s">
        <v>343</v>
      </c>
      <c r="CGR60" s="233" t="s">
        <v>344</v>
      </c>
      <c r="CGS60" s="233">
        <v>25</v>
      </c>
      <c r="CGT60" s="233" t="s">
        <v>342</v>
      </c>
      <c r="CGU60" s="233">
        <v>3.8</v>
      </c>
      <c r="CGV60" s="233">
        <f>CGS60*CGU60</f>
        <v>95</v>
      </c>
      <c r="CGW60" s="233">
        <v>12</v>
      </c>
      <c r="CGX60" s="233">
        <v>142</v>
      </c>
      <c r="CGY60" s="233" t="s">
        <v>343</v>
      </c>
      <c r="CGZ60" s="233" t="s">
        <v>344</v>
      </c>
      <c r="CHA60" s="233">
        <v>25</v>
      </c>
      <c r="CHB60" s="233" t="s">
        <v>342</v>
      </c>
      <c r="CHC60" s="233">
        <v>3.8</v>
      </c>
      <c r="CHD60" s="233">
        <f>CHA60*CHC60</f>
        <v>95</v>
      </c>
      <c r="CHE60" s="233">
        <v>12</v>
      </c>
      <c r="CHF60" s="233">
        <v>142</v>
      </c>
      <c r="CHG60" s="233" t="s">
        <v>343</v>
      </c>
      <c r="CHH60" s="233" t="s">
        <v>344</v>
      </c>
      <c r="CHI60" s="233">
        <v>25</v>
      </c>
      <c r="CHJ60" s="233" t="s">
        <v>342</v>
      </c>
      <c r="CHK60" s="233">
        <v>3.8</v>
      </c>
      <c r="CHL60" s="233">
        <f>CHI60*CHK60</f>
        <v>95</v>
      </c>
      <c r="CHM60" s="233">
        <v>12</v>
      </c>
      <c r="CHN60" s="233">
        <v>142</v>
      </c>
      <c r="CHO60" s="233" t="s">
        <v>343</v>
      </c>
      <c r="CHP60" s="233" t="s">
        <v>344</v>
      </c>
      <c r="CHQ60" s="233">
        <v>25</v>
      </c>
      <c r="CHR60" s="233" t="s">
        <v>342</v>
      </c>
      <c r="CHS60" s="233">
        <v>3.8</v>
      </c>
      <c r="CHT60" s="233">
        <f>CHQ60*CHS60</f>
        <v>95</v>
      </c>
      <c r="CHU60" s="233">
        <v>12</v>
      </c>
      <c r="CHV60" s="233">
        <v>142</v>
      </c>
      <c r="CHW60" s="233" t="s">
        <v>343</v>
      </c>
      <c r="CHX60" s="233" t="s">
        <v>344</v>
      </c>
      <c r="CHY60" s="233">
        <v>25</v>
      </c>
      <c r="CHZ60" s="233" t="s">
        <v>342</v>
      </c>
      <c r="CIA60" s="233">
        <v>3.8</v>
      </c>
      <c r="CIB60" s="233">
        <f>CHY60*CIA60</f>
        <v>95</v>
      </c>
      <c r="CIC60" s="233">
        <v>12</v>
      </c>
      <c r="CID60" s="233">
        <v>142</v>
      </c>
      <c r="CIE60" s="233" t="s">
        <v>343</v>
      </c>
      <c r="CIF60" s="233" t="s">
        <v>344</v>
      </c>
      <c r="CIG60" s="233">
        <v>25</v>
      </c>
      <c r="CIH60" s="233" t="s">
        <v>342</v>
      </c>
      <c r="CII60" s="233">
        <v>3.8</v>
      </c>
      <c r="CIJ60" s="233">
        <f>CIG60*CII60</f>
        <v>95</v>
      </c>
      <c r="CIK60" s="233">
        <v>12</v>
      </c>
      <c r="CIL60" s="233">
        <v>142</v>
      </c>
      <c r="CIM60" s="233" t="s">
        <v>343</v>
      </c>
      <c r="CIN60" s="233" t="s">
        <v>344</v>
      </c>
      <c r="CIO60" s="233">
        <v>25</v>
      </c>
      <c r="CIP60" s="233" t="s">
        <v>342</v>
      </c>
      <c r="CIQ60" s="233">
        <v>3.8</v>
      </c>
      <c r="CIR60" s="233">
        <f>CIO60*CIQ60</f>
        <v>95</v>
      </c>
      <c r="CIS60" s="233">
        <v>12</v>
      </c>
      <c r="CIT60" s="233">
        <v>142</v>
      </c>
      <c r="CIU60" s="233" t="s">
        <v>343</v>
      </c>
      <c r="CIV60" s="233" t="s">
        <v>344</v>
      </c>
      <c r="CIW60" s="233">
        <v>25</v>
      </c>
      <c r="CIX60" s="233" t="s">
        <v>342</v>
      </c>
      <c r="CIY60" s="233">
        <v>3.8</v>
      </c>
      <c r="CIZ60" s="233">
        <f>CIW60*CIY60</f>
        <v>95</v>
      </c>
      <c r="CJA60" s="233">
        <v>12</v>
      </c>
      <c r="CJB60" s="233">
        <v>142</v>
      </c>
      <c r="CJC60" s="233" t="s">
        <v>343</v>
      </c>
      <c r="CJD60" s="233" t="s">
        <v>344</v>
      </c>
      <c r="CJE60" s="233">
        <v>25</v>
      </c>
      <c r="CJF60" s="233" t="s">
        <v>342</v>
      </c>
      <c r="CJG60" s="233">
        <v>3.8</v>
      </c>
      <c r="CJH60" s="233">
        <f>CJE60*CJG60</f>
        <v>95</v>
      </c>
      <c r="CJI60" s="233">
        <v>12</v>
      </c>
      <c r="CJJ60" s="233">
        <v>142</v>
      </c>
      <c r="CJK60" s="233" t="s">
        <v>343</v>
      </c>
      <c r="CJL60" s="233" t="s">
        <v>344</v>
      </c>
      <c r="CJM60" s="233">
        <v>25</v>
      </c>
      <c r="CJN60" s="233" t="s">
        <v>342</v>
      </c>
      <c r="CJO60" s="233">
        <v>3.8</v>
      </c>
      <c r="CJP60" s="233">
        <f>CJM60*CJO60</f>
        <v>95</v>
      </c>
      <c r="CJQ60" s="233">
        <v>12</v>
      </c>
      <c r="CJR60" s="233">
        <v>142</v>
      </c>
      <c r="CJS60" s="233" t="s">
        <v>343</v>
      </c>
      <c r="CJT60" s="233" t="s">
        <v>344</v>
      </c>
      <c r="CJU60" s="233">
        <v>25</v>
      </c>
      <c r="CJV60" s="233" t="s">
        <v>342</v>
      </c>
      <c r="CJW60" s="233">
        <v>3.8</v>
      </c>
      <c r="CJX60" s="233">
        <f>CJU60*CJW60</f>
        <v>95</v>
      </c>
      <c r="CJY60" s="233">
        <v>12</v>
      </c>
      <c r="CJZ60" s="233">
        <v>142</v>
      </c>
      <c r="CKA60" s="233" t="s">
        <v>343</v>
      </c>
      <c r="CKB60" s="233" t="s">
        <v>344</v>
      </c>
      <c r="CKC60" s="233">
        <v>25</v>
      </c>
      <c r="CKD60" s="233" t="s">
        <v>342</v>
      </c>
      <c r="CKE60" s="233">
        <v>3.8</v>
      </c>
      <c r="CKF60" s="233">
        <f>CKC60*CKE60</f>
        <v>95</v>
      </c>
      <c r="CKG60" s="233">
        <v>12</v>
      </c>
      <c r="CKH60" s="233">
        <v>142</v>
      </c>
      <c r="CKI60" s="233" t="s">
        <v>343</v>
      </c>
      <c r="CKJ60" s="233" t="s">
        <v>344</v>
      </c>
      <c r="CKK60" s="233">
        <v>25</v>
      </c>
      <c r="CKL60" s="233" t="s">
        <v>342</v>
      </c>
      <c r="CKM60" s="233">
        <v>3.8</v>
      </c>
      <c r="CKN60" s="233">
        <f>CKK60*CKM60</f>
        <v>95</v>
      </c>
      <c r="CKO60" s="233">
        <v>12</v>
      </c>
      <c r="CKP60" s="233">
        <v>142</v>
      </c>
      <c r="CKQ60" s="233" t="s">
        <v>343</v>
      </c>
      <c r="CKR60" s="233" t="s">
        <v>344</v>
      </c>
      <c r="CKS60" s="233">
        <v>25</v>
      </c>
      <c r="CKT60" s="233" t="s">
        <v>342</v>
      </c>
      <c r="CKU60" s="233">
        <v>3.8</v>
      </c>
      <c r="CKV60" s="233">
        <f>CKS60*CKU60</f>
        <v>95</v>
      </c>
      <c r="CKW60" s="233">
        <v>12</v>
      </c>
      <c r="CKX60" s="233">
        <v>142</v>
      </c>
      <c r="CKY60" s="233" t="s">
        <v>343</v>
      </c>
      <c r="CKZ60" s="233" t="s">
        <v>344</v>
      </c>
      <c r="CLA60" s="233">
        <v>25</v>
      </c>
      <c r="CLB60" s="233" t="s">
        <v>342</v>
      </c>
      <c r="CLC60" s="233">
        <v>3.8</v>
      </c>
      <c r="CLD60" s="233">
        <f>CLA60*CLC60</f>
        <v>95</v>
      </c>
      <c r="CLE60" s="233">
        <v>12</v>
      </c>
      <c r="CLF60" s="233">
        <v>142</v>
      </c>
      <c r="CLG60" s="233" t="s">
        <v>343</v>
      </c>
      <c r="CLH60" s="233" t="s">
        <v>344</v>
      </c>
      <c r="CLI60" s="233">
        <v>25</v>
      </c>
      <c r="CLJ60" s="233" t="s">
        <v>342</v>
      </c>
      <c r="CLK60" s="233">
        <v>3.8</v>
      </c>
      <c r="CLL60" s="233">
        <f>CLI60*CLK60</f>
        <v>95</v>
      </c>
      <c r="CLM60" s="233">
        <v>12</v>
      </c>
      <c r="CLN60" s="233">
        <v>142</v>
      </c>
      <c r="CLO60" s="233" t="s">
        <v>343</v>
      </c>
      <c r="CLP60" s="233" t="s">
        <v>344</v>
      </c>
      <c r="CLQ60" s="233">
        <v>25</v>
      </c>
      <c r="CLR60" s="233" t="s">
        <v>342</v>
      </c>
      <c r="CLS60" s="233">
        <v>3.8</v>
      </c>
      <c r="CLT60" s="233">
        <f>CLQ60*CLS60</f>
        <v>95</v>
      </c>
      <c r="CLU60" s="233">
        <v>12</v>
      </c>
      <c r="CLV60" s="233">
        <v>142</v>
      </c>
      <c r="CLW60" s="233" t="s">
        <v>343</v>
      </c>
      <c r="CLX60" s="233" t="s">
        <v>344</v>
      </c>
      <c r="CLY60" s="233">
        <v>25</v>
      </c>
      <c r="CLZ60" s="233" t="s">
        <v>342</v>
      </c>
      <c r="CMA60" s="233">
        <v>3.8</v>
      </c>
      <c r="CMB60" s="233">
        <f>CLY60*CMA60</f>
        <v>95</v>
      </c>
      <c r="CMC60" s="233">
        <v>12</v>
      </c>
      <c r="CMD60" s="233">
        <v>142</v>
      </c>
      <c r="CME60" s="233" t="s">
        <v>343</v>
      </c>
      <c r="CMF60" s="233" t="s">
        <v>344</v>
      </c>
      <c r="CMG60" s="233">
        <v>25</v>
      </c>
      <c r="CMH60" s="233" t="s">
        <v>342</v>
      </c>
      <c r="CMI60" s="233">
        <v>3.8</v>
      </c>
      <c r="CMJ60" s="233">
        <f>CMG60*CMI60</f>
        <v>95</v>
      </c>
      <c r="CMK60" s="233">
        <v>12</v>
      </c>
      <c r="CML60" s="233">
        <v>142</v>
      </c>
      <c r="CMM60" s="233" t="s">
        <v>343</v>
      </c>
      <c r="CMN60" s="233" t="s">
        <v>344</v>
      </c>
      <c r="CMO60" s="233">
        <v>25</v>
      </c>
      <c r="CMP60" s="233" t="s">
        <v>342</v>
      </c>
      <c r="CMQ60" s="233">
        <v>3.8</v>
      </c>
      <c r="CMR60" s="233">
        <f>CMO60*CMQ60</f>
        <v>95</v>
      </c>
      <c r="CMS60" s="233">
        <v>12</v>
      </c>
      <c r="CMT60" s="233">
        <v>142</v>
      </c>
      <c r="CMU60" s="233" t="s">
        <v>343</v>
      </c>
      <c r="CMV60" s="233" t="s">
        <v>344</v>
      </c>
      <c r="CMW60" s="233">
        <v>25</v>
      </c>
      <c r="CMX60" s="233" t="s">
        <v>342</v>
      </c>
      <c r="CMY60" s="233">
        <v>3.8</v>
      </c>
      <c r="CMZ60" s="233">
        <f>CMW60*CMY60</f>
        <v>95</v>
      </c>
      <c r="CNA60" s="233">
        <v>12</v>
      </c>
      <c r="CNB60" s="233">
        <v>142</v>
      </c>
      <c r="CNC60" s="233" t="s">
        <v>343</v>
      </c>
      <c r="CND60" s="233" t="s">
        <v>344</v>
      </c>
      <c r="CNE60" s="233">
        <v>25</v>
      </c>
      <c r="CNF60" s="233" t="s">
        <v>342</v>
      </c>
      <c r="CNG60" s="233">
        <v>3.8</v>
      </c>
      <c r="CNH60" s="233">
        <f>CNE60*CNG60</f>
        <v>95</v>
      </c>
      <c r="CNI60" s="233">
        <v>12</v>
      </c>
      <c r="CNJ60" s="233">
        <v>142</v>
      </c>
      <c r="CNK60" s="233" t="s">
        <v>343</v>
      </c>
      <c r="CNL60" s="233" t="s">
        <v>344</v>
      </c>
      <c r="CNM60" s="233">
        <v>25</v>
      </c>
      <c r="CNN60" s="233" t="s">
        <v>342</v>
      </c>
      <c r="CNO60" s="233">
        <v>3.8</v>
      </c>
      <c r="CNP60" s="233">
        <f>CNM60*CNO60</f>
        <v>95</v>
      </c>
      <c r="CNQ60" s="233">
        <v>12</v>
      </c>
      <c r="CNR60" s="233">
        <v>142</v>
      </c>
      <c r="CNS60" s="233" t="s">
        <v>343</v>
      </c>
      <c r="CNT60" s="233" t="s">
        <v>344</v>
      </c>
      <c r="CNU60" s="233">
        <v>25</v>
      </c>
      <c r="CNV60" s="233" t="s">
        <v>342</v>
      </c>
      <c r="CNW60" s="233">
        <v>3.8</v>
      </c>
      <c r="CNX60" s="233">
        <f>CNU60*CNW60</f>
        <v>95</v>
      </c>
      <c r="CNY60" s="233">
        <v>12</v>
      </c>
      <c r="CNZ60" s="233">
        <v>142</v>
      </c>
      <c r="COA60" s="233" t="s">
        <v>343</v>
      </c>
      <c r="COB60" s="233" t="s">
        <v>344</v>
      </c>
      <c r="COC60" s="233">
        <v>25</v>
      </c>
      <c r="COD60" s="233" t="s">
        <v>342</v>
      </c>
      <c r="COE60" s="233">
        <v>3.8</v>
      </c>
      <c r="COF60" s="233">
        <f>COC60*COE60</f>
        <v>95</v>
      </c>
      <c r="COG60" s="233">
        <v>12</v>
      </c>
      <c r="COH60" s="233">
        <v>142</v>
      </c>
      <c r="COI60" s="233" t="s">
        <v>343</v>
      </c>
      <c r="COJ60" s="233" t="s">
        <v>344</v>
      </c>
      <c r="COK60" s="233">
        <v>25</v>
      </c>
      <c r="COL60" s="233" t="s">
        <v>342</v>
      </c>
      <c r="COM60" s="233">
        <v>3.8</v>
      </c>
      <c r="CON60" s="233">
        <f>COK60*COM60</f>
        <v>95</v>
      </c>
      <c r="COO60" s="233">
        <v>12</v>
      </c>
      <c r="COP60" s="233">
        <v>142</v>
      </c>
      <c r="COQ60" s="233" t="s">
        <v>343</v>
      </c>
      <c r="COR60" s="233" t="s">
        <v>344</v>
      </c>
      <c r="COS60" s="233">
        <v>25</v>
      </c>
      <c r="COT60" s="233" t="s">
        <v>342</v>
      </c>
      <c r="COU60" s="233">
        <v>3.8</v>
      </c>
      <c r="COV60" s="233">
        <f>COS60*COU60</f>
        <v>95</v>
      </c>
      <c r="COW60" s="233">
        <v>12</v>
      </c>
      <c r="COX60" s="233">
        <v>142</v>
      </c>
      <c r="COY60" s="233" t="s">
        <v>343</v>
      </c>
      <c r="COZ60" s="233" t="s">
        <v>344</v>
      </c>
      <c r="CPA60" s="233">
        <v>25</v>
      </c>
      <c r="CPB60" s="233" t="s">
        <v>342</v>
      </c>
      <c r="CPC60" s="233">
        <v>3.8</v>
      </c>
      <c r="CPD60" s="233">
        <f>CPA60*CPC60</f>
        <v>95</v>
      </c>
      <c r="CPE60" s="233">
        <v>12</v>
      </c>
      <c r="CPF60" s="233">
        <v>142</v>
      </c>
      <c r="CPG60" s="233" t="s">
        <v>343</v>
      </c>
      <c r="CPH60" s="233" t="s">
        <v>344</v>
      </c>
      <c r="CPI60" s="233">
        <v>25</v>
      </c>
      <c r="CPJ60" s="233" t="s">
        <v>342</v>
      </c>
      <c r="CPK60" s="233">
        <v>3.8</v>
      </c>
      <c r="CPL60" s="233">
        <f>CPI60*CPK60</f>
        <v>95</v>
      </c>
      <c r="CPM60" s="233">
        <v>12</v>
      </c>
      <c r="CPN60" s="233">
        <v>142</v>
      </c>
      <c r="CPO60" s="233" t="s">
        <v>343</v>
      </c>
      <c r="CPP60" s="233" t="s">
        <v>344</v>
      </c>
      <c r="CPQ60" s="233">
        <v>25</v>
      </c>
      <c r="CPR60" s="233" t="s">
        <v>342</v>
      </c>
      <c r="CPS60" s="233">
        <v>3.8</v>
      </c>
      <c r="CPT60" s="233">
        <f>CPQ60*CPS60</f>
        <v>95</v>
      </c>
      <c r="CPU60" s="233">
        <v>12</v>
      </c>
      <c r="CPV60" s="233">
        <v>142</v>
      </c>
      <c r="CPW60" s="233" t="s">
        <v>343</v>
      </c>
      <c r="CPX60" s="233" t="s">
        <v>344</v>
      </c>
      <c r="CPY60" s="233">
        <v>25</v>
      </c>
      <c r="CPZ60" s="233" t="s">
        <v>342</v>
      </c>
      <c r="CQA60" s="233">
        <v>3.8</v>
      </c>
      <c r="CQB60" s="233">
        <f>CPY60*CQA60</f>
        <v>95</v>
      </c>
      <c r="CQC60" s="233">
        <v>12</v>
      </c>
      <c r="CQD60" s="233">
        <v>142</v>
      </c>
      <c r="CQE60" s="233" t="s">
        <v>343</v>
      </c>
      <c r="CQF60" s="233" t="s">
        <v>344</v>
      </c>
      <c r="CQG60" s="233">
        <v>25</v>
      </c>
      <c r="CQH60" s="233" t="s">
        <v>342</v>
      </c>
      <c r="CQI60" s="233">
        <v>3.8</v>
      </c>
      <c r="CQJ60" s="233">
        <f>CQG60*CQI60</f>
        <v>95</v>
      </c>
      <c r="CQK60" s="233">
        <v>12</v>
      </c>
      <c r="CQL60" s="233">
        <v>142</v>
      </c>
      <c r="CQM60" s="233" t="s">
        <v>343</v>
      </c>
      <c r="CQN60" s="233" t="s">
        <v>344</v>
      </c>
      <c r="CQO60" s="233">
        <v>25</v>
      </c>
      <c r="CQP60" s="233" t="s">
        <v>342</v>
      </c>
      <c r="CQQ60" s="233">
        <v>3.8</v>
      </c>
      <c r="CQR60" s="233">
        <f>CQO60*CQQ60</f>
        <v>95</v>
      </c>
      <c r="CQS60" s="233">
        <v>12</v>
      </c>
      <c r="CQT60" s="233">
        <v>142</v>
      </c>
      <c r="CQU60" s="233" t="s">
        <v>343</v>
      </c>
      <c r="CQV60" s="233" t="s">
        <v>344</v>
      </c>
      <c r="CQW60" s="233">
        <v>25</v>
      </c>
      <c r="CQX60" s="233" t="s">
        <v>342</v>
      </c>
      <c r="CQY60" s="233">
        <v>3.8</v>
      </c>
      <c r="CQZ60" s="233">
        <f>CQW60*CQY60</f>
        <v>95</v>
      </c>
      <c r="CRA60" s="233">
        <v>12</v>
      </c>
      <c r="CRB60" s="233">
        <v>142</v>
      </c>
      <c r="CRC60" s="233" t="s">
        <v>343</v>
      </c>
      <c r="CRD60" s="233" t="s">
        <v>344</v>
      </c>
      <c r="CRE60" s="233">
        <v>25</v>
      </c>
      <c r="CRF60" s="233" t="s">
        <v>342</v>
      </c>
      <c r="CRG60" s="233">
        <v>3.8</v>
      </c>
      <c r="CRH60" s="233">
        <f>CRE60*CRG60</f>
        <v>95</v>
      </c>
      <c r="CRI60" s="233">
        <v>12</v>
      </c>
      <c r="CRJ60" s="233">
        <v>142</v>
      </c>
      <c r="CRK60" s="233" t="s">
        <v>343</v>
      </c>
      <c r="CRL60" s="233" t="s">
        <v>344</v>
      </c>
      <c r="CRM60" s="233">
        <v>25</v>
      </c>
      <c r="CRN60" s="233" t="s">
        <v>342</v>
      </c>
      <c r="CRO60" s="233">
        <v>3.8</v>
      </c>
      <c r="CRP60" s="233">
        <f>CRM60*CRO60</f>
        <v>95</v>
      </c>
      <c r="CRQ60" s="233">
        <v>12</v>
      </c>
      <c r="CRR60" s="233">
        <v>142</v>
      </c>
      <c r="CRS60" s="233" t="s">
        <v>343</v>
      </c>
      <c r="CRT60" s="233" t="s">
        <v>344</v>
      </c>
      <c r="CRU60" s="233">
        <v>25</v>
      </c>
      <c r="CRV60" s="233" t="s">
        <v>342</v>
      </c>
      <c r="CRW60" s="233">
        <v>3.8</v>
      </c>
      <c r="CRX60" s="233">
        <f>CRU60*CRW60</f>
        <v>95</v>
      </c>
      <c r="CRY60" s="233">
        <v>12</v>
      </c>
      <c r="CRZ60" s="233">
        <v>142</v>
      </c>
      <c r="CSA60" s="233" t="s">
        <v>343</v>
      </c>
      <c r="CSB60" s="233" t="s">
        <v>344</v>
      </c>
      <c r="CSC60" s="233">
        <v>25</v>
      </c>
      <c r="CSD60" s="233" t="s">
        <v>342</v>
      </c>
      <c r="CSE60" s="233">
        <v>3.8</v>
      </c>
      <c r="CSF60" s="233">
        <f>CSC60*CSE60</f>
        <v>95</v>
      </c>
      <c r="CSG60" s="233">
        <v>12</v>
      </c>
      <c r="CSH60" s="233">
        <v>142</v>
      </c>
      <c r="CSI60" s="233" t="s">
        <v>343</v>
      </c>
      <c r="CSJ60" s="233" t="s">
        <v>344</v>
      </c>
      <c r="CSK60" s="233">
        <v>25</v>
      </c>
      <c r="CSL60" s="233" t="s">
        <v>342</v>
      </c>
      <c r="CSM60" s="233">
        <v>3.8</v>
      </c>
      <c r="CSN60" s="233">
        <f>CSK60*CSM60</f>
        <v>95</v>
      </c>
      <c r="CSO60" s="233">
        <v>12</v>
      </c>
      <c r="CSP60" s="233">
        <v>142</v>
      </c>
      <c r="CSQ60" s="233" t="s">
        <v>343</v>
      </c>
      <c r="CSR60" s="233" t="s">
        <v>344</v>
      </c>
      <c r="CSS60" s="233">
        <v>25</v>
      </c>
      <c r="CST60" s="233" t="s">
        <v>342</v>
      </c>
      <c r="CSU60" s="233">
        <v>3.8</v>
      </c>
      <c r="CSV60" s="233">
        <f>CSS60*CSU60</f>
        <v>95</v>
      </c>
      <c r="CSW60" s="233">
        <v>12</v>
      </c>
      <c r="CSX60" s="233">
        <v>142</v>
      </c>
      <c r="CSY60" s="233" t="s">
        <v>343</v>
      </c>
      <c r="CSZ60" s="233" t="s">
        <v>344</v>
      </c>
      <c r="CTA60" s="233">
        <v>25</v>
      </c>
      <c r="CTB60" s="233" t="s">
        <v>342</v>
      </c>
      <c r="CTC60" s="233">
        <v>3.8</v>
      </c>
      <c r="CTD60" s="233">
        <f>CTA60*CTC60</f>
        <v>95</v>
      </c>
      <c r="CTE60" s="233">
        <v>12</v>
      </c>
      <c r="CTF60" s="233">
        <v>142</v>
      </c>
      <c r="CTG60" s="233" t="s">
        <v>343</v>
      </c>
      <c r="CTH60" s="233" t="s">
        <v>344</v>
      </c>
      <c r="CTI60" s="233">
        <v>25</v>
      </c>
      <c r="CTJ60" s="233" t="s">
        <v>342</v>
      </c>
      <c r="CTK60" s="233">
        <v>3.8</v>
      </c>
      <c r="CTL60" s="233">
        <f>CTI60*CTK60</f>
        <v>95</v>
      </c>
      <c r="CTM60" s="233">
        <v>12</v>
      </c>
      <c r="CTN60" s="233">
        <v>142</v>
      </c>
      <c r="CTO60" s="233" t="s">
        <v>343</v>
      </c>
      <c r="CTP60" s="233" t="s">
        <v>344</v>
      </c>
      <c r="CTQ60" s="233">
        <v>25</v>
      </c>
      <c r="CTR60" s="233" t="s">
        <v>342</v>
      </c>
      <c r="CTS60" s="233">
        <v>3.8</v>
      </c>
      <c r="CTT60" s="233">
        <f>CTQ60*CTS60</f>
        <v>95</v>
      </c>
      <c r="CTU60" s="233">
        <v>12</v>
      </c>
      <c r="CTV60" s="233">
        <v>142</v>
      </c>
      <c r="CTW60" s="233" t="s">
        <v>343</v>
      </c>
      <c r="CTX60" s="233" t="s">
        <v>344</v>
      </c>
      <c r="CTY60" s="233">
        <v>25</v>
      </c>
      <c r="CTZ60" s="233" t="s">
        <v>342</v>
      </c>
      <c r="CUA60" s="233">
        <v>3.8</v>
      </c>
      <c r="CUB60" s="233">
        <f>CTY60*CUA60</f>
        <v>95</v>
      </c>
      <c r="CUC60" s="233">
        <v>12</v>
      </c>
      <c r="CUD60" s="233">
        <v>142</v>
      </c>
      <c r="CUE60" s="233" t="s">
        <v>343</v>
      </c>
      <c r="CUF60" s="233" t="s">
        <v>344</v>
      </c>
      <c r="CUG60" s="233">
        <v>25</v>
      </c>
      <c r="CUH60" s="233" t="s">
        <v>342</v>
      </c>
      <c r="CUI60" s="233">
        <v>3.8</v>
      </c>
      <c r="CUJ60" s="233">
        <f>CUG60*CUI60</f>
        <v>95</v>
      </c>
      <c r="CUK60" s="233">
        <v>12</v>
      </c>
      <c r="CUL60" s="233">
        <v>142</v>
      </c>
      <c r="CUM60" s="233" t="s">
        <v>343</v>
      </c>
      <c r="CUN60" s="233" t="s">
        <v>344</v>
      </c>
      <c r="CUO60" s="233">
        <v>25</v>
      </c>
      <c r="CUP60" s="233" t="s">
        <v>342</v>
      </c>
      <c r="CUQ60" s="233">
        <v>3.8</v>
      </c>
      <c r="CUR60" s="233">
        <f>CUO60*CUQ60</f>
        <v>95</v>
      </c>
      <c r="CUS60" s="233">
        <v>12</v>
      </c>
      <c r="CUT60" s="233">
        <v>142</v>
      </c>
      <c r="CUU60" s="233" t="s">
        <v>343</v>
      </c>
      <c r="CUV60" s="233" t="s">
        <v>344</v>
      </c>
      <c r="CUW60" s="233">
        <v>25</v>
      </c>
      <c r="CUX60" s="233" t="s">
        <v>342</v>
      </c>
      <c r="CUY60" s="233">
        <v>3.8</v>
      </c>
      <c r="CUZ60" s="233">
        <f>CUW60*CUY60</f>
        <v>95</v>
      </c>
      <c r="CVA60" s="233">
        <v>12</v>
      </c>
      <c r="CVB60" s="233">
        <v>142</v>
      </c>
      <c r="CVC60" s="233" t="s">
        <v>343</v>
      </c>
      <c r="CVD60" s="233" t="s">
        <v>344</v>
      </c>
      <c r="CVE60" s="233">
        <v>25</v>
      </c>
      <c r="CVF60" s="233" t="s">
        <v>342</v>
      </c>
      <c r="CVG60" s="233">
        <v>3.8</v>
      </c>
      <c r="CVH60" s="233">
        <f>CVE60*CVG60</f>
        <v>95</v>
      </c>
      <c r="CVI60" s="233">
        <v>12</v>
      </c>
      <c r="CVJ60" s="233">
        <v>142</v>
      </c>
      <c r="CVK60" s="233" t="s">
        <v>343</v>
      </c>
      <c r="CVL60" s="233" t="s">
        <v>344</v>
      </c>
      <c r="CVM60" s="233">
        <v>25</v>
      </c>
      <c r="CVN60" s="233" t="s">
        <v>342</v>
      </c>
      <c r="CVO60" s="233">
        <v>3.8</v>
      </c>
      <c r="CVP60" s="233">
        <f>CVM60*CVO60</f>
        <v>95</v>
      </c>
      <c r="CVQ60" s="233">
        <v>12</v>
      </c>
      <c r="CVR60" s="233">
        <v>142</v>
      </c>
      <c r="CVS60" s="233" t="s">
        <v>343</v>
      </c>
      <c r="CVT60" s="233" t="s">
        <v>344</v>
      </c>
      <c r="CVU60" s="233">
        <v>25</v>
      </c>
      <c r="CVV60" s="233" t="s">
        <v>342</v>
      </c>
      <c r="CVW60" s="233">
        <v>3.8</v>
      </c>
      <c r="CVX60" s="233">
        <f>CVU60*CVW60</f>
        <v>95</v>
      </c>
      <c r="CVY60" s="233">
        <v>12</v>
      </c>
      <c r="CVZ60" s="233">
        <v>142</v>
      </c>
      <c r="CWA60" s="233" t="s">
        <v>343</v>
      </c>
      <c r="CWB60" s="233" t="s">
        <v>344</v>
      </c>
      <c r="CWC60" s="233">
        <v>25</v>
      </c>
      <c r="CWD60" s="233" t="s">
        <v>342</v>
      </c>
      <c r="CWE60" s="233">
        <v>3.8</v>
      </c>
      <c r="CWF60" s="233">
        <f>CWC60*CWE60</f>
        <v>95</v>
      </c>
      <c r="CWG60" s="233">
        <v>12</v>
      </c>
      <c r="CWH60" s="233">
        <v>142</v>
      </c>
      <c r="CWI60" s="233" t="s">
        <v>343</v>
      </c>
      <c r="CWJ60" s="233" t="s">
        <v>344</v>
      </c>
      <c r="CWK60" s="233">
        <v>25</v>
      </c>
      <c r="CWL60" s="233" t="s">
        <v>342</v>
      </c>
      <c r="CWM60" s="233">
        <v>3.8</v>
      </c>
      <c r="CWN60" s="233">
        <f>CWK60*CWM60</f>
        <v>95</v>
      </c>
      <c r="CWO60" s="233">
        <v>12</v>
      </c>
      <c r="CWP60" s="233">
        <v>142</v>
      </c>
      <c r="CWQ60" s="233" t="s">
        <v>343</v>
      </c>
      <c r="CWR60" s="233" t="s">
        <v>344</v>
      </c>
      <c r="CWS60" s="233">
        <v>25</v>
      </c>
      <c r="CWT60" s="233" t="s">
        <v>342</v>
      </c>
      <c r="CWU60" s="233">
        <v>3.8</v>
      </c>
      <c r="CWV60" s="233">
        <f>CWS60*CWU60</f>
        <v>95</v>
      </c>
      <c r="CWW60" s="233">
        <v>12</v>
      </c>
      <c r="CWX60" s="233">
        <v>142</v>
      </c>
      <c r="CWY60" s="233" t="s">
        <v>343</v>
      </c>
      <c r="CWZ60" s="233" t="s">
        <v>344</v>
      </c>
      <c r="CXA60" s="233">
        <v>25</v>
      </c>
      <c r="CXB60" s="233" t="s">
        <v>342</v>
      </c>
      <c r="CXC60" s="233">
        <v>3.8</v>
      </c>
      <c r="CXD60" s="233">
        <f>CXA60*CXC60</f>
        <v>95</v>
      </c>
      <c r="CXE60" s="233">
        <v>12</v>
      </c>
      <c r="CXF60" s="233">
        <v>142</v>
      </c>
      <c r="CXG60" s="233" t="s">
        <v>343</v>
      </c>
      <c r="CXH60" s="233" t="s">
        <v>344</v>
      </c>
      <c r="CXI60" s="233">
        <v>25</v>
      </c>
      <c r="CXJ60" s="233" t="s">
        <v>342</v>
      </c>
      <c r="CXK60" s="233">
        <v>3.8</v>
      </c>
      <c r="CXL60" s="233">
        <f>CXI60*CXK60</f>
        <v>95</v>
      </c>
      <c r="CXM60" s="233">
        <v>12</v>
      </c>
      <c r="CXN60" s="233">
        <v>142</v>
      </c>
      <c r="CXO60" s="233" t="s">
        <v>343</v>
      </c>
      <c r="CXP60" s="233" t="s">
        <v>344</v>
      </c>
      <c r="CXQ60" s="233">
        <v>25</v>
      </c>
      <c r="CXR60" s="233" t="s">
        <v>342</v>
      </c>
      <c r="CXS60" s="233">
        <v>3.8</v>
      </c>
      <c r="CXT60" s="233">
        <f>CXQ60*CXS60</f>
        <v>95</v>
      </c>
      <c r="CXU60" s="233">
        <v>12</v>
      </c>
      <c r="CXV60" s="233">
        <v>142</v>
      </c>
      <c r="CXW60" s="233" t="s">
        <v>343</v>
      </c>
      <c r="CXX60" s="233" t="s">
        <v>344</v>
      </c>
      <c r="CXY60" s="233">
        <v>25</v>
      </c>
      <c r="CXZ60" s="233" t="s">
        <v>342</v>
      </c>
      <c r="CYA60" s="233">
        <v>3.8</v>
      </c>
      <c r="CYB60" s="233">
        <f>CXY60*CYA60</f>
        <v>95</v>
      </c>
      <c r="CYC60" s="233">
        <v>12</v>
      </c>
      <c r="CYD60" s="233">
        <v>142</v>
      </c>
      <c r="CYE60" s="233" t="s">
        <v>343</v>
      </c>
      <c r="CYF60" s="233" t="s">
        <v>344</v>
      </c>
      <c r="CYG60" s="233">
        <v>25</v>
      </c>
      <c r="CYH60" s="233" t="s">
        <v>342</v>
      </c>
      <c r="CYI60" s="233">
        <v>3.8</v>
      </c>
      <c r="CYJ60" s="233">
        <f>CYG60*CYI60</f>
        <v>95</v>
      </c>
      <c r="CYK60" s="233">
        <v>12</v>
      </c>
      <c r="CYL60" s="233">
        <v>142</v>
      </c>
      <c r="CYM60" s="233" t="s">
        <v>343</v>
      </c>
      <c r="CYN60" s="233" t="s">
        <v>344</v>
      </c>
      <c r="CYO60" s="233">
        <v>25</v>
      </c>
      <c r="CYP60" s="233" t="s">
        <v>342</v>
      </c>
      <c r="CYQ60" s="233">
        <v>3.8</v>
      </c>
      <c r="CYR60" s="233">
        <f>CYO60*CYQ60</f>
        <v>95</v>
      </c>
      <c r="CYS60" s="233">
        <v>12</v>
      </c>
      <c r="CYT60" s="233">
        <v>142</v>
      </c>
      <c r="CYU60" s="233" t="s">
        <v>343</v>
      </c>
      <c r="CYV60" s="233" t="s">
        <v>344</v>
      </c>
      <c r="CYW60" s="233">
        <v>25</v>
      </c>
      <c r="CYX60" s="233" t="s">
        <v>342</v>
      </c>
      <c r="CYY60" s="233">
        <v>3.8</v>
      </c>
      <c r="CYZ60" s="233">
        <f>CYW60*CYY60</f>
        <v>95</v>
      </c>
      <c r="CZA60" s="233">
        <v>12</v>
      </c>
      <c r="CZB60" s="233">
        <v>142</v>
      </c>
      <c r="CZC60" s="233" t="s">
        <v>343</v>
      </c>
      <c r="CZD60" s="233" t="s">
        <v>344</v>
      </c>
      <c r="CZE60" s="233">
        <v>25</v>
      </c>
      <c r="CZF60" s="233" t="s">
        <v>342</v>
      </c>
      <c r="CZG60" s="233">
        <v>3.8</v>
      </c>
      <c r="CZH60" s="233">
        <f>CZE60*CZG60</f>
        <v>95</v>
      </c>
      <c r="CZI60" s="233">
        <v>12</v>
      </c>
      <c r="CZJ60" s="233">
        <v>142</v>
      </c>
      <c r="CZK60" s="233" t="s">
        <v>343</v>
      </c>
      <c r="CZL60" s="233" t="s">
        <v>344</v>
      </c>
      <c r="CZM60" s="233">
        <v>25</v>
      </c>
      <c r="CZN60" s="233" t="s">
        <v>342</v>
      </c>
      <c r="CZO60" s="233">
        <v>3.8</v>
      </c>
      <c r="CZP60" s="233">
        <f>CZM60*CZO60</f>
        <v>95</v>
      </c>
      <c r="CZQ60" s="233">
        <v>12</v>
      </c>
      <c r="CZR60" s="233">
        <v>142</v>
      </c>
      <c r="CZS60" s="233" t="s">
        <v>343</v>
      </c>
      <c r="CZT60" s="233" t="s">
        <v>344</v>
      </c>
      <c r="CZU60" s="233">
        <v>25</v>
      </c>
      <c r="CZV60" s="233" t="s">
        <v>342</v>
      </c>
      <c r="CZW60" s="233">
        <v>3.8</v>
      </c>
      <c r="CZX60" s="233">
        <f>CZU60*CZW60</f>
        <v>95</v>
      </c>
      <c r="CZY60" s="233">
        <v>12</v>
      </c>
      <c r="CZZ60" s="233">
        <v>142</v>
      </c>
      <c r="DAA60" s="233" t="s">
        <v>343</v>
      </c>
      <c r="DAB60" s="233" t="s">
        <v>344</v>
      </c>
      <c r="DAC60" s="233">
        <v>25</v>
      </c>
      <c r="DAD60" s="233" t="s">
        <v>342</v>
      </c>
      <c r="DAE60" s="233">
        <v>3.8</v>
      </c>
      <c r="DAF60" s="233">
        <f>DAC60*DAE60</f>
        <v>95</v>
      </c>
      <c r="DAG60" s="233">
        <v>12</v>
      </c>
      <c r="DAH60" s="233">
        <v>142</v>
      </c>
      <c r="DAI60" s="233" t="s">
        <v>343</v>
      </c>
      <c r="DAJ60" s="233" t="s">
        <v>344</v>
      </c>
      <c r="DAK60" s="233">
        <v>25</v>
      </c>
      <c r="DAL60" s="233" t="s">
        <v>342</v>
      </c>
      <c r="DAM60" s="233">
        <v>3.8</v>
      </c>
      <c r="DAN60" s="233">
        <f>DAK60*DAM60</f>
        <v>95</v>
      </c>
      <c r="DAO60" s="233">
        <v>12</v>
      </c>
      <c r="DAP60" s="233">
        <v>142</v>
      </c>
      <c r="DAQ60" s="233" t="s">
        <v>343</v>
      </c>
      <c r="DAR60" s="233" t="s">
        <v>344</v>
      </c>
      <c r="DAS60" s="233">
        <v>25</v>
      </c>
      <c r="DAT60" s="233" t="s">
        <v>342</v>
      </c>
      <c r="DAU60" s="233">
        <v>3.8</v>
      </c>
      <c r="DAV60" s="233">
        <f>DAS60*DAU60</f>
        <v>95</v>
      </c>
      <c r="DAW60" s="233">
        <v>12</v>
      </c>
      <c r="DAX60" s="233">
        <v>142</v>
      </c>
      <c r="DAY60" s="233" t="s">
        <v>343</v>
      </c>
      <c r="DAZ60" s="233" t="s">
        <v>344</v>
      </c>
      <c r="DBA60" s="233">
        <v>25</v>
      </c>
      <c r="DBB60" s="233" t="s">
        <v>342</v>
      </c>
      <c r="DBC60" s="233">
        <v>3.8</v>
      </c>
      <c r="DBD60" s="233">
        <f>DBA60*DBC60</f>
        <v>95</v>
      </c>
      <c r="DBE60" s="233">
        <v>12</v>
      </c>
      <c r="DBF60" s="233">
        <v>142</v>
      </c>
      <c r="DBG60" s="233" t="s">
        <v>343</v>
      </c>
      <c r="DBH60" s="233" t="s">
        <v>344</v>
      </c>
      <c r="DBI60" s="233">
        <v>25</v>
      </c>
      <c r="DBJ60" s="233" t="s">
        <v>342</v>
      </c>
      <c r="DBK60" s="233">
        <v>3.8</v>
      </c>
      <c r="DBL60" s="233">
        <f>DBI60*DBK60</f>
        <v>95</v>
      </c>
      <c r="DBM60" s="233">
        <v>12</v>
      </c>
      <c r="DBN60" s="233">
        <v>142</v>
      </c>
      <c r="DBO60" s="233" t="s">
        <v>343</v>
      </c>
      <c r="DBP60" s="233" t="s">
        <v>344</v>
      </c>
      <c r="DBQ60" s="233">
        <v>25</v>
      </c>
      <c r="DBR60" s="233" t="s">
        <v>342</v>
      </c>
      <c r="DBS60" s="233">
        <v>3.8</v>
      </c>
      <c r="DBT60" s="233">
        <f>DBQ60*DBS60</f>
        <v>95</v>
      </c>
      <c r="DBU60" s="233">
        <v>12</v>
      </c>
      <c r="DBV60" s="233">
        <v>142</v>
      </c>
      <c r="DBW60" s="233" t="s">
        <v>343</v>
      </c>
      <c r="DBX60" s="233" t="s">
        <v>344</v>
      </c>
      <c r="DBY60" s="233">
        <v>25</v>
      </c>
      <c r="DBZ60" s="233" t="s">
        <v>342</v>
      </c>
      <c r="DCA60" s="233">
        <v>3.8</v>
      </c>
      <c r="DCB60" s="233">
        <f>DBY60*DCA60</f>
        <v>95</v>
      </c>
      <c r="DCC60" s="233">
        <v>12</v>
      </c>
      <c r="DCD60" s="233">
        <v>142</v>
      </c>
      <c r="DCE60" s="233" t="s">
        <v>343</v>
      </c>
      <c r="DCF60" s="233" t="s">
        <v>344</v>
      </c>
      <c r="DCG60" s="233">
        <v>25</v>
      </c>
      <c r="DCH60" s="233" t="s">
        <v>342</v>
      </c>
      <c r="DCI60" s="233">
        <v>3.8</v>
      </c>
      <c r="DCJ60" s="233">
        <f>DCG60*DCI60</f>
        <v>95</v>
      </c>
      <c r="DCK60" s="233">
        <v>12</v>
      </c>
      <c r="DCL60" s="233">
        <v>142</v>
      </c>
      <c r="DCM60" s="233" t="s">
        <v>343</v>
      </c>
      <c r="DCN60" s="233" t="s">
        <v>344</v>
      </c>
      <c r="DCO60" s="233">
        <v>25</v>
      </c>
      <c r="DCP60" s="233" t="s">
        <v>342</v>
      </c>
      <c r="DCQ60" s="233">
        <v>3.8</v>
      </c>
      <c r="DCR60" s="233">
        <f>DCO60*DCQ60</f>
        <v>95</v>
      </c>
      <c r="DCS60" s="233">
        <v>12</v>
      </c>
      <c r="DCT60" s="233">
        <v>142</v>
      </c>
      <c r="DCU60" s="233" t="s">
        <v>343</v>
      </c>
      <c r="DCV60" s="233" t="s">
        <v>344</v>
      </c>
      <c r="DCW60" s="233">
        <v>25</v>
      </c>
      <c r="DCX60" s="233" t="s">
        <v>342</v>
      </c>
      <c r="DCY60" s="233">
        <v>3.8</v>
      </c>
      <c r="DCZ60" s="233">
        <f>DCW60*DCY60</f>
        <v>95</v>
      </c>
      <c r="DDA60" s="233">
        <v>12</v>
      </c>
      <c r="DDB60" s="233">
        <v>142</v>
      </c>
      <c r="DDC60" s="233" t="s">
        <v>343</v>
      </c>
      <c r="DDD60" s="233" t="s">
        <v>344</v>
      </c>
      <c r="DDE60" s="233">
        <v>25</v>
      </c>
      <c r="DDF60" s="233" t="s">
        <v>342</v>
      </c>
      <c r="DDG60" s="233">
        <v>3.8</v>
      </c>
      <c r="DDH60" s="233">
        <f>DDE60*DDG60</f>
        <v>95</v>
      </c>
      <c r="DDI60" s="233">
        <v>12</v>
      </c>
      <c r="DDJ60" s="233">
        <v>142</v>
      </c>
      <c r="DDK60" s="233" t="s">
        <v>343</v>
      </c>
      <c r="DDL60" s="233" t="s">
        <v>344</v>
      </c>
      <c r="DDM60" s="233">
        <v>25</v>
      </c>
      <c r="DDN60" s="233" t="s">
        <v>342</v>
      </c>
      <c r="DDO60" s="233">
        <v>3.8</v>
      </c>
      <c r="DDP60" s="233">
        <f>DDM60*DDO60</f>
        <v>95</v>
      </c>
      <c r="DDQ60" s="233">
        <v>12</v>
      </c>
      <c r="DDR60" s="233">
        <v>142</v>
      </c>
      <c r="DDS60" s="233" t="s">
        <v>343</v>
      </c>
      <c r="DDT60" s="233" t="s">
        <v>344</v>
      </c>
      <c r="DDU60" s="233">
        <v>25</v>
      </c>
      <c r="DDV60" s="233" t="s">
        <v>342</v>
      </c>
      <c r="DDW60" s="233">
        <v>3.8</v>
      </c>
      <c r="DDX60" s="233">
        <f>DDU60*DDW60</f>
        <v>95</v>
      </c>
      <c r="DDY60" s="233">
        <v>12</v>
      </c>
      <c r="DDZ60" s="233">
        <v>142</v>
      </c>
      <c r="DEA60" s="233" t="s">
        <v>343</v>
      </c>
      <c r="DEB60" s="233" t="s">
        <v>344</v>
      </c>
      <c r="DEC60" s="233">
        <v>25</v>
      </c>
      <c r="DED60" s="233" t="s">
        <v>342</v>
      </c>
      <c r="DEE60" s="233">
        <v>3.8</v>
      </c>
      <c r="DEF60" s="233">
        <f>DEC60*DEE60</f>
        <v>95</v>
      </c>
      <c r="DEG60" s="233">
        <v>12</v>
      </c>
      <c r="DEH60" s="233">
        <v>142</v>
      </c>
      <c r="DEI60" s="233" t="s">
        <v>343</v>
      </c>
      <c r="DEJ60" s="233" t="s">
        <v>344</v>
      </c>
      <c r="DEK60" s="233">
        <v>25</v>
      </c>
      <c r="DEL60" s="233" t="s">
        <v>342</v>
      </c>
      <c r="DEM60" s="233">
        <v>3.8</v>
      </c>
      <c r="DEN60" s="233">
        <f>DEK60*DEM60</f>
        <v>95</v>
      </c>
      <c r="DEO60" s="233">
        <v>12</v>
      </c>
      <c r="DEP60" s="233">
        <v>142</v>
      </c>
      <c r="DEQ60" s="233" t="s">
        <v>343</v>
      </c>
      <c r="DER60" s="233" t="s">
        <v>344</v>
      </c>
      <c r="DES60" s="233">
        <v>25</v>
      </c>
      <c r="DET60" s="233" t="s">
        <v>342</v>
      </c>
      <c r="DEU60" s="233">
        <v>3.8</v>
      </c>
      <c r="DEV60" s="233">
        <f>DES60*DEU60</f>
        <v>95</v>
      </c>
      <c r="DEW60" s="233">
        <v>12</v>
      </c>
      <c r="DEX60" s="233">
        <v>142</v>
      </c>
      <c r="DEY60" s="233" t="s">
        <v>343</v>
      </c>
      <c r="DEZ60" s="233" t="s">
        <v>344</v>
      </c>
      <c r="DFA60" s="233">
        <v>25</v>
      </c>
      <c r="DFB60" s="233" t="s">
        <v>342</v>
      </c>
      <c r="DFC60" s="233">
        <v>3.8</v>
      </c>
      <c r="DFD60" s="233">
        <f>DFA60*DFC60</f>
        <v>95</v>
      </c>
      <c r="DFE60" s="233">
        <v>12</v>
      </c>
      <c r="DFF60" s="233">
        <v>142</v>
      </c>
      <c r="DFG60" s="233" t="s">
        <v>343</v>
      </c>
      <c r="DFH60" s="233" t="s">
        <v>344</v>
      </c>
      <c r="DFI60" s="233">
        <v>25</v>
      </c>
      <c r="DFJ60" s="233" t="s">
        <v>342</v>
      </c>
      <c r="DFK60" s="233">
        <v>3.8</v>
      </c>
      <c r="DFL60" s="233">
        <f>DFI60*DFK60</f>
        <v>95</v>
      </c>
      <c r="DFM60" s="233">
        <v>12</v>
      </c>
      <c r="DFN60" s="233">
        <v>142</v>
      </c>
      <c r="DFO60" s="233" t="s">
        <v>343</v>
      </c>
      <c r="DFP60" s="233" t="s">
        <v>344</v>
      </c>
      <c r="DFQ60" s="233">
        <v>25</v>
      </c>
      <c r="DFR60" s="233" t="s">
        <v>342</v>
      </c>
      <c r="DFS60" s="233">
        <v>3.8</v>
      </c>
      <c r="DFT60" s="233">
        <f>DFQ60*DFS60</f>
        <v>95</v>
      </c>
      <c r="DFU60" s="233">
        <v>12</v>
      </c>
      <c r="DFV60" s="233">
        <v>142</v>
      </c>
      <c r="DFW60" s="233" t="s">
        <v>343</v>
      </c>
      <c r="DFX60" s="233" t="s">
        <v>344</v>
      </c>
      <c r="DFY60" s="233">
        <v>25</v>
      </c>
      <c r="DFZ60" s="233" t="s">
        <v>342</v>
      </c>
      <c r="DGA60" s="233">
        <v>3.8</v>
      </c>
      <c r="DGB60" s="233">
        <f>DFY60*DGA60</f>
        <v>95</v>
      </c>
      <c r="DGC60" s="233">
        <v>12</v>
      </c>
      <c r="DGD60" s="233">
        <v>142</v>
      </c>
      <c r="DGE60" s="233" t="s">
        <v>343</v>
      </c>
      <c r="DGF60" s="233" t="s">
        <v>344</v>
      </c>
      <c r="DGG60" s="233">
        <v>25</v>
      </c>
      <c r="DGH60" s="233" t="s">
        <v>342</v>
      </c>
      <c r="DGI60" s="233">
        <v>3.8</v>
      </c>
      <c r="DGJ60" s="233">
        <f>DGG60*DGI60</f>
        <v>95</v>
      </c>
      <c r="DGK60" s="233">
        <v>12</v>
      </c>
      <c r="DGL60" s="233">
        <v>142</v>
      </c>
      <c r="DGM60" s="233" t="s">
        <v>343</v>
      </c>
      <c r="DGN60" s="233" t="s">
        <v>344</v>
      </c>
      <c r="DGO60" s="233">
        <v>25</v>
      </c>
      <c r="DGP60" s="233" t="s">
        <v>342</v>
      </c>
      <c r="DGQ60" s="233">
        <v>3.8</v>
      </c>
      <c r="DGR60" s="233">
        <f>DGO60*DGQ60</f>
        <v>95</v>
      </c>
      <c r="DGS60" s="233">
        <v>12</v>
      </c>
      <c r="DGT60" s="233">
        <v>142</v>
      </c>
      <c r="DGU60" s="233" t="s">
        <v>343</v>
      </c>
      <c r="DGV60" s="233" t="s">
        <v>344</v>
      </c>
      <c r="DGW60" s="233">
        <v>25</v>
      </c>
      <c r="DGX60" s="233" t="s">
        <v>342</v>
      </c>
      <c r="DGY60" s="233">
        <v>3.8</v>
      </c>
      <c r="DGZ60" s="233">
        <f>DGW60*DGY60</f>
        <v>95</v>
      </c>
      <c r="DHA60" s="233">
        <v>12</v>
      </c>
      <c r="DHB60" s="233">
        <v>142</v>
      </c>
      <c r="DHC60" s="233" t="s">
        <v>343</v>
      </c>
      <c r="DHD60" s="233" t="s">
        <v>344</v>
      </c>
      <c r="DHE60" s="233">
        <v>25</v>
      </c>
      <c r="DHF60" s="233" t="s">
        <v>342</v>
      </c>
      <c r="DHG60" s="233">
        <v>3.8</v>
      </c>
      <c r="DHH60" s="233">
        <f>DHE60*DHG60</f>
        <v>95</v>
      </c>
      <c r="DHI60" s="233">
        <v>12</v>
      </c>
      <c r="DHJ60" s="233">
        <v>142</v>
      </c>
      <c r="DHK60" s="233" t="s">
        <v>343</v>
      </c>
      <c r="DHL60" s="233" t="s">
        <v>344</v>
      </c>
      <c r="DHM60" s="233">
        <v>25</v>
      </c>
      <c r="DHN60" s="233" t="s">
        <v>342</v>
      </c>
      <c r="DHO60" s="233">
        <v>3.8</v>
      </c>
      <c r="DHP60" s="233">
        <f>DHM60*DHO60</f>
        <v>95</v>
      </c>
      <c r="DHQ60" s="233">
        <v>12</v>
      </c>
      <c r="DHR60" s="233">
        <v>142</v>
      </c>
      <c r="DHS60" s="233" t="s">
        <v>343</v>
      </c>
      <c r="DHT60" s="233" t="s">
        <v>344</v>
      </c>
      <c r="DHU60" s="233">
        <v>25</v>
      </c>
      <c r="DHV60" s="233" t="s">
        <v>342</v>
      </c>
      <c r="DHW60" s="233">
        <v>3.8</v>
      </c>
      <c r="DHX60" s="233">
        <f>DHU60*DHW60</f>
        <v>95</v>
      </c>
      <c r="DHY60" s="233">
        <v>12</v>
      </c>
      <c r="DHZ60" s="233">
        <v>142</v>
      </c>
      <c r="DIA60" s="233" t="s">
        <v>343</v>
      </c>
      <c r="DIB60" s="233" t="s">
        <v>344</v>
      </c>
      <c r="DIC60" s="233">
        <v>25</v>
      </c>
      <c r="DID60" s="233" t="s">
        <v>342</v>
      </c>
      <c r="DIE60" s="233">
        <v>3.8</v>
      </c>
      <c r="DIF60" s="233">
        <f>DIC60*DIE60</f>
        <v>95</v>
      </c>
      <c r="DIG60" s="233">
        <v>12</v>
      </c>
      <c r="DIH60" s="233">
        <v>142</v>
      </c>
      <c r="DII60" s="233" t="s">
        <v>343</v>
      </c>
      <c r="DIJ60" s="233" t="s">
        <v>344</v>
      </c>
      <c r="DIK60" s="233">
        <v>25</v>
      </c>
      <c r="DIL60" s="233" t="s">
        <v>342</v>
      </c>
      <c r="DIM60" s="233">
        <v>3.8</v>
      </c>
      <c r="DIN60" s="233">
        <f>DIK60*DIM60</f>
        <v>95</v>
      </c>
      <c r="DIO60" s="233">
        <v>12</v>
      </c>
      <c r="DIP60" s="233">
        <v>142</v>
      </c>
      <c r="DIQ60" s="233" t="s">
        <v>343</v>
      </c>
      <c r="DIR60" s="233" t="s">
        <v>344</v>
      </c>
      <c r="DIS60" s="233">
        <v>25</v>
      </c>
      <c r="DIT60" s="233" t="s">
        <v>342</v>
      </c>
      <c r="DIU60" s="233">
        <v>3.8</v>
      </c>
      <c r="DIV60" s="233">
        <f>DIS60*DIU60</f>
        <v>95</v>
      </c>
      <c r="DIW60" s="233">
        <v>12</v>
      </c>
      <c r="DIX60" s="233">
        <v>142</v>
      </c>
      <c r="DIY60" s="233" t="s">
        <v>343</v>
      </c>
      <c r="DIZ60" s="233" t="s">
        <v>344</v>
      </c>
      <c r="DJA60" s="233">
        <v>25</v>
      </c>
      <c r="DJB60" s="233" t="s">
        <v>342</v>
      </c>
      <c r="DJC60" s="233">
        <v>3.8</v>
      </c>
      <c r="DJD60" s="233">
        <f>DJA60*DJC60</f>
        <v>95</v>
      </c>
      <c r="DJE60" s="233">
        <v>12</v>
      </c>
      <c r="DJF60" s="233">
        <v>142</v>
      </c>
      <c r="DJG60" s="233" t="s">
        <v>343</v>
      </c>
      <c r="DJH60" s="233" t="s">
        <v>344</v>
      </c>
      <c r="DJI60" s="233">
        <v>25</v>
      </c>
      <c r="DJJ60" s="233" t="s">
        <v>342</v>
      </c>
      <c r="DJK60" s="233">
        <v>3.8</v>
      </c>
      <c r="DJL60" s="233">
        <f>DJI60*DJK60</f>
        <v>95</v>
      </c>
      <c r="DJM60" s="233">
        <v>12</v>
      </c>
      <c r="DJN60" s="233">
        <v>142</v>
      </c>
      <c r="DJO60" s="233" t="s">
        <v>343</v>
      </c>
      <c r="DJP60" s="233" t="s">
        <v>344</v>
      </c>
      <c r="DJQ60" s="233">
        <v>25</v>
      </c>
      <c r="DJR60" s="233" t="s">
        <v>342</v>
      </c>
      <c r="DJS60" s="233">
        <v>3.8</v>
      </c>
      <c r="DJT60" s="233">
        <f>DJQ60*DJS60</f>
        <v>95</v>
      </c>
      <c r="DJU60" s="233">
        <v>12</v>
      </c>
      <c r="DJV60" s="233">
        <v>142</v>
      </c>
      <c r="DJW60" s="233" t="s">
        <v>343</v>
      </c>
      <c r="DJX60" s="233" t="s">
        <v>344</v>
      </c>
      <c r="DJY60" s="233">
        <v>25</v>
      </c>
      <c r="DJZ60" s="233" t="s">
        <v>342</v>
      </c>
      <c r="DKA60" s="233">
        <v>3.8</v>
      </c>
      <c r="DKB60" s="233">
        <f>DJY60*DKA60</f>
        <v>95</v>
      </c>
      <c r="DKC60" s="233">
        <v>12</v>
      </c>
      <c r="DKD60" s="233">
        <v>142</v>
      </c>
      <c r="DKE60" s="233" t="s">
        <v>343</v>
      </c>
      <c r="DKF60" s="233" t="s">
        <v>344</v>
      </c>
      <c r="DKG60" s="233">
        <v>25</v>
      </c>
      <c r="DKH60" s="233" t="s">
        <v>342</v>
      </c>
      <c r="DKI60" s="233">
        <v>3.8</v>
      </c>
      <c r="DKJ60" s="233">
        <f>DKG60*DKI60</f>
        <v>95</v>
      </c>
      <c r="DKK60" s="233">
        <v>12</v>
      </c>
      <c r="DKL60" s="233">
        <v>142</v>
      </c>
      <c r="DKM60" s="233" t="s">
        <v>343</v>
      </c>
      <c r="DKN60" s="233" t="s">
        <v>344</v>
      </c>
      <c r="DKO60" s="233">
        <v>25</v>
      </c>
      <c r="DKP60" s="233" t="s">
        <v>342</v>
      </c>
      <c r="DKQ60" s="233">
        <v>3.8</v>
      </c>
      <c r="DKR60" s="233">
        <f>DKO60*DKQ60</f>
        <v>95</v>
      </c>
      <c r="DKS60" s="233">
        <v>12</v>
      </c>
      <c r="DKT60" s="233">
        <v>142</v>
      </c>
      <c r="DKU60" s="233" t="s">
        <v>343</v>
      </c>
      <c r="DKV60" s="233" t="s">
        <v>344</v>
      </c>
      <c r="DKW60" s="233">
        <v>25</v>
      </c>
      <c r="DKX60" s="233" t="s">
        <v>342</v>
      </c>
      <c r="DKY60" s="233">
        <v>3.8</v>
      </c>
      <c r="DKZ60" s="233">
        <f>DKW60*DKY60</f>
        <v>95</v>
      </c>
      <c r="DLA60" s="233">
        <v>12</v>
      </c>
      <c r="DLB60" s="233">
        <v>142</v>
      </c>
      <c r="DLC60" s="233" t="s">
        <v>343</v>
      </c>
      <c r="DLD60" s="233" t="s">
        <v>344</v>
      </c>
      <c r="DLE60" s="233">
        <v>25</v>
      </c>
      <c r="DLF60" s="233" t="s">
        <v>342</v>
      </c>
      <c r="DLG60" s="233">
        <v>3.8</v>
      </c>
      <c r="DLH60" s="233">
        <f>DLE60*DLG60</f>
        <v>95</v>
      </c>
      <c r="DLI60" s="233">
        <v>12</v>
      </c>
      <c r="DLJ60" s="233">
        <v>142</v>
      </c>
      <c r="DLK60" s="233" t="s">
        <v>343</v>
      </c>
      <c r="DLL60" s="233" t="s">
        <v>344</v>
      </c>
      <c r="DLM60" s="233">
        <v>25</v>
      </c>
      <c r="DLN60" s="233" t="s">
        <v>342</v>
      </c>
      <c r="DLO60" s="233">
        <v>3.8</v>
      </c>
      <c r="DLP60" s="233">
        <f>DLM60*DLO60</f>
        <v>95</v>
      </c>
      <c r="DLQ60" s="233">
        <v>12</v>
      </c>
      <c r="DLR60" s="233">
        <v>142</v>
      </c>
      <c r="DLS60" s="233" t="s">
        <v>343</v>
      </c>
      <c r="DLT60" s="233" t="s">
        <v>344</v>
      </c>
      <c r="DLU60" s="233">
        <v>25</v>
      </c>
      <c r="DLV60" s="233" t="s">
        <v>342</v>
      </c>
      <c r="DLW60" s="233">
        <v>3.8</v>
      </c>
      <c r="DLX60" s="233">
        <f>DLU60*DLW60</f>
        <v>95</v>
      </c>
      <c r="DLY60" s="233">
        <v>12</v>
      </c>
      <c r="DLZ60" s="233">
        <v>142</v>
      </c>
      <c r="DMA60" s="233" t="s">
        <v>343</v>
      </c>
      <c r="DMB60" s="233" t="s">
        <v>344</v>
      </c>
      <c r="DMC60" s="233">
        <v>25</v>
      </c>
      <c r="DMD60" s="233" t="s">
        <v>342</v>
      </c>
      <c r="DME60" s="233">
        <v>3.8</v>
      </c>
      <c r="DMF60" s="233">
        <f>DMC60*DME60</f>
        <v>95</v>
      </c>
      <c r="DMG60" s="233">
        <v>12</v>
      </c>
      <c r="DMH60" s="233">
        <v>142</v>
      </c>
      <c r="DMI60" s="233" t="s">
        <v>343</v>
      </c>
      <c r="DMJ60" s="233" t="s">
        <v>344</v>
      </c>
      <c r="DMK60" s="233">
        <v>25</v>
      </c>
      <c r="DML60" s="233" t="s">
        <v>342</v>
      </c>
      <c r="DMM60" s="233">
        <v>3.8</v>
      </c>
      <c r="DMN60" s="233">
        <f>DMK60*DMM60</f>
        <v>95</v>
      </c>
      <c r="DMO60" s="233">
        <v>12</v>
      </c>
      <c r="DMP60" s="233">
        <v>142</v>
      </c>
      <c r="DMQ60" s="233" t="s">
        <v>343</v>
      </c>
      <c r="DMR60" s="233" t="s">
        <v>344</v>
      </c>
      <c r="DMS60" s="233">
        <v>25</v>
      </c>
      <c r="DMT60" s="233" t="s">
        <v>342</v>
      </c>
      <c r="DMU60" s="233">
        <v>3.8</v>
      </c>
      <c r="DMV60" s="233">
        <f>DMS60*DMU60</f>
        <v>95</v>
      </c>
      <c r="DMW60" s="233">
        <v>12</v>
      </c>
      <c r="DMX60" s="233">
        <v>142</v>
      </c>
      <c r="DMY60" s="233" t="s">
        <v>343</v>
      </c>
      <c r="DMZ60" s="233" t="s">
        <v>344</v>
      </c>
      <c r="DNA60" s="233">
        <v>25</v>
      </c>
      <c r="DNB60" s="233" t="s">
        <v>342</v>
      </c>
      <c r="DNC60" s="233">
        <v>3.8</v>
      </c>
      <c r="DND60" s="233">
        <f>DNA60*DNC60</f>
        <v>95</v>
      </c>
      <c r="DNE60" s="233">
        <v>12</v>
      </c>
      <c r="DNF60" s="233">
        <v>142</v>
      </c>
      <c r="DNG60" s="233" t="s">
        <v>343</v>
      </c>
      <c r="DNH60" s="233" t="s">
        <v>344</v>
      </c>
      <c r="DNI60" s="233">
        <v>25</v>
      </c>
      <c r="DNJ60" s="233" t="s">
        <v>342</v>
      </c>
      <c r="DNK60" s="233">
        <v>3.8</v>
      </c>
      <c r="DNL60" s="233">
        <f>DNI60*DNK60</f>
        <v>95</v>
      </c>
      <c r="DNM60" s="233">
        <v>12</v>
      </c>
      <c r="DNN60" s="233">
        <v>142</v>
      </c>
      <c r="DNO60" s="233" t="s">
        <v>343</v>
      </c>
      <c r="DNP60" s="233" t="s">
        <v>344</v>
      </c>
      <c r="DNQ60" s="233">
        <v>25</v>
      </c>
      <c r="DNR60" s="233" t="s">
        <v>342</v>
      </c>
      <c r="DNS60" s="233">
        <v>3.8</v>
      </c>
      <c r="DNT60" s="233">
        <f>DNQ60*DNS60</f>
        <v>95</v>
      </c>
      <c r="DNU60" s="233">
        <v>12</v>
      </c>
      <c r="DNV60" s="233">
        <v>142</v>
      </c>
      <c r="DNW60" s="233" t="s">
        <v>343</v>
      </c>
      <c r="DNX60" s="233" t="s">
        <v>344</v>
      </c>
      <c r="DNY60" s="233">
        <v>25</v>
      </c>
      <c r="DNZ60" s="233" t="s">
        <v>342</v>
      </c>
      <c r="DOA60" s="233">
        <v>3.8</v>
      </c>
      <c r="DOB60" s="233">
        <f>DNY60*DOA60</f>
        <v>95</v>
      </c>
      <c r="DOC60" s="233">
        <v>12</v>
      </c>
      <c r="DOD60" s="233">
        <v>142</v>
      </c>
      <c r="DOE60" s="233" t="s">
        <v>343</v>
      </c>
      <c r="DOF60" s="233" t="s">
        <v>344</v>
      </c>
      <c r="DOG60" s="233">
        <v>25</v>
      </c>
      <c r="DOH60" s="233" t="s">
        <v>342</v>
      </c>
      <c r="DOI60" s="233">
        <v>3.8</v>
      </c>
      <c r="DOJ60" s="233">
        <f>DOG60*DOI60</f>
        <v>95</v>
      </c>
      <c r="DOK60" s="233">
        <v>12</v>
      </c>
      <c r="DOL60" s="233">
        <v>142</v>
      </c>
      <c r="DOM60" s="233" t="s">
        <v>343</v>
      </c>
      <c r="DON60" s="233" t="s">
        <v>344</v>
      </c>
      <c r="DOO60" s="233">
        <v>25</v>
      </c>
      <c r="DOP60" s="233" t="s">
        <v>342</v>
      </c>
      <c r="DOQ60" s="233">
        <v>3.8</v>
      </c>
      <c r="DOR60" s="233">
        <f>DOO60*DOQ60</f>
        <v>95</v>
      </c>
      <c r="DOS60" s="233">
        <v>12</v>
      </c>
      <c r="DOT60" s="233">
        <v>142</v>
      </c>
      <c r="DOU60" s="233" t="s">
        <v>343</v>
      </c>
      <c r="DOV60" s="233" t="s">
        <v>344</v>
      </c>
      <c r="DOW60" s="233">
        <v>25</v>
      </c>
      <c r="DOX60" s="233" t="s">
        <v>342</v>
      </c>
      <c r="DOY60" s="233">
        <v>3.8</v>
      </c>
      <c r="DOZ60" s="233">
        <f>DOW60*DOY60</f>
        <v>95</v>
      </c>
      <c r="DPA60" s="233">
        <v>12</v>
      </c>
      <c r="DPB60" s="233">
        <v>142</v>
      </c>
      <c r="DPC60" s="233" t="s">
        <v>343</v>
      </c>
      <c r="DPD60" s="233" t="s">
        <v>344</v>
      </c>
      <c r="DPE60" s="233">
        <v>25</v>
      </c>
      <c r="DPF60" s="233" t="s">
        <v>342</v>
      </c>
      <c r="DPG60" s="233">
        <v>3.8</v>
      </c>
      <c r="DPH60" s="233">
        <f>DPE60*DPG60</f>
        <v>95</v>
      </c>
      <c r="DPI60" s="233">
        <v>12</v>
      </c>
      <c r="DPJ60" s="233">
        <v>142</v>
      </c>
      <c r="DPK60" s="233" t="s">
        <v>343</v>
      </c>
      <c r="DPL60" s="233" t="s">
        <v>344</v>
      </c>
      <c r="DPM60" s="233">
        <v>25</v>
      </c>
      <c r="DPN60" s="233" t="s">
        <v>342</v>
      </c>
      <c r="DPO60" s="233">
        <v>3.8</v>
      </c>
      <c r="DPP60" s="233">
        <f>DPM60*DPO60</f>
        <v>95</v>
      </c>
      <c r="DPQ60" s="233">
        <v>12</v>
      </c>
      <c r="DPR60" s="233">
        <v>142</v>
      </c>
      <c r="DPS60" s="233" t="s">
        <v>343</v>
      </c>
      <c r="DPT60" s="233" t="s">
        <v>344</v>
      </c>
      <c r="DPU60" s="233">
        <v>25</v>
      </c>
      <c r="DPV60" s="233" t="s">
        <v>342</v>
      </c>
      <c r="DPW60" s="233">
        <v>3.8</v>
      </c>
      <c r="DPX60" s="233">
        <f>DPU60*DPW60</f>
        <v>95</v>
      </c>
      <c r="DPY60" s="233">
        <v>12</v>
      </c>
      <c r="DPZ60" s="233">
        <v>142</v>
      </c>
      <c r="DQA60" s="233" t="s">
        <v>343</v>
      </c>
      <c r="DQB60" s="233" t="s">
        <v>344</v>
      </c>
      <c r="DQC60" s="233">
        <v>25</v>
      </c>
      <c r="DQD60" s="233" t="s">
        <v>342</v>
      </c>
      <c r="DQE60" s="233">
        <v>3.8</v>
      </c>
      <c r="DQF60" s="233">
        <f>DQC60*DQE60</f>
        <v>95</v>
      </c>
      <c r="DQG60" s="233">
        <v>12</v>
      </c>
      <c r="DQH60" s="233">
        <v>142</v>
      </c>
      <c r="DQI60" s="233" t="s">
        <v>343</v>
      </c>
      <c r="DQJ60" s="233" t="s">
        <v>344</v>
      </c>
      <c r="DQK60" s="233">
        <v>25</v>
      </c>
      <c r="DQL60" s="233" t="s">
        <v>342</v>
      </c>
      <c r="DQM60" s="233">
        <v>3.8</v>
      </c>
      <c r="DQN60" s="233">
        <f>DQK60*DQM60</f>
        <v>95</v>
      </c>
      <c r="DQO60" s="233">
        <v>12</v>
      </c>
      <c r="DQP60" s="233">
        <v>142</v>
      </c>
      <c r="DQQ60" s="233" t="s">
        <v>343</v>
      </c>
      <c r="DQR60" s="233" t="s">
        <v>344</v>
      </c>
      <c r="DQS60" s="233">
        <v>25</v>
      </c>
      <c r="DQT60" s="233" t="s">
        <v>342</v>
      </c>
      <c r="DQU60" s="233">
        <v>3.8</v>
      </c>
      <c r="DQV60" s="233">
        <f>DQS60*DQU60</f>
        <v>95</v>
      </c>
      <c r="DQW60" s="233">
        <v>12</v>
      </c>
      <c r="DQX60" s="233">
        <v>142</v>
      </c>
      <c r="DQY60" s="233" t="s">
        <v>343</v>
      </c>
      <c r="DQZ60" s="233" t="s">
        <v>344</v>
      </c>
      <c r="DRA60" s="233">
        <v>25</v>
      </c>
      <c r="DRB60" s="233" t="s">
        <v>342</v>
      </c>
      <c r="DRC60" s="233">
        <v>3.8</v>
      </c>
      <c r="DRD60" s="233">
        <f>DRA60*DRC60</f>
        <v>95</v>
      </c>
      <c r="DRE60" s="233">
        <v>12</v>
      </c>
      <c r="DRF60" s="233">
        <v>142</v>
      </c>
      <c r="DRG60" s="233" t="s">
        <v>343</v>
      </c>
      <c r="DRH60" s="233" t="s">
        <v>344</v>
      </c>
      <c r="DRI60" s="233">
        <v>25</v>
      </c>
      <c r="DRJ60" s="233" t="s">
        <v>342</v>
      </c>
      <c r="DRK60" s="233">
        <v>3.8</v>
      </c>
      <c r="DRL60" s="233">
        <f>DRI60*DRK60</f>
        <v>95</v>
      </c>
      <c r="DRM60" s="233">
        <v>12</v>
      </c>
      <c r="DRN60" s="233">
        <v>142</v>
      </c>
      <c r="DRO60" s="233" t="s">
        <v>343</v>
      </c>
      <c r="DRP60" s="233" t="s">
        <v>344</v>
      </c>
      <c r="DRQ60" s="233">
        <v>25</v>
      </c>
      <c r="DRR60" s="233" t="s">
        <v>342</v>
      </c>
      <c r="DRS60" s="233">
        <v>3.8</v>
      </c>
      <c r="DRT60" s="233">
        <f>DRQ60*DRS60</f>
        <v>95</v>
      </c>
      <c r="DRU60" s="233">
        <v>12</v>
      </c>
      <c r="DRV60" s="233">
        <v>142</v>
      </c>
      <c r="DRW60" s="233" t="s">
        <v>343</v>
      </c>
      <c r="DRX60" s="233" t="s">
        <v>344</v>
      </c>
      <c r="DRY60" s="233">
        <v>25</v>
      </c>
      <c r="DRZ60" s="233" t="s">
        <v>342</v>
      </c>
      <c r="DSA60" s="233">
        <v>3.8</v>
      </c>
      <c r="DSB60" s="233">
        <f>DRY60*DSA60</f>
        <v>95</v>
      </c>
      <c r="DSC60" s="233">
        <v>12</v>
      </c>
      <c r="DSD60" s="233">
        <v>142</v>
      </c>
      <c r="DSE60" s="233" t="s">
        <v>343</v>
      </c>
      <c r="DSF60" s="233" t="s">
        <v>344</v>
      </c>
      <c r="DSG60" s="233">
        <v>25</v>
      </c>
      <c r="DSH60" s="233" t="s">
        <v>342</v>
      </c>
      <c r="DSI60" s="233">
        <v>3.8</v>
      </c>
      <c r="DSJ60" s="233">
        <f>DSG60*DSI60</f>
        <v>95</v>
      </c>
      <c r="DSK60" s="233">
        <v>12</v>
      </c>
      <c r="DSL60" s="233">
        <v>142</v>
      </c>
      <c r="DSM60" s="233" t="s">
        <v>343</v>
      </c>
      <c r="DSN60" s="233" t="s">
        <v>344</v>
      </c>
      <c r="DSO60" s="233">
        <v>25</v>
      </c>
      <c r="DSP60" s="233" t="s">
        <v>342</v>
      </c>
      <c r="DSQ60" s="233">
        <v>3.8</v>
      </c>
      <c r="DSR60" s="233">
        <f>DSO60*DSQ60</f>
        <v>95</v>
      </c>
      <c r="DSS60" s="233">
        <v>12</v>
      </c>
      <c r="DST60" s="233">
        <v>142</v>
      </c>
      <c r="DSU60" s="233" t="s">
        <v>343</v>
      </c>
      <c r="DSV60" s="233" t="s">
        <v>344</v>
      </c>
      <c r="DSW60" s="233">
        <v>25</v>
      </c>
      <c r="DSX60" s="233" t="s">
        <v>342</v>
      </c>
      <c r="DSY60" s="233">
        <v>3.8</v>
      </c>
      <c r="DSZ60" s="233">
        <f>DSW60*DSY60</f>
        <v>95</v>
      </c>
      <c r="DTA60" s="233">
        <v>12</v>
      </c>
      <c r="DTB60" s="233">
        <v>142</v>
      </c>
      <c r="DTC60" s="233" t="s">
        <v>343</v>
      </c>
      <c r="DTD60" s="233" t="s">
        <v>344</v>
      </c>
      <c r="DTE60" s="233">
        <v>25</v>
      </c>
      <c r="DTF60" s="233" t="s">
        <v>342</v>
      </c>
      <c r="DTG60" s="233">
        <v>3.8</v>
      </c>
      <c r="DTH60" s="233">
        <f>DTE60*DTG60</f>
        <v>95</v>
      </c>
      <c r="DTI60" s="233">
        <v>12</v>
      </c>
      <c r="DTJ60" s="233">
        <v>142</v>
      </c>
      <c r="DTK60" s="233" t="s">
        <v>343</v>
      </c>
      <c r="DTL60" s="233" t="s">
        <v>344</v>
      </c>
      <c r="DTM60" s="233">
        <v>25</v>
      </c>
      <c r="DTN60" s="233" t="s">
        <v>342</v>
      </c>
      <c r="DTO60" s="233">
        <v>3.8</v>
      </c>
      <c r="DTP60" s="233">
        <f>DTM60*DTO60</f>
        <v>95</v>
      </c>
      <c r="DTQ60" s="233">
        <v>12</v>
      </c>
      <c r="DTR60" s="233">
        <v>142</v>
      </c>
      <c r="DTS60" s="233" t="s">
        <v>343</v>
      </c>
      <c r="DTT60" s="233" t="s">
        <v>344</v>
      </c>
      <c r="DTU60" s="233">
        <v>25</v>
      </c>
      <c r="DTV60" s="233" t="s">
        <v>342</v>
      </c>
      <c r="DTW60" s="233">
        <v>3.8</v>
      </c>
      <c r="DTX60" s="233">
        <f>DTU60*DTW60</f>
        <v>95</v>
      </c>
      <c r="DTY60" s="233">
        <v>12</v>
      </c>
      <c r="DTZ60" s="233">
        <v>142</v>
      </c>
      <c r="DUA60" s="233" t="s">
        <v>343</v>
      </c>
      <c r="DUB60" s="233" t="s">
        <v>344</v>
      </c>
      <c r="DUC60" s="233">
        <v>25</v>
      </c>
      <c r="DUD60" s="233" t="s">
        <v>342</v>
      </c>
      <c r="DUE60" s="233">
        <v>3.8</v>
      </c>
      <c r="DUF60" s="233">
        <f>DUC60*DUE60</f>
        <v>95</v>
      </c>
      <c r="DUG60" s="233">
        <v>12</v>
      </c>
      <c r="DUH60" s="233">
        <v>142</v>
      </c>
      <c r="DUI60" s="233" t="s">
        <v>343</v>
      </c>
      <c r="DUJ60" s="233" t="s">
        <v>344</v>
      </c>
      <c r="DUK60" s="233">
        <v>25</v>
      </c>
      <c r="DUL60" s="233" t="s">
        <v>342</v>
      </c>
      <c r="DUM60" s="233">
        <v>3.8</v>
      </c>
      <c r="DUN60" s="233">
        <f>DUK60*DUM60</f>
        <v>95</v>
      </c>
      <c r="DUO60" s="233">
        <v>12</v>
      </c>
      <c r="DUP60" s="233">
        <v>142</v>
      </c>
      <c r="DUQ60" s="233" t="s">
        <v>343</v>
      </c>
      <c r="DUR60" s="233" t="s">
        <v>344</v>
      </c>
      <c r="DUS60" s="233">
        <v>25</v>
      </c>
      <c r="DUT60" s="233" t="s">
        <v>342</v>
      </c>
      <c r="DUU60" s="233">
        <v>3.8</v>
      </c>
      <c r="DUV60" s="233">
        <f>DUS60*DUU60</f>
        <v>95</v>
      </c>
      <c r="DUW60" s="233">
        <v>12</v>
      </c>
      <c r="DUX60" s="233">
        <v>142</v>
      </c>
      <c r="DUY60" s="233" t="s">
        <v>343</v>
      </c>
      <c r="DUZ60" s="233" t="s">
        <v>344</v>
      </c>
      <c r="DVA60" s="233">
        <v>25</v>
      </c>
      <c r="DVB60" s="233" t="s">
        <v>342</v>
      </c>
      <c r="DVC60" s="233">
        <v>3.8</v>
      </c>
      <c r="DVD60" s="233">
        <f>DVA60*DVC60</f>
        <v>95</v>
      </c>
      <c r="DVE60" s="233">
        <v>12</v>
      </c>
      <c r="DVF60" s="233">
        <v>142</v>
      </c>
      <c r="DVG60" s="233" t="s">
        <v>343</v>
      </c>
      <c r="DVH60" s="233" t="s">
        <v>344</v>
      </c>
      <c r="DVI60" s="233">
        <v>25</v>
      </c>
      <c r="DVJ60" s="233" t="s">
        <v>342</v>
      </c>
      <c r="DVK60" s="233">
        <v>3.8</v>
      </c>
      <c r="DVL60" s="233">
        <f>DVI60*DVK60</f>
        <v>95</v>
      </c>
      <c r="DVM60" s="233">
        <v>12</v>
      </c>
      <c r="DVN60" s="233">
        <v>142</v>
      </c>
      <c r="DVO60" s="233" t="s">
        <v>343</v>
      </c>
      <c r="DVP60" s="233" t="s">
        <v>344</v>
      </c>
      <c r="DVQ60" s="233">
        <v>25</v>
      </c>
      <c r="DVR60" s="233" t="s">
        <v>342</v>
      </c>
      <c r="DVS60" s="233">
        <v>3.8</v>
      </c>
      <c r="DVT60" s="233">
        <f>DVQ60*DVS60</f>
        <v>95</v>
      </c>
      <c r="DVU60" s="233">
        <v>12</v>
      </c>
      <c r="DVV60" s="233">
        <v>142</v>
      </c>
      <c r="DVW60" s="233" t="s">
        <v>343</v>
      </c>
      <c r="DVX60" s="233" t="s">
        <v>344</v>
      </c>
      <c r="DVY60" s="233">
        <v>25</v>
      </c>
      <c r="DVZ60" s="233" t="s">
        <v>342</v>
      </c>
      <c r="DWA60" s="233">
        <v>3.8</v>
      </c>
      <c r="DWB60" s="233">
        <f>DVY60*DWA60</f>
        <v>95</v>
      </c>
      <c r="DWC60" s="233">
        <v>12</v>
      </c>
      <c r="DWD60" s="233">
        <v>142</v>
      </c>
      <c r="DWE60" s="233" t="s">
        <v>343</v>
      </c>
      <c r="DWF60" s="233" t="s">
        <v>344</v>
      </c>
      <c r="DWG60" s="233">
        <v>25</v>
      </c>
      <c r="DWH60" s="233" t="s">
        <v>342</v>
      </c>
      <c r="DWI60" s="233">
        <v>3.8</v>
      </c>
      <c r="DWJ60" s="233">
        <f>DWG60*DWI60</f>
        <v>95</v>
      </c>
      <c r="DWK60" s="233">
        <v>12</v>
      </c>
      <c r="DWL60" s="233">
        <v>142</v>
      </c>
      <c r="DWM60" s="233" t="s">
        <v>343</v>
      </c>
      <c r="DWN60" s="233" t="s">
        <v>344</v>
      </c>
      <c r="DWO60" s="233">
        <v>25</v>
      </c>
      <c r="DWP60" s="233" t="s">
        <v>342</v>
      </c>
      <c r="DWQ60" s="233">
        <v>3.8</v>
      </c>
      <c r="DWR60" s="233">
        <f>DWO60*DWQ60</f>
        <v>95</v>
      </c>
      <c r="DWS60" s="233">
        <v>12</v>
      </c>
      <c r="DWT60" s="233">
        <v>142</v>
      </c>
      <c r="DWU60" s="233" t="s">
        <v>343</v>
      </c>
      <c r="DWV60" s="233" t="s">
        <v>344</v>
      </c>
      <c r="DWW60" s="233">
        <v>25</v>
      </c>
      <c r="DWX60" s="233" t="s">
        <v>342</v>
      </c>
      <c r="DWY60" s="233">
        <v>3.8</v>
      </c>
      <c r="DWZ60" s="233">
        <f>DWW60*DWY60</f>
        <v>95</v>
      </c>
      <c r="DXA60" s="233">
        <v>12</v>
      </c>
      <c r="DXB60" s="233">
        <v>142</v>
      </c>
      <c r="DXC60" s="233" t="s">
        <v>343</v>
      </c>
      <c r="DXD60" s="233" t="s">
        <v>344</v>
      </c>
      <c r="DXE60" s="233">
        <v>25</v>
      </c>
      <c r="DXF60" s="233" t="s">
        <v>342</v>
      </c>
      <c r="DXG60" s="233">
        <v>3.8</v>
      </c>
      <c r="DXH60" s="233">
        <f>DXE60*DXG60</f>
        <v>95</v>
      </c>
      <c r="DXI60" s="233">
        <v>12</v>
      </c>
      <c r="DXJ60" s="233">
        <v>142</v>
      </c>
      <c r="DXK60" s="233" t="s">
        <v>343</v>
      </c>
      <c r="DXL60" s="233" t="s">
        <v>344</v>
      </c>
      <c r="DXM60" s="233">
        <v>25</v>
      </c>
      <c r="DXN60" s="233" t="s">
        <v>342</v>
      </c>
      <c r="DXO60" s="233">
        <v>3.8</v>
      </c>
      <c r="DXP60" s="233">
        <f>DXM60*DXO60</f>
        <v>95</v>
      </c>
      <c r="DXQ60" s="233">
        <v>12</v>
      </c>
      <c r="DXR60" s="233">
        <v>142</v>
      </c>
      <c r="DXS60" s="233" t="s">
        <v>343</v>
      </c>
      <c r="DXT60" s="233" t="s">
        <v>344</v>
      </c>
      <c r="DXU60" s="233">
        <v>25</v>
      </c>
      <c r="DXV60" s="233" t="s">
        <v>342</v>
      </c>
      <c r="DXW60" s="233">
        <v>3.8</v>
      </c>
      <c r="DXX60" s="233">
        <f>DXU60*DXW60</f>
        <v>95</v>
      </c>
      <c r="DXY60" s="233">
        <v>12</v>
      </c>
      <c r="DXZ60" s="233">
        <v>142</v>
      </c>
      <c r="DYA60" s="233" t="s">
        <v>343</v>
      </c>
      <c r="DYB60" s="233" t="s">
        <v>344</v>
      </c>
      <c r="DYC60" s="233">
        <v>25</v>
      </c>
      <c r="DYD60" s="233" t="s">
        <v>342</v>
      </c>
      <c r="DYE60" s="233">
        <v>3.8</v>
      </c>
      <c r="DYF60" s="233">
        <f>DYC60*DYE60</f>
        <v>95</v>
      </c>
      <c r="DYG60" s="233">
        <v>12</v>
      </c>
      <c r="DYH60" s="233">
        <v>142</v>
      </c>
      <c r="DYI60" s="233" t="s">
        <v>343</v>
      </c>
      <c r="DYJ60" s="233" t="s">
        <v>344</v>
      </c>
      <c r="DYK60" s="233">
        <v>25</v>
      </c>
      <c r="DYL60" s="233" t="s">
        <v>342</v>
      </c>
      <c r="DYM60" s="233">
        <v>3.8</v>
      </c>
      <c r="DYN60" s="233">
        <f>DYK60*DYM60</f>
        <v>95</v>
      </c>
      <c r="DYO60" s="233">
        <v>12</v>
      </c>
      <c r="DYP60" s="233">
        <v>142</v>
      </c>
      <c r="DYQ60" s="233" t="s">
        <v>343</v>
      </c>
      <c r="DYR60" s="233" t="s">
        <v>344</v>
      </c>
      <c r="DYS60" s="233">
        <v>25</v>
      </c>
      <c r="DYT60" s="233" t="s">
        <v>342</v>
      </c>
      <c r="DYU60" s="233">
        <v>3.8</v>
      </c>
      <c r="DYV60" s="233">
        <f>DYS60*DYU60</f>
        <v>95</v>
      </c>
      <c r="DYW60" s="233">
        <v>12</v>
      </c>
      <c r="DYX60" s="233">
        <v>142</v>
      </c>
      <c r="DYY60" s="233" t="s">
        <v>343</v>
      </c>
      <c r="DYZ60" s="233" t="s">
        <v>344</v>
      </c>
      <c r="DZA60" s="233">
        <v>25</v>
      </c>
      <c r="DZB60" s="233" t="s">
        <v>342</v>
      </c>
      <c r="DZC60" s="233">
        <v>3.8</v>
      </c>
      <c r="DZD60" s="233">
        <f>DZA60*DZC60</f>
        <v>95</v>
      </c>
      <c r="DZE60" s="233">
        <v>12</v>
      </c>
      <c r="DZF60" s="233">
        <v>142</v>
      </c>
      <c r="DZG60" s="233" t="s">
        <v>343</v>
      </c>
      <c r="DZH60" s="233" t="s">
        <v>344</v>
      </c>
      <c r="DZI60" s="233">
        <v>25</v>
      </c>
      <c r="DZJ60" s="233" t="s">
        <v>342</v>
      </c>
      <c r="DZK60" s="233">
        <v>3.8</v>
      </c>
      <c r="DZL60" s="233">
        <f>DZI60*DZK60</f>
        <v>95</v>
      </c>
      <c r="DZM60" s="233">
        <v>12</v>
      </c>
      <c r="DZN60" s="233">
        <v>142</v>
      </c>
      <c r="DZO60" s="233" t="s">
        <v>343</v>
      </c>
      <c r="DZP60" s="233" t="s">
        <v>344</v>
      </c>
      <c r="DZQ60" s="233">
        <v>25</v>
      </c>
      <c r="DZR60" s="233" t="s">
        <v>342</v>
      </c>
      <c r="DZS60" s="233">
        <v>3.8</v>
      </c>
      <c r="DZT60" s="233">
        <f>DZQ60*DZS60</f>
        <v>95</v>
      </c>
      <c r="DZU60" s="233">
        <v>12</v>
      </c>
      <c r="DZV60" s="233">
        <v>142</v>
      </c>
      <c r="DZW60" s="233" t="s">
        <v>343</v>
      </c>
      <c r="DZX60" s="233" t="s">
        <v>344</v>
      </c>
      <c r="DZY60" s="233">
        <v>25</v>
      </c>
      <c r="DZZ60" s="233" t="s">
        <v>342</v>
      </c>
      <c r="EAA60" s="233">
        <v>3.8</v>
      </c>
      <c r="EAB60" s="233">
        <f>DZY60*EAA60</f>
        <v>95</v>
      </c>
      <c r="EAC60" s="233">
        <v>12</v>
      </c>
      <c r="EAD60" s="233">
        <v>142</v>
      </c>
      <c r="EAE60" s="233" t="s">
        <v>343</v>
      </c>
      <c r="EAF60" s="233" t="s">
        <v>344</v>
      </c>
      <c r="EAG60" s="233">
        <v>25</v>
      </c>
      <c r="EAH60" s="233" t="s">
        <v>342</v>
      </c>
      <c r="EAI60" s="233">
        <v>3.8</v>
      </c>
      <c r="EAJ60" s="233">
        <f>EAG60*EAI60</f>
        <v>95</v>
      </c>
      <c r="EAK60" s="233">
        <v>12</v>
      </c>
      <c r="EAL60" s="233">
        <v>142</v>
      </c>
      <c r="EAM60" s="233" t="s">
        <v>343</v>
      </c>
      <c r="EAN60" s="233" t="s">
        <v>344</v>
      </c>
      <c r="EAO60" s="233">
        <v>25</v>
      </c>
      <c r="EAP60" s="233" t="s">
        <v>342</v>
      </c>
      <c r="EAQ60" s="233">
        <v>3.8</v>
      </c>
      <c r="EAR60" s="233">
        <f>EAO60*EAQ60</f>
        <v>95</v>
      </c>
      <c r="EAS60" s="233">
        <v>12</v>
      </c>
      <c r="EAT60" s="233">
        <v>142</v>
      </c>
      <c r="EAU60" s="233" t="s">
        <v>343</v>
      </c>
      <c r="EAV60" s="233" t="s">
        <v>344</v>
      </c>
      <c r="EAW60" s="233">
        <v>25</v>
      </c>
      <c r="EAX60" s="233" t="s">
        <v>342</v>
      </c>
      <c r="EAY60" s="233">
        <v>3.8</v>
      </c>
      <c r="EAZ60" s="233">
        <f>EAW60*EAY60</f>
        <v>95</v>
      </c>
      <c r="EBA60" s="233">
        <v>12</v>
      </c>
      <c r="EBB60" s="233">
        <v>142</v>
      </c>
      <c r="EBC60" s="233" t="s">
        <v>343</v>
      </c>
      <c r="EBD60" s="233" t="s">
        <v>344</v>
      </c>
      <c r="EBE60" s="233">
        <v>25</v>
      </c>
      <c r="EBF60" s="233" t="s">
        <v>342</v>
      </c>
      <c r="EBG60" s="233">
        <v>3.8</v>
      </c>
      <c r="EBH60" s="233">
        <f>EBE60*EBG60</f>
        <v>95</v>
      </c>
      <c r="EBI60" s="233">
        <v>12</v>
      </c>
      <c r="EBJ60" s="233">
        <v>142</v>
      </c>
      <c r="EBK60" s="233" t="s">
        <v>343</v>
      </c>
      <c r="EBL60" s="233" t="s">
        <v>344</v>
      </c>
      <c r="EBM60" s="233">
        <v>25</v>
      </c>
      <c r="EBN60" s="233" t="s">
        <v>342</v>
      </c>
      <c r="EBO60" s="233">
        <v>3.8</v>
      </c>
      <c r="EBP60" s="233">
        <f>EBM60*EBO60</f>
        <v>95</v>
      </c>
      <c r="EBQ60" s="233">
        <v>12</v>
      </c>
      <c r="EBR60" s="233">
        <v>142</v>
      </c>
      <c r="EBS60" s="233" t="s">
        <v>343</v>
      </c>
      <c r="EBT60" s="233" t="s">
        <v>344</v>
      </c>
      <c r="EBU60" s="233">
        <v>25</v>
      </c>
      <c r="EBV60" s="233" t="s">
        <v>342</v>
      </c>
      <c r="EBW60" s="233">
        <v>3.8</v>
      </c>
      <c r="EBX60" s="233">
        <f>EBU60*EBW60</f>
        <v>95</v>
      </c>
      <c r="EBY60" s="233">
        <v>12</v>
      </c>
      <c r="EBZ60" s="233">
        <v>142</v>
      </c>
      <c r="ECA60" s="233" t="s">
        <v>343</v>
      </c>
      <c r="ECB60" s="233" t="s">
        <v>344</v>
      </c>
      <c r="ECC60" s="233">
        <v>25</v>
      </c>
      <c r="ECD60" s="233" t="s">
        <v>342</v>
      </c>
      <c r="ECE60" s="233">
        <v>3.8</v>
      </c>
      <c r="ECF60" s="233">
        <f>ECC60*ECE60</f>
        <v>95</v>
      </c>
      <c r="ECG60" s="233">
        <v>12</v>
      </c>
      <c r="ECH60" s="233">
        <v>142</v>
      </c>
      <c r="ECI60" s="233" t="s">
        <v>343</v>
      </c>
      <c r="ECJ60" s="233" t="s">
        <v>344</v>
      </c>
      <c r="ECK60" s="233">
        <v>25</v>
      </c>
      <c r="ECL60" s="233" t="s">
        <v>342</v>
      </c>
      <c r="ECM60" s="233">
        <v>3.8</v>
      </c>
      <c r="ECN60" s="233">
        <f>ECK60*ECM60</f>
        <v>95</v>
      </c>
      <c r="ECO60" s="233">
        <v>12</v>
      </c>
      <c r="ECP60" s="233">
        <v>142</v>
      </c>
      <c r="ECQ60" s="233" t="s">
        <v>343</v>
      </c>
      <c r="ECR60" s="233" t="s">
        <v>344</v>
      </c>
      <c r="ECS60" s="233">
        <v>25</v>
      </c>
      <c r="ECT60" s="233" t="s">
        <v>342</v>
      </c>
      <c r="ECU60" s="233">
        <v>3.8</v>
      </c>
      <c r="ECV60" s="233">
        <f>ECS60*ECU60</f>
        <v>95</v>
      </c>
      <c r="ECW60" s="233">
        <v>12</v>
      </c>
      <c r="ECX60" s="233">
        <v>142</v>
      </c>
      <c r="ECY60" s="233" t="s">
        <v>343</v>
      </c>
      <c r="ECZ60" s="233" t="s">
        <v>344</v>
      </c>
      <c r="EDA60" s="233">
        <v>25</v>
      </c>
      <c r="EDB60" s="233" t="s">
        <v>342</v>
      </c>
      <c r="EDC60" s="233">
        <v>3.8</v>
      </c>
      <c r="EDD60" s="233">
        <f>EDA60*EDC60</f>
        <v>95</v>
      </c>
      <c r="EDE60" s="233">
        <v>12</v>
      </c>
      <c r="EDF60" s="233">
        <v>142</v>
      </c>
      <c r="EDG60" s="233" t="s">
        <v>343</v>
      </c>
      <c r="EDH60" s="233" t="s">
        <v>344</v>
      </c>
      <c r="EDI60" s="233">
        <v>25</v>
      </c>
      <c r="EDJ60" s="233" t="s">
        <v>342</v>
      </c>
      <c r="EDK60" s="233">
        <v>3.8</v>
      </c>
      <c r="EDL60" s="233">
        <f>EDI60*EDK60</f>
        <v>95</v>
      </c>
      <c r="EDM60" s="233">
        <v>12</v>
      </c>
      <c r="EDN60" s="233">
        <v>142</v>
      </c>
      <c r="EDO60" s="233" t="s">
        <v>343</v>
      </c>
      <c r="EDP60" s="233" t="s">
        <v>344</v>
      </c>
      <c r="EDQ60" s="233">
        <v>25</v>
      </c>
      <c r="EDR60" s="233" t="s">
        <v>342</v>
      </c>
      <c r="EDS60" s="233">
        <v>3.8</v>
      </c>
      <c r="EDT60" s="233">
        <f>EDQ60*EDS60</f>
        <v>95</v>
      </c>
      <c r="EDU60" s="233">
        <v>12</v>
      </c>
      <c r="EDV60" s="233">
        <v>142</v>
      </c>
      <c r="EDW60" s="233" t="s">
        <v>343</v>
      </c>
      <c r="EDX60" s="233" t="s">
        <v>344</v>
      </c>
      <c r="EDY60" s="233">
        <v>25</v>
      </c>
      <c r="EDZ60" s="233" t="s">
        <v>342</v>
      </c>
      <c r="EEA60" s="233">
        <v>3.8</v>
      </c>
      <c r="EEB60" s="233">
        <f>EDY60*EEA60</f>
        <v>95</v>
      </c>
      <c r="EEC60" s="233">
        <v>12</v>
      </c>
      <c r="EED60" s="233">
        <v>142</v>
      </c>
      <c r="EEE60" s="233" t="s">
        <v>343</v>
      </c>
      <c r="EEF60" s="233" t="s">
        <v>344</v>
      </c>
      <c r="EEG60" s="233">
        <v>25</v>
      </c>
      <c r="EEH60" s="233" t="s">
        <v>342</v>
      </c>
      <c r="EEI60" s="233">
        <v>3.8</v>
      </c>
      <c r="EEJ60" s="233">
        <f>EEG60*EEI60</f>
        <v>95</v>
      </c>
      <c r="EEK60" s="233">
        <v>12</v>
      </c>
      <c r="EEL60" s="233">
        <v>142</v>
      </c>
      <c r="EEM60" s="233" t="s">
        <v>343</v>
      </c>
      <c r="EEN60" s="233" t="s">
        <v>344</v>
      </c>
      <c r="EEO60" s="233">
        <v>25</v>
      </c>
      <c r="EEP60" s="233" t="s">
        <v>342</v>
      </c>
      <c r="EEQ60" s="233">
        <v>3.8</v>
      </c>
      <c r="EER60" s="233">
        <f>EEO60*EEQ60</f>
        <v>95</v>
      </c>
      <c r="EES60" s="233">
        <v>12</v>
      </c>
      <c r="EET60" s="233">
        <v>142</v>
      </c>
      <c r="EEU60" s="233" t="s">
        <v>343</v>
      </c>
      <c r="EEV60" s="233" t="s">
        <v>344</v>
      </c>
      <c r="EEW60" s="233">
        <v>25</v>
      </c>
      <c r="EEX60" s="233" t="s">
        <v>342</v>
      </c>
      <c r="EEY60" s="233">
        <v>3.8</v>
      </c>
      <c r="EEZ60" s="233">
        <f>EEW60*EEY60</f>
        <v>95</v>
      </c>
      <c r="EFA60" s="233">
        <v>12</v>
      </c>
      <c r="EFB60" s="233">
        <v>142</v>
      </c>
      <c r="EFC60" s="233" t="s">
        <v>343</v>
      </c>
      <c r="EFD60" s="233" t="s">
        <v>344</v>
      </c>
      <c r="EFE60" s="233">
        <v>25</v>
      </c>
      <c r="EFF60" s="233" t="s">
        <v>342</v>
      </c>
      <c r="EFG60" s="233">
        <v>3.8</v>
      </c>
      <c r="EFH60" s="233">
        <f>EFE60*EFG60</f>
        <v>95</v>
      </c>
      <c r="EFI60" s="233">
        <v>12</v>
      </c>
      <c r="EFJ60" s="233">
        <v>142</v>
      </c>
      <c r="EFK60" s="233" t="s">
        <v>343</v>
      </c>
      <c r="EFL60" s="233" t="s">
        <v>344</v>
      </c>
      <c r="EFM60" s="233">
        <v>25</v>
      </c>
      <c r="EFN60" s="233" t="s">
        <v>342</v>
      </c>
      <c r="EFO60" s="233">
        <v>3.8</v>
      </c>
      <c r="EFP60" s="233">
        <f>EFM60*EFO60</f>
        <v>95</v>
      </c>
      <c r="EFQ60" s="233">
        <v>12</v>
      </c>
      <c r="EFR60" s="233">
        <v>142</v>
      </c>
      <c r="EFS60" s="233" t="s">
        <v>343</v>
      </c>
      <c r="EFT60" s="233" t="s">
        <v>344</v>
      </c>
      <c r="EFU60" s="233">
        <v>25</v>
      </c>
      <c r="EFV60" s="233" t="s">
        <v>342</v>
      </c>
      <c r="EFW60" s="233">
        <v>3.8</v>
      </c>
      <c r="EFX60" s="233">
        <f>EFU60*EFW60</f>
        <v>95</v>
      </c>
      <c r="EFY60" s="233">
        <v>12</v>
      </c>
      <c r="EFZ60" s="233">
        <v>142</v>
      </c>
      <c r="EGA60" s="233" t="s">
        <v>343</v>
      </c>
      <c r="EGB60" s="233" t="s">
        <v>344</v>
      </c>
      <c r="EGC60" s="233">
        <v>25</v>
      </c>
      <c r="EGD60" s="233" t="s">
        <v>342</v>
      </c>
      <c r="EGE60" s="233">
        <v>3.8</v>
      </c>
      <c r="EGF60" s="233">
        <f>EGC60*EGE60</f>
        <v>95</v>
      </c>
      <c r="EGG60" s="233">
        <v>12</v>
      </c>
      <c r="EGH60" s="233">
        <v>142</v>
      </c>
      <c r="EGI60" s="233" t="s">
        <v>343</v>
      </c>
      <c r="EGJ60" s="233" t="s">
        <v>344</v>
      </c>
      <c r="EGK60" s="233">
        <v>25</v>
      </c>
      <c r="EGL60" s="233" t="s">
        <v>342</v>
      </c>
      <c r="EGM60" s="233">
        <v>3.8</v>
      </c>
      <c r="EGN60" s="233">
        <f>EGK60*EGM60</f>
        <v>95</v>
      </c>
      <c r="EGO60" s="233">
        <v>12</v>
      </c>
      <c r="EGP60" s="233">
        <v>142</v>
      </c>
      <c r="EGQ60" s="233" t="s">
        <v>343</v>
      </c>
      <c r="EGR60" s="233" t="s">
        <v>344</v>
      </c>
      <c r="EGS60" s="233">
        <v>25</v>
      </c>
      <c r="EGT60" s="233" t="s">
        <v>342</v>
      </c>
      <c r="EGU60" s="233">
        <v>3.8</v>
      </c>
      <c r="EGV60" s="233">
        <f>EGS60*EGU60</f>
        <v>95</v>
      </c>
      <c r="EGW60" s="233">
        <v>12</v>
      </c>
      <c r="EGX60" s="233">
        <v>142</v>
      </c>
      <c r="EGY60" s="233" t="s">
        <v>343</v>
      </c>
      <c r="EGZ60" s="233" t="s">
        <v>344</v>
      </c>
      <c r="EHA60" s="233">
        <v>25</v>
      </c>
      <c r="EHB60" s="233" t="s">
        <v>342</v>
      </c>
      <c r="EHC60" s="233">
        <v>3.8</v>
      </c>
      <c r="EHD60" s="233">
        <f>EHA60*EHC60</f>
        <v>95</v>
      </c>
      <c r="EHE60" s="233">
        <v>12</v>
      </c>
      <c r="EHF60" s="233">
        <v>142</v>
      </c>
      <c r="EHG60" s="233" t="s">
        <v>343</v>
      </c>
      <c r="EHH60" s="233" t="s">
        <v>344</v>
      </c>
      <c r="EHI60" s="233">
        <v>25</v>
      </c>
      <c r="EHJ60" s="233" t="s">
        <v>342</v>
      </c>
      <c r="EHK60" s="233">
        <v>3.8</v>
      </c>
      <c r="EHL60" s="233">
        <f>EHI60*EHK60</f>
        <v>95</v>
      </c>
      <c r="EHM60" s="233">
        <v>12</v>
      </c>
      <c r="EHN60" s="233">
        <v>142</v>
      </c>
      <c r="EHO60" s="233" t="s">
        <v>343</v>
      </c>
      <c r="EHP60" s="233" t="s">
        <v>344</v>
      </c>
      <c r="EHQ60" s="233">
        <v>25</v>
      </c>
      <c r="EHR60" s="233" t="s">
        <v>342</v>
      </c>
      <c r="EHS60" s="233">
        <v>3.8</v>
      </c>
      <c r="EHT60" s="233">
        <f>EHQ60*EHS60</f>
        <v>95</v>
      </c>
      <c r="EHU60" s="233">
        <v>12</v>
      </c>
      <c r="EHV60" s="233">
        <v>142</v>
      </c>
      <c r="EHW60" s="233" t="s">
        <v>343</v>
      </c>
      <c r="EHX60" s="233" t="s">
        <v>344</v>
      </c>
      <c r="EHY60" s="233">
        <v>25</v>
      </c>
      <c r="EHZ60" s="233" t="s">
        <v>342</v>
      </c>
      <c r="EIA60" s="233">
        <v>3.8</v>
      </c>
      <c r="EIB60" s="233">
        <f>EHY60*EIA60</f>
        <v>95</v>
      </c>
      <c r="EIC60" s="233">
        <v>12</v>
      </c>
      <c r="EID60" s="233">
        <v>142</v>
      </c>
      <c r="EIE60" s="233" t="s">
        <v>343</v>
      </c>
      <c r="EIF60" s="233" t="s">
        <v>344</v>
      </c>
      <c r="EIG60" s="233">
        <v>25</v>
      </c>
      <c r="EIH60" s="233" t="s">
        <v>342</v>
      </c>
      <c r="EII60" s="233">
        <v>3.8</v>
      </c>
      <c r="EIJ60" s="233">
        <f>EIG60*EII60</f>
        <v>95</v>
      </c>
      <c r="EIK60" s="233">
        <v>12</v>
      </c>
      <c r="EIL60" s="233">
        <v>142</v>
      </c>
      <c r="EIM60" s="233" t="s">
        <v>343</v>
      </c>
      <c r="EIN60" s="233" t="s">
        <v>344</v>
      </c>
      <c r="EIO60" s="233">
        <v>25</v>
      </c>
      <c r="EIP60" s="233" t="s">
        <v>342</v>
      </c>
      <c r="EIQ60" s="233">
        <v>3.8</v>
      </c>
      <c r="EIR60" s="233">
        <f>EIO60*EIQ60</f>
        <v>95</v>
      </c>
      <c r="EIS60" s="233">
        <v>12</v>
      </c>
      <c r="EIT60" s="233">
        <v>142</v>
      </c>
      <c r="EIU60" s="233" t="s">
        <v>343</v>
      </c>
      <c r="EIV60" s="233" t="s">
        <v>344</v>
      </c>
      <c r="EIW60" s="233">
        <v>25</v>
      </c>
      <c r="EIX60" s="233" t="s">
        <v>342</v>
      </c>
      <c r="EIY60" s="233">
        <v>3.8</v>
      </c>
      <c r="EIZ60" s="233">
        <f>EIW60*EIY60</f>
        <v>95</v>
      </c>
      <c r="EJA60" s="233">
        <v>12</v>
      </c>
      <c r="EJB60" s="233">
        <v>142</v>
      </c>
      <c r="EJC60" s="233" t="s">
        <v>343</v>
      </c>
      <c r="EJD60" s="233" t="s">
        <v>344</v>
      </c>
      <c r="EJE60" s="233">
        <v>25</v>
      </c>
      <c r="EJF60" s="233" t="s">
        <v>342</v>
      </c>
      <c r="EJG60" s="233">
        <v>3.8</v>
      </c>
      <c r="EJH60" s="233">
        <f>EJE60*EJG60</f>
        <v>95</v>
      </c>
      <c r="EJI60" s="233">
        <v>12</v>
      </c>
      <c r="EJJ60" s="233">
        <v>142</v>
      </c>
      <c r="EJK60" s="233" t="s">
        <v>343</v>
      </c>
      <c r="EJL60" s="233" t="s">
        <v>344</v>
      </c>
      <c r="EJM60" s="233">
        <v>25</v>
      </c>
      <c r="EJN60" s="233" t="s">
        <v>342</v>
      </c>
      <c r="EJO60" s="233">
        <v>3.8</v>
      </c>
      <c r="EJP60" s="233">
        <f>EJM60*EJO60</f>
        <v>95</v>
      </c>
      <c r="EJQ60" s="233">
        <v>12</v>
      </c>
      <c r="EJR60" s="233">
        <v>142</v>
      </c>
      <c r="EJS60" s="233" t="s">
        <v>343</v>
      </c>
      <c r="EJT60" s="233" t="s">
        <v>344</v>
      </c>
      <c r="EJU60" s="233">
        <v>25</v>
      </c>
      <c r="EJV60" s="233" t="s">
        <v>342</v>
      </c>
      <c r="EJW60" s="233">
        <v>3.8</v>
      </c>
      <c r="EJX60" s="233">
        <f>EJU60*EJW60</f>
        <v>95</v>
      </c>
      <c r="EJY60" s="233">
        <v>12</v>
      </c>
      <c r="EJZ60" s="233">
        <v>142</v>
      </c>
      <c r="EKA60" s="233" t="s">
        <v>343</v>
      </c>
      <c r="EKB60" s="233" t="s">
        <v>344</v>
      </c>
      <c r="EKC60" s="233">
        <v>25</v>
      </c>
      <c r="EKD60" s="233" t="s">
        <v>342</v>
      </c>
      <c r="EKE60" s="233">
        <v>3.8</v>
      </c>
      <c r="EKF60" s="233">
        <f>EKC60*EKE60</f>
        <v>95</v>
      </c>
      <c r="EKG60" s="233">
        <v>12</v>
      </c>
      <c r="EKH60" s="233">
        <v>142</v>
      </c>
      <c r="EKI60" s="233" t="s">
        <v>343</v>
      </c>
      <c r="EKJ60" s="233" t="s">
        <v>344</v>
      </c>
      <c r="EKK60" s="233">
        <v>25</v>
      </c>
      <c r="EKL60" s="233" t="s">
        <v>342</v>
      </c>
      <c r="EKM60" s="233">
        <v>3.8</v>
      </c>
      <c r="EKN60" s="233">
        <f>EKK60*EKM60</f>
        <v>95</v>
      </c>
      <c r="EKO60" s="233">
        <v>12</v>
      </c>
      <c r="EKP60" s="233">
        <v>142</v>
      </c>
      <c r="EKQ60" s="233" t="s">
        <v>343</v>
      </c>
      <c r="EKR60" s="233" t="s">
        <v>344</v>
      </c>
      <c r="EKS60" s="233">
        <v>25</v>
      </c>
      <c r="EKT60" s="233" t="s">
        <v>342</v>
      </c>
      <c r="EKU60" s="233">
        <v>3.8</v>
      </c>
      <c r="EKV60" s="233">
        <f>EKS60*EKU60</f>
        <v>95</v>
      </c>
      <c r="EKW60" s="233">
        <v>12</v>
      </c>
      <c r="EKX60" s="233">
        <v>142</v>
      </c>
      <c r="EKY60" s="233" t="s">
        <v>343</v>
      </c>
      <c r="EKZ60" s="233" t="s">
        <v>344</v>
      </c>
      <c r="ELA60" s="233">
        <v>25</v>
      </c>
      <c r="ELB60" s="233" t="s">
        <v>342</v>
      </c>
      <c r="ELC60" s="233">
        <v>3.8</v>
      </c>
      <c r="ELD60" s="233">
        <f>ELA60*ELC60</f>
        <v>95</v>
      </c>
      <c r="ELE60" s="233">
        <v>12</v>
      </c>
      <c r="ELF60" s="233">
        <v>142</v>
      </c>
      <c r="ELG60" s="233" t="s">
        <v>343</v>
      </c>
      <c r="ELH60" s="233" t="s">
        <v>344</v>
      </c>
      <c r="ELI60" s="233">
        <v>25</v>
      </c>
      <c r="ELJ60" s="233" t="s">
        <v>342</v>
      </c>
      <c r="ELK60" s="233">
        <v>3.8</v>
      </c>
      <c r="ELL60" s="233">
        <f>ELI60*ELK60</f>
        <v>95</v>
      </c>
      <c r="ELM60" s="233">
        <v>12</v>
      </c>
      <c r="ELN60" s="233">
        <v>142</v>
      </c>
      <c r="ELO60" s="233" t="s">
        <v>343</v>
      </c>
      <c r="ELP60" s="233" t="s">
        <v>344</v>
      </c>
      <c r="ELQ60" s="233">
        <v>25</v>
      </c>
      <c r="ELR60" s="233" t="s">
        <v>342</v>
      </c>
      <c r="ELS60" s="233">
        <v>3.8</v>
      </c>
      <c r="ELT60" s="233">
        <f>ELQ60*ELS60</f>
        <v>95</v>
      </c>
      <c r="ELU60" s="233">
        <v>12</v>
      </c>
      <c r="ELV60" s="233">
        <v>142</v>
      </c>
      <c r="ELW60" s="233" t="s">
        <v>343</v>
      </c>
      <c r="ELX60" s="233" t="s">
        <v>344</v>
      </c>
      <c r="ELY60" s="233">
        <v>25</v>
      </c>
      <c r="ELZ60" s="233" t="s">
        <v>342</v>
      </c>
      <c r="EMA60" s="233">
        <v>3.8</v>
      </c>
      <c r="EMB60" s="233">
        <f>ELY60*EMA60</f>
        <v>95</v>
      </c>
      <c r="EMC60" s="233">
        <v>12</v>
      </c>
      <c r="EMD60" s="233">
        <v>142</v>
      </c>
      <c r="EME60" s="233" t="s">
        <v>343</v>
      </c>
      <c r="EMF60" s="233" t="s">
        <v>344</v>
      </c>
      <c r="EMG60" s="233">
        <v>25</v>
      </c>
      <c r="EMH60" s="233" t="s">
        <v>342</v>
      </c>
      <c r="EMI60" s="233">
        <v>3.8</v>
      </c>
      <c r="EMJ60" s="233">
        <f>EMG60*EMI60</f>
        <v>95</v>
      </c>
      <c r="EMK60" s="233">
        <v>12</v>
      </c>
      <c r="EML60" s="233">
        <v>142</v>
      </c>
      <c r="EMM60" s="233" t="s">
        <v>343</v>
      </c>
      <c r="EMN60" s="233" t="s">
        <v>344</v>
      </c>
      <c r="EMO60" s="233">
        <v>25</v>
      </c>
      <c r="EMP60" s="233" t="s">
        <v>342</v>
      </c>
      <c r="EMQ60" s="233">
        <v>3.8</v>
      </c>
      <c r="EMR60" s="233">
        <f>EMO60*EMQ60</f>
        <v>95</v>
      </c>
      <c r="EMS60" s="233">
        <v>12</v>
      </c>
      <c r="EMT60" s="233">
        <v>142</v>
      </c>
      <c r="EMU60" s="233" t="s">
        <v>343</v>
      </c>
      <c r="EMV60" s="233" t="s">
        <v>344</v>
      </c>
      <c r="EMW60" s="233">
        <v>25</v>
      </c>
      <c r="EMX60" s="233" t="s">
        <v>342</v>
      </c>
      <c r="EMY60" s="233">
        <v>3.8</v>
      </c>
      <c r="EMZ60" s="233">
        <f>EMW60*EMY60</f>
        <v>95</v>
      </c>
      <c r="ENA60" s="233">
        <v>12</v>
      </c>
      <c r="ENB60" s="233">
        <v>142</v>
      </c>
      <c r="ENC60" s="233" t="s">
        <v>343</v>
      </c>
      <c r="END60" s="233" t="s">
        <v>344</v>
      </c>
      <c r="ENE60" s="233">
        <v>25</v>
      </c>
      <c r="ENF60" s="233" t="s">
        <v>342</v>
      </c>
      <c r="ENG60" s="233">
        <v>3.8</v>
      </c>
      <c r="ENH60" s="233">
        <f>ENE60*ENG60</f>
        <v>95</v>
      </c>
      <c r="ENI60" s="233">
        <v>12</v>
      </c>
      <c r="ENJ60" s="233">
        <v>142</v>
      </c>
      <c r="ENK60" s="233" t="s">
        <v>343</v>
      </c>
      <c r="ENL60" s="233" t="s">
        <v>344</v>
      </c>
      <c r="ENM60" s="233">
        <v>25</v>
      </c>
      <c r="ENN60" s="233" t="s">
        <v>342</v>
      </c>
      <c r="ENO60" s="233">
        <v>3.8</v>
      </c>
      <c r="ENP60" s="233">
        <f>ENM60*ENO60</f>
        <v>95</v>
      </c>
      <c r="ENQ60" s="233">
        <v>12</v>
      </c>
      <c r="ENR60" s="233">
        <v>142</v>
      </c>
      <c r="ENS60" s="233" t="s">
        <v>343</v>
      </c>
      <c r="ENT60" s="233" t="s">
        <v>344</v>
      </c>
      <c r="ENU60" s="233">
        <v>25</v>
      </c>
      <c r="ENV60" s="233" t="s">
        <v>342</v>
      </c>
      <c r="ENW60" s="233">
        <v>3.8</v>
      </c>
      <c r="ENX60" s="233">
        <f>ENU60*ENW60</f>
        <v>95</v>
      </c>
      <c r="ENY60" s="233">
        <v>12</v>
      </c>
      <c r="ENZ60" s="233">
        <v>142</v>
      </c>
      <c r="EOA60" s="233" t="s">
        <v>343</v>
      </c>
      <c r="EOB60" s="233" t="s">
        <v>344</v>
      </c>
      <c r="EOC60" s="233">
        <v>25</v>
      </c>
      <c r="EOD60" s="233" t="s">
        <v>342</v>
      </c>
      <c r="EOE60" s="233">
        <v>3.8</v>
      </c>
      <c r="EOF60" s="233">
        <f>EOC60*EOE60</f>
        <v>95</v>
      </c>
      <c r="EOG60" s="233">
        <v>12</v>
      </c>
      <c r="EOH60" s="233">
        <v>142</v>
      </c>
      <c r="EOI60" s="233" t="s">
        <v>343</v>
      </c>
      <c r="EOJ60" s="233" t="s">
        <v>344</v>
      </c>
      <c r="EOK60" s="233">
        <v>25</v>
      </c>
      <c r="EOL60" s="233" t="s">
        <v>342</v>
      </c>
      <c r="EOM60" s="233">
        <v>3.8</v>
      </c>
      <c r="EON60" s="233">
        <f>EOK60*EOM60</f>
        <v>95</v>
      </c>
      <c r="EOO60" s="233">
        <v>12</v>
      </c>
      <c r="EOP60" s="233">
        <v>142</v>
      </c>
      <c r="EOQ60" s="233" t="s">
        <v>343</v>
      </c>
      <c r="EOR60" s="233" t="s">
        <v>344</v>
      </c>
      <c r="EOS60" s="233">
        <v>25</v>
      </c>
      <c r="EOT60" s="233" t="s">
        <v>342</v>
      </c>
      <c r="EOU60" s="233">
        <v>3.8</v>
      </c>
      <c r="EOV60" s="233">
        <f>EOS60*EOU60</f>
        <v>95</v>
      </c>
      <c r="EOW60" s="233">
        <v>12</v>
      </c>
      <c r="EOX60" s="233">
        <v>142</v>
      </c>
      <c r="EOY60" s="233" t="s">
        <v>343</v>
      </c>
      <c r="EOZ60" s="233" t="s">
        <v>344</v>
      </c>
      <c r="EPA60" s="233">
        <v>25</v>
      </c>
      <c r="EPB60" s="233" t="s">
        <v>342</v>
      </c>
      <c r="EPC60" s="233">
        <v>3.8</v>
      </c>
      <c r="EPD60" s="233">
        <f>EPA60*EPC60</f>
        <v>95</v>
      </c>
      <c r="EPE60" s="233">
        <v>12</v>
      </c>
      <c r="EPF60" s="233">
        <v>142</v>
      </c>
      <c r="EPG60" s="233" t="s">
        <v>343</v>
      </c>
      <c r="EPH60" s="233" t="s">
        <v>344</v>
      </c>
      <c r="EPI60" s="233">
        <v>25</v>
      </c>
      <c r="EPJ60" s="233" t="s">
        <v>342</v>
      </c>
      <c r="EPK60" s="233">
        <v>3.8</v>
      </c>
      <c r="EPL60" s="233">
        <f>EPI60*EPK60</f>
        <v>95</v>
      </c>
      <c r="EPM60" s="233">
        <v>12</v>
      </c>
      <c r="EPN60" s="233">
        <v>142</v>
      </c>
      <c r="EPO60" s="233" t="s">
        <v>343</v>
      </c>
      <c r="EPP60" s="233" t="s">
        <v>344</v>
      </c>
      <c r="EPQ60" s="233">
        <v>25</v>
      </c>
      <c r="EPR60" s="233" t="s">
        <v>342</v>
      </c>
      <c r="EPS60" s="233">
        <v>3.8</v>
      </c>
      <c r="EPT60" s="233">
        <f>EPQ60*EPS60</f>
        <v>95</v>
      </c>
      <c r="EPU60" s="233">
        <v>12</v>
      </c>
      <c r="EPV60" s="233">
        <v>142</v>
      </c>
      <c r="EPW60" s="233" t="s">
        <v>343</v>
      </c>
      <c r="EPX60" s="233" t="s">
        <v>344</v>
      </c>
      <c r="EPY60" s="233">
        <v>25</v>
      </c>
      <c r="EPZ60" s="233" t="s">
        <v>342</v>
      </c>
      <c r="EQA60" s="233">
        <v>3.8</v>
      </c>
      <c r="EQB60" s="233">
        <f>EPY60*EQA60</f>
        <v>95</v>
      </c>
      <c r="EQC60" s="233">
        <v>12</v>
      </c>
      <c r="EQD60" s="233">
        <v>142</v>
      </c>
      <c r="EQE60" s="233" t="s">
        <v>343</v>
      </c>
      <c r="EQF60" s="233" t="s">
        <v>344</v>
      </c>
      <c r="EQG60" s="233">
        <v>25</v>
      </c>
      <c r="EQH60" s="233" t="s">
        <v>342</v>
      </c>
      <c r="EQI60" s="233">
        <v>3.8</v>
      </c>
      <c r="EQJ60" s="233">
        <f>EQG60*EQI60</f>
        <v>95</v>
      </c>
      <c r="EQK60" s="233">
        <v>12</v>
      </c>
      <c r="EQL60" s="233">
        <v>142</v>
      </c>
      <c r="EQM60" s="233" t="s">
        <v>343</v>
      </c>
      <c r="EQN60" s="233" t="s">
        <v>344</v>
      </c>
      <c r="EQO60" s="233">
        <v>25</v>
      </c>
      <c r="EQP60" s="233" t="s">
        <v>342</v>
      </c>
      <c r="EQQ60" s="233">
        <v>3.8</v>
      </c>
      <c r="EQR60" s="233">
        <f>EQO60*EQQ60</f>
        <v>95</v>
      </c>
      <c r="EQS60" s="233">
        <v>12</v>
      </c>
      <c r="EQT60" s="233">
        <v>142</v>
      </c>
      <c r="EQU60" s="233" t="s">
        <v>343</v>
      </c>
      <c r="EQV60" s="233" t="s">
        <v>344</v>
      </c>
      <c r="EQW60" s="233">
        <v>25</v>
      </c>
      <c r="EQX60" s="233" t="s">
        <v>342</v>
      </c>
      <c r="EQY60" s="233">
        <v>3.8</v>
      </c>
      <c r="EQZ60" s="233">
        <f>EQW60*EQY60</f>
        <v>95</v>
      </c>
      <c r="ERA60" s="233">
        <v>12</v>
      </c>
      <c r="ERB60" s="233">
        <v>142</v>
      </c>
      <c r="ERC60" s="233" t="s">
        <v>343</v>
      </c>
      <c r="ERD60" s="233" t="s">
        <v>344</v>
      </c>
      <c r="ERE60" s="233">
        <v>25</v>
      </c>
      <c r="ERF60" s="233" t="s">
        <v>342</v>
      </c>
      <c r="ERG60" s="233">
        <v>3.8</v>
      </c>
      <c r="ERH60" s="233">
        <f>ERE60*ERG60</f>
        <v>95</v>
      </c>
      <c r="ERI60" s="233">
        <v>12</v>
      </c>
      <c r="ERJ60" s="233">
        <v>142</v>
      </c>
      <c r="ERK60" s="233" t="s">
        <v>343</v>
      </c>
      <c r="ERL60" s="233" t="s">
        <v>344</v>
      </c>
      <c r="ERM60" s="233">
        <v>25</v>
      </c>
      <c r="ERN60" s="233" t="s">
        <v>342</v>
      </c>
      <c r="ERO60" s="233">
        <v>3.8</v>
      </c>
      <c r="ERP60" s="233">
        <f>ERM60*ERO60</f>
        <v>95</v>
      </c>
      <c r="ERQ60" s="233">
        <v>12</v>
      </c>
      <c r="ERR60" s="233">
        <v>142</v>
      </c>
      <c r="ERS60" s="233" t="s">
        <v>343</v>
      </c>
      <c r="ERT60" s="233" t="s">
        <v>344</v>
      </c>
      <c r="ERU60" s="233">
        <v>25</v>
      </c>
      <c r="ERV60" s="233" t="s">
        <v>342</v>
      </c>
      <c r="ERW60" s="233">
        <v>3.8</v>
      </c>
      <c r="ERX60" s="233">
        <f>ERU60*ERW60</f>
        <v>95</v>
      </c>
      <c r="ERY60" s="233">
        <v>12</v>
      </c>
      <c r="ERZ60" s="233">
        <v>142</v>
      </c>
      <c r="ESA60" s="233" t="s">
        <v>343</v>
      </c>
      <c r="ESB60" s="233" t="s">
        <v>344</v>
      </c>
      <c r="ESC60" s="233">
        <v>25</v>
      </c>
      <c r="ESD60" s="233" t="s">
        <v>342</v>
      </c>
      <c r="ESE60" s="233">
        <v>3.8</v>
      </c>
      <c r="ESF60" s="233">
        <f>ESC60*ESE60</f>
        <v>95</v>
      </c>
      <c r="ESG60" s="233">
        <v>12</v>
      </c>
      <c r="ESH60" s="233">
        <v>142</v>
      </c>
      <c r="ESI60" s="233" t="s">
        <v>343</v>
      </c>
      <c r="ESJ60" s="233" t="s">
        <v>344</v>
      </c>
      <c r="ESK60" s="233">
        <v>25</v>
      </c>
      <c r="ESL60" s="233" t="s">
        <v>342</v>
      </c>
      <c r="ESM60" s="233">
        <v>3.8</v>
      </c>
      <c r="ESN60" s="233">
        <f>ESK60*ESM60</f>
        <v>95</v>
      </c>
      <c r="ESO60" s="233">
        <v>12</v>
      </c>
      <c r="ESP60" s="233">
        <v>142</v>
      </c>
      <c r="ESQ60" s="233" t="s">
        <v>343</v>
      </c>
      <c r="ESR60" s="233" t="s">
        <v>344</v>
      </c>
      <c r="ESS60" s="233">
        <v>25</v>
      </c>
      <c r="EST60" s="233" t="s">
        <v>342</v>
      </c>
      <c r="ESU60" s="233">
        <v>3.8</v>
      </c>
      <c r="ESV60" s="233">
        <f>ESS60*ESU60</f>
        <v>95</v>
      </c>
      <c r="ESW60" s="233">
        <v>12</v>
      </c>
      <c r="ESX60" s="233">
        <v>142</v>
      </c>
      <c r="ESY60" s="233" t="s">
        <v>343</v>
      </c>
      <c r="ESZ60" s="233" t="s">
        <v>344</v>
      </c>
      <c r="ETA60" s="233">
        <v>25</v>
      </c>
      <c r="ETB60" s="233" t="s">
        <v>342</v>
      </c>
      <c r="ETC60" s="233">
        <v>3.8</v>
      </c>
      <c r="ETD60" s="233">
        <f>ETA60*ETC60</f>
        <v>95</v>
      </c>
      <c r="ETE60" s="233">
        <v>12</v>
      </c>
      <c r="ETF60" s="233">
        <v>142</v>
      </c>
      <c r="ETG60" s="233" t="s">
        <v>343</v>
      </c>
      <c r="ETH60" s="233" t="s">
        <v>344</v>
      </c>
      <c r="ETI60" s="233">
        <v>25</v>
      </c>
      <c r="ETJ60" s="233" t="s">
        <v>342</v>
      </c>
      <c r="ETK60" s="233">
        <v>3.8</v>
      </c>
      <c r="ETL60" s="233">
        <f>ETI60*ETK60</f>
        <v>95</v>
      </c>
      <c r="ETM60" s="233">
        <v>12</v>
      </c>
      <c r="ETN60" s="233">
        <v>142</v>
      </c>
      <c r="ETO60" s="233" t="s">
        <v>343</v>
      </c>
      <c r="ETP60" s="233" t="s">
        <v>344</v>
      </c>
      <c r="ETQ60" s="233">
        <v>25</v>
      </c>
      <c r="ETR60" s="233" t="s">
        <v>342</v>
      </c>
      <c r="ETS60" s="233">
        <v>3.8</v>
      </c>
      <c r="ETT60" s="233">
        <f>ETQ60*ETS60</f>
        <v>95</v>
      </c>
      <c r="ETU60" s="233">
        <v>12</v>
      </c>
      <c r="ETV60" s="233">
        <v>142</v>
      </c>
      <c r="ETW60" s="233" t="s">
        <v>343</v>
      </c>
      <c r="ETX60" s="233" t="s">
        <v>344</v>
      </c>
      <c r="ETY60" s="233">
        <v>25</v>
      </c>
      <c r="ETZ60" s="233" t="s">
        <v>342</v>
      </c>
      <c r="EUA60" s="233">
        <v>3.8</v>
      </c>
      <c r="EUB60" s="233">
        <f>ETY60*EUA60</f>
        <v>95</v>
      </c>
      <c r="EUC60" s="233">
        <v>12</v>
      </c>
      <c r="EUD60" s="233">
        <v>142</v>
      </c>
      <c r="EUE60" s="233" t="s">
        <v>343</v>
      </c>
      <c r="EUF60" s="233" t="s">
        <v>344</v>
      </c>
      <c r="EUG60" s="233">
        <v>25</v>
      </c>
      <c r="EUH60" s="233" t="s">
        <v>342</v>
      </c>
      <c r="EUI60" s="233">
        <v>3.8</v>
      </c>
      <c r="EUJ60" s="233">
        <f>EUG60*EUI60</f>
        <v>95</v>
      </c>
      <c r="EUK60" s="233">
        <v>12</v>
      </c>
      <c r="EUL60" s="233">
        <v>142</v>
      </c>
      <c r="EUM60" s="233" t="s">
        <v>343</v>
      </c>
      <c r="EUN60" s="233" t="s">
        <v>344</v>
      </c>
      <c r="EUO60" s="233">
        <v>25</v>
      </c>
      <c r="EUP60" s="233" t="s">
        <v>342</v>
      </c>
      <c r="EUQ60" s="233">
        <v>3.8</v>
      </c>
      <c r="EUR60" s="233">
        <f>EUO60*EUQ60</f>
        <v>95</v>
      </c>
      <c r="EUS60" s="233">
        <v>12</v>
      </c>
      <c r="EUT60" s="233">
        <v>142</v>
      </c>
      <c r="EUU60" s="233" t="s">
        <v>343</v>
      </c>
      <c r="EUV60" s="233" t="s">
        <v>344</v>
      </c>
      <c r="EUW60" s="233">
        <v>25</v>
      </c>
      <c r="EUX60" s="233" t="s">
        <v>342</v>
      </c>
      <c r="EUY60" s="233">
        <v>3.8</v>
      </c>
      <c r="EUZ60" s="233">
        <f>EUW60*EUY60</f>
        <v>95</v>
      </c>
      <c r="EVA60" s="233">
        <v>12</v>
      </c>
      <c r="EVB60" s="233">
        <v>142</v>
      </c>
      <c r="EVC60" s="233" t="s">
        <v>343</v>
      </c>
      <c r="EVD60" s="233" t="s">
        <v>344</v>
      </c>
      <c r="EVE60" s="233">
        <v>25</v>
      </c>
      <c r="EVF60" s="233" t="s">
        <v>342</v>
      </c>
      <c r="EVG60" s="233">
        <v>3.8</v>
      </c>
      <c r="EVH60" s="233">
        <f>EVE60*EVG60</f>
        <v>95</v>
      </c>
      <c r="EVI60" s="233">
        <v>12</v>
      </c>
      <c r="EVJ60" s="233">
        <v>142</v>
      </c>
      <c r="EVK60" s="233" t="s">
        <v>343</v>
      </c>
      <c r="EVL60" s="233" t="s">
        <v>344</v>
      </c>
      <c r="EVM60" s="233">
        <v>25</v>
      </c>
      <c r="EVN60" s="233" t="s">
        <v>342</v>
      </c>
      <c r="EVO60" s="233">
        <v>3.8</v>
      </c>
      <c r="EVP60" s="233">
        <f>EVM60*EVO60</f>
        <v>95</v>
      </c>
      <c r="EVQ60" s="233">
        <v>12</v>
      </c>
      <c r="EVR60" s="233">
        <v>142</v>
      </c>
      <c r="EVS60" s="233" t="s">
        <v>343</v>
      </c>
      <c r="EVT60" s="233" t="s">
        <v>344</v>
      </c>
      <c r="EVU60" s="233">
        <v>25</v>
      </c>
      <c r="EVV60" s="233" t="s">
        <v>342</v>
      </c>
      <c r="EVW60" s="233">
        <v>3.8</v>
      </c>
      <c r="EVX60" s="233">
        <f>EVU60*EVW60</f>
        <v>95</v>
      </c>
      <c r="EVY60" s="233">
        <v>12</v>
      </c>
      <c r="EVZ60" s="233">
        <v>142</v>
      </c>
      <c r="EWA60" s="233" t="s">
        <v>343</v>
      </c>
      <c r="EWB60" s="233" t="s">
        <v>344</v>
      </c>
      <c r="EWC60" s="233">
        <v>25</v>
      </c>
      <c r="EWD60" s="233" t="s">
        <v>342</v>
      </c>
      <c r="EWE60" s="233">
        <v>3.8</v>
      </c>
      <c r="EWF60" s="233">
        <f>EWC60*EWE60</f>
        <v>95</v>
      </c>
      <c r="EWG60" s="233">
        <v>12</v>
      </c>
      <c r="EWH60" s="233">
        <v>142</v>
      </c>
      <c r="EWI60" s="233" t="s">
        <v>343</v>
      </c>
      <c r="EWJ60" s="233" t="s">
        <v>344</v>
      </c>
      <c r="EWK60" s="233">
        <v>25</v>
      </c>
      <c r="EWL60" s="233" t="s">
        <v>342</v>
      </c>
      <c r="EWM60" s="233">
        <v>3.8</v>
      </c>
      <c r="EWN60" s="233">
        <f>EWK60*EWM60</f>
        <v>95</v>
      </c>
      <c r="EWO60" s="233">
        <v>12</v>
      </c>
      <c r="EWP60" s="233">
        <v>142</v>
      </c>
      <c r="EWQ60" s="233" t="s">
        <v>343</v>
      </c>
      <c r="EWR60" s="233" t="s">
        <v>344</v>
      </c>
      <c r="EWS60" s="233">
        <v>25</v>
      </c>
      <c r="EWT60" s="233" t="s">
        <v>342</v>
      </c>
      <c r="EWU60" s="233">
        <v>3.8</v>
      </c>
      <c r="EWV60" s="233">
        <f>EWS60*EWU60</f>
        <v>95</v>
      </c>
      <c r="EWW60" s="233">
        <v>12</v>
      </c>
      <c r="EWX60" s="233">
        <v>142</v>
      </c>
      <c r="EWY60" s="233" t="s">
        <v>343</v>
      </c>
      <c r="EWZ60" s="233" t="s">
        <v>344</v>
      </c>
      <c r="EXA60" s="233">
        <v>25</v>
      </c>
      <c r="EXB60" s="233" t="s">
        <v>342</v>
      </c>
      <c r="EXC60" s="233">
        <v>3.8</v>
      </c>
      <c r="EXD60" s="233">
        <f>EXA60*EXC60</f>
        <v>95</v>
      </c>
      <c r="EXE60" s="233">
        <v>12</v>
      </c>
      <c r="EXF60" s="233">
        <v>142</v>
      </c>
      <c r="EXG60" s="233" t="s">
        <v>343</v>
      </c>
      <c r="EXH60" s="233" t="s">
        <v>344</v>
      </c>
      <c r="EXI60" s="233">
        <v>25</v>
      </c>
      <c r="EXJ60" s="233" t="s">
        <v>342</v>
      </c>
      <c r="EXK60" s="233">
        <v>3.8</v>
      </c>
      <c r="EXL60" s="233">
        <f>EXI60*EXK60</f>
        <v>95</v>
      </c>
      <c r="EXM60" s="233">
        <v>12</v>
      </c>
      <c r="EXN60" s="233">
        <v>142</v>
      </c>
      <c r="EXO60" s="233" t="s">
        <v>343</v>
      </c>
      <c r="EXP60" s="233" t="s">
        <v>344</v>
      </c>
      <c r="EXQ60" s="233">
        <v>25</v>
      </c>
      <c r="EXR60" s="233" t="s">
        <v>342</v>
      </c>
      <c r="EXS60" s="233">
        <v>3.8</v>
      </c>
      <c r="EXT60" s="233">
        <f>EXQ60*EXS60</f>
        <v>95</v>
      </c>
      <c r="EXU60" s="233">
        <v>12</v>
      </c>
      <c r="EXV60" s="233">
        <v>142</v>
      </c>
      <c r="EXW60" s="233" t="s">
        <v>343</v>
      </c>
      <c r="EXX60" s="233" t="s">
        <v>344</v>
      </c>
      <c r="EXY60" s="233">
        <v>25</v>
      </c>
      <c r="EXZ60" s="233" t="s">
        <v>342</v>
      </c>
      <c r="EYA60" s="233">
        <v>3.8</v>
      </c>
      <c r="EYB60" s="233">
        <f>EXY60*EYA60</f>
        <v>95</v>
      </c>
      <c r="EYC60" s="233">
        <v>12</v>
      </c>
      <c r="EYD60" s="233">
        <v>142</v>
      </c>
      <c r="EYE60" s="233" t="s">
        <v>343</v>
      </c>
      <c r="EYF60" s="233" t="s">
        <v>344</v>
      </c>
      <c r="EYG60" s="233">
        <v>25</v>
      </c>
      <c r="EYH60" s="233" t="s">
        <v>342</v>
      </c>
      <c r="EYI60" s="233">
        <v>3.8</v>
      </c>
      <c r="EYJ60" s="233">
        <f>EYG60*EYI60</f>
        <v>95</v>
      </c>
      <c r="EYK60" s="233">
        <v>12</v>
      </c>
      <c r="EYL60" s="233">
        <v>142</v>
      </c>
      <c r="EYM60" s="233" t="s">
        <v>343</v>
      </c>
      <c r="EYN60" s="233" t="s">
        <v>344</v>
      </c>
      <c r="EYO60" s="233">
        <v>25</v>
      </c>
      <c r="EYP60" s="233" t="s">
        <v>342</v>
      </c>
      <c r="EYQ60" s="233">
        <v>3.8</v>
      </c>
      <c r="EYR60" s="233">
        <f>EYO60*EYQ60</f>
        <v>95</v>
      </c>
      <c r="EYS60" s="233">
        <v>12</v>
      </c>
      <c r="EYT60" s="233">
        <v>142</v>
      </c>
      <c r="EYU60" s="233" t="s">
        <v>343</v>
      </c>
      <c r="EYV60" s="233" t="s">
        <v>344</v>
      </c>
      <c r="EYW60" s="233">
        <v>25</v>
      </c>
      <c r="EYX60" s="233" t="s">
        <v>342</v>
      </c>
      <c r="EYY60" s="233">
        <v>3.8</v>
      </c>
      <c r="EYZ60" s="233">
        <f>EYW60*EYY60</f>
        <v>95</v>
      </c>
      <c r="EZA60" s="233">
        <v>12</v>
      </c>
      <c r="EZB60" s="233">
        <v>142</v>
      </c>
      <c r="EZC60" s="233" t="s">
        <v>343</v>
      </c>
      <c r="EZD60" s="233" t="s">
        <v>344</v>
      </c>
      <c r="EZE60" s="233">
        <v>25</v>
      </c>
      <c r="EZF60" s="233" t="s">
        <v>342</v>
      </c>
      <c r="EZG60" s="233">
        <v>3.8</v>
      </c>
      <c r="EZH60" s="233">
        <f>EZE60*EZG60</f>
        <v>95</v>
      </c>
      <c r="EZI60" s="233">
        <v>12</v>
      </c>
      <c r="EZJ60" s="233">
        <v>142</v>
      </c>
      <c r="EZK60" s="233" t="s">
        <v>343</v>
      </c>
      <c r="EZL60" s="233" t="s">
        <v>344</v>
      </c>
      <c r="EZM60" s="233">
        <v>25</v>
      </c>
      <c r="EZN60" s="233" t="s">
        <v>342</v>
      </c>
      <c r="EZO60" s="233">
        <v>3.8</v>
      </c>
      <c r="EZP60" s="233">
        <f>EZM60*EZO60</f>
        <v>95</v>
      </c>
      <c r="EZQ60" s="233">
        <v>12</v>
      </c>
      <c r="EZR60" s="233">
        <v>142</v>
      </c>
      <c r="EZS60" s="233" t="s">
        <v>343</v>
      </c>
      <c r="EZT60" s="233" t="s">
        <v>344</v>
      </c>
      <c r="EZU60" s="233">
        <v>25</v>
      </c>
      <c r="EZV60" s="233" t="s">
        <v>342</v>
      </c>
      <c r="EZW60" s="233">
        <v>3.8</v>
      </c>
      <c r="EZX60" s="233">
        <f>EZU60*EZW60</f>
        <v>95</v>
      </c>
      <c r="EZY60" s="233">
        <v>12</v>
      </c>
      <c r="EZZ60" s="233">
        <v>142</v>
      </c>
      <c r="FAA60" s="233" t="s">
        <v>343</v>
      </c>
      <c r="FAB60" s="233" t="s">
        <v>344</v>
      </c>
      <c r="FAC60" s="233">
        <v>25</v>
      </c>
      <c r="FAD60" s="233" t="s">
        <v>342</v>
      </c>
      <c r="FAE60" s="233">
        <v>3.8</v>
      </c>
      <c r="FAF60" s="233">
        <f>FAC60*FAE60</f>
        <v>95</v>
      </c>
      <c r="FAG60" s="233">
        <v>12</v>
      </c>
      <c r="FAH60" s="233">
        <v>142</v>
      </c>
      <c r="FAI60" s="233" t="s">
        <v>343</v>
      </c>
      <c r="FAJ60" s="233" t="s">
        <v>344</v>
      </c>
      <c r="FAK60" s="233">
        <v>25</v>
      </c>
      <c r="FAL60" s="233" t="s">
        <v>342</v>
      </c>
      <c r="FAM60" s="233">
        <v>3.8</v>
      </c>
      <c r="FAN60" s="233">
        <f>FAK60*FAM60</f>
        <v>95</v>
      </c>
      <c r="FAO60" s="233">
        <v>12</v>
      </c>
      <c r="FAP60" s="233">
        <v>142</v>
      </c>
      <c r="FAQ60" s="233" t="s">
        <v>343</v>
      </c>
      <c r="FAR60" s="233" t="s">
        <v>344</v>
      </c>
      <c r="FAS60" s="233">
        <v>25</v>
      </c>
      <c r="FAT60" s="233" t="s">
        <v>342</v>
      </c>
      <c r="FAU60" s="233">
        <v>3.8</v>
      </c>
      <c r="FAV60" s="233">
        <f>FAS60*FAU60</f>
        <v>95</v>
      </c>
      <c r="FAW60" s="233">
        <v>12</v>
      </c>
      <c r="FAX60" s="233">
        <v>142</v>
      </c>
      <c r="FAY60" s="233" t="s">
        <v>343</v>
      </c>
      <c r="FAZ60" s="233" t="s">
        <v>344</v>
      </c>
      <c r="FBA60" s="233">
        <v>25</v>
      </c>
      <c r="FBB60" s="233" t="s">
        <v>342</v>
      </c>
      <c r="FBC60" s="233">
        <v>3.8</v>
      </c>
      <c r="FBD60" s="233">
        <f>FBA60*FBC60</f>
        <v>95</v>
      </c>
      <c r="FBE60" s="233">
        <v>12</v>
      </c>
      <c r="FBF60" s="233">
        <v>142</v>
      </c>
      <c r="FBG60" s="233" t="s">
        <v>343</v>
      </c>
      <c r="FBH60" s="233" t="s">
        <v>344</v>
      </c>
      <c r="FBI60" s="233">
        <v>25</v>
      </c>
      <c r="FBJ60" s="233" t="s">
        <v>342</v>
      </c>
      <c r="FBK60" s="233">
        <v>3.8</v>
      </c>
      <c r="FBL60" s="233">
        <f>FBI60*FBK60</f>
        <v>95</v>
      </c>
      <c r="FBM60" s="233">
        <v>12</v>
      </c>
      <c r="FBN60" s="233">
        <v>142</v>
      </c>
      <c r="FBO60" s="233" t="s">
        <v>343</v>
      </c>
      <c r="FBP60" s="233" t="s">
        <v>344</v>
      </c>
      <c r="FBQ60" s="233">
        <v>25</v>
      </c>
      <c r="FBR60" s="233" t="s">
        <v>342</v>
      </c>
      <c r="FBS60" s="233">
        <v>3.8</v>
      </c>
      <c r="FBT60" s="233">
        <f>FBQ60*FBS60</f>
        <v>95</v>
      </c>
      <c r="FBU60" s="233">
        <v>12</v>
      </c>
      <c r="FBV60" s="233">
        <v>142</v>
      </c>
      <c r="FBW60" s="233" t="s">
        <v>343</v>
      </c>
      <c r="FBX60" s="233" t="s">
        <v>344</v>
      </c>
      <c r="FBY60" s="233">
        <v>25</v>
      </c>
      <c r="FBZ60" s="233" t="s">
        <v>342</v>
      </c>
      <c r="FCA60" s="233">
        <v>3.8</v>
      </c>
      <c r="FCB60" s="233">
        <f>FBY60*FCA60</f>
        <v>95</v>
      </c>
      <c r="FCC60" s="233">
        <v>12</v>
      </c>
      <c r="FCD60" s="233">
        <v>142</v>
      </c>
      <c r="FCE60" s="233" t="s">
        <v>343</v>
      </c>
      <c r="FCF60" s="233" t="s">
        <v>344</v>
      </c>
      <c r="FCG60" s="233">
        <v>25</v>
      </c>
      <c r="FCH60" s="233" t="s">
        <v>342</v>
      </c>
      <c r="FCI60" s="233">
        <v>3.8</v>
      </c>
      <c r="FCJ60" s="233">
        <f>FCG60*FCI60</f>
        <v>95</v>
      </c>
      <c r="FCK60" s="233">
        <v>12</v>
      </c>
      <c r="FCL60" s="233">
        <v>142</v>
      </c>
      <c r="FCM60" s="233" t="s">
        <v>343</v>
      </c>
      <c r="FCN60" s="233" t="s">
        <v>344</v>
      </c>
      <c r="FCO60" s="233">
        <v>25</v>
      </c>
      <c r="FCP60" s="233" t="s">
        <v>342</v>
      </c>
      <c r="FCQ60" s="233">
        <v>3.8</v>
      </c>
      <c r="FCR60" s="233">
        <f>FCO60*FCQ60</f>
        <v>95</v>
      </c>
      <c r="FCS60" s="233">
        <v>12</v>
      </c>
      <c r="FCT60" s="233">
        <v>142</v>
      </c>
      <c r="FCU60" s="233" t="s">
        <v>343</v>
      </c>
      <c r="FCV60" s="233" t="s">
        <v>344</v>
      </c>
      <c r="FCW60" s="233">
        <v>25</v>
      </c>
      <c r="FCX60" s="233" t="s">
        <v>342</v>
      </c>
      <c r="FCY60" s="233">
        <v>3.8</v>
      </c>
      <c r="FCZ60" s="233">
        <f>FCW60*FCY60</f>
        <v>95</v>
      </c>
      <c r="FDA60" s="233">
        <v>12</v>
      </c>
      <c r="FDB60" s="233">
        <v>142</v>
      </c>
      <c r="FDC60" s="233" t="s">
        <v>343</v>
      </c>
      <c r="FDD60" s="233" t="s">
        <v>344</v>
      </c>
      <c r="FDE60" s="233">
        <v>25</v>
      </c>
      <c r="FDF60" s="233" t="s">
        <v>342</v>
      </c>
      <c r="FDG60" s="233">
        <v>3.8</v>
      </c>
      <c r="FDH60" s="233">
        <f>FDE60*FDG60</f>
        <v>95</v>
      </c>
      <c r="FDI60" s="233">
        <v>12</v>
      </c>
      <c r="FDJ60" s="233">
        <v>142</v>
      </c>
      <c r="FDK60" s="233" t="s">
        <v>343</v>
      </c>
      <c r="FDL60" s="233" t="s">
        <v>344</v>
      </c>
      <c r="FDM60" s="233">
        <v>25</v>
      </c>
      <c r="FDN60" s="233" t="s">
        <v>342</v>
      </c>
      <c r="FDO60" s="233">
        <v>3.8</v>
      </c>
      <c r="FDP60" s="233">
        <f>FDM60*FDO60</f>
        <v>95</v>
      </c>
      <c r="FDQ60" s="233">
        <v>12</v>
      </c>
      <c r="FDR60" s="233">
        <v>142</v>
      </c>
      <c r="FDS60" s="233" t="s">
        <v>343</v>
      </c>
      <c r="FDT60" s="233" t="s">
        <v>344</v>
      </c>
      <c r="FDU60" s="233">
        <v>25</v>
      </c>
      <c r="FDV60" s="233" t="s">
        <v>342</v>
      </c>
      <c r="FDW60" s="233">
        <v>3.8</v>
      </c>
      <c r="FDX60" s="233">
        <f>FDU60*FDW60</f>
        <v>95</v>
      </c>
      <c r="FDY60" s="233">
        <v>12</v>
      </c>
      <c r="FDZ60" s="233">
        <v>142</v>
      </c>
      <c r="FEA60" s="233" t="s">
        <v>343</v>
      </c>
      <c r="FEB60" s="233" t="s">
        <v>344</v>
      </c>
      <c r="FEC60" s="233">
        <v>25</v>
      </c>
      <c r="FED60" s="233" t="s">
        <v>342</v>
      </c>
      <c r="FEE60" s="233">
        <v>3.8</v>
      </c>
      <c r="FEF60" s="233">
        <f>FEC60*FEE60</f>
        <v>95</v>
      </c>
      <c r="FEG60" s="233">
        <v>12</v>
      </c>
      <c r="FEH60" s="233">
        <v>142</v>
      </c>
      <c r="FEI60" s="233" t="s">
        <v>343</v>
      </c>
      <c r="FEJ60" s="233" t="s">
        <v>344</v>
      </c>
      <c r="FEK60" s="233">
        <v>25</v>
      </c>
      <c r="FEL60" s="233" t="s">
        <v>342</v>
      </c>
      <c r="FEM60" s="233">
        <v>3.8</v>
      </c>
      <c r="FEN60" s="233">
        <f>FEK60*FEM60</f>
        <v>95</v>
      </c>
      <c r="FEO60" s="233">
        <v>12</v>
      </c>
      <c r="FEP60" s="233">
        <v>142</v>
      </c>
      <c r="FEQ60" s="233" t="s">
        <v>343</v>
      </c>
      <c r="FER60" s="233" t="s">
        <v>344</v>
      </c>
      <c r="FES60" s="233">
        <v>25</v>
      </c>
      <c r="FET60" s="233" t="s">
        <v>342</v>
      </c>
      <c r="FEU60" s="233">
        <v>3.8</v>
      </c>
      <c r="FEV60" s="233">
        <f>FES60*FEU60</f>
        <v>95</v>
      </c>
      <c r="FEW60" s="233">
        <v>12</v>
      </c>
      <c r="FEX60" s="233">
        <v>142</v>
      </c>
      <c r="FEY60" s="233" t="s">
        <v>343</v>
      </c>
      <c r="FEZ60" s="233" t="s">
        <v>344</v>
      </c>
      <c r="FFA60" s="233">
        <v>25</v>
      </c>
      <c r="FFB60" s="233" t="s">
        <v>342</v>
      </c>
      <c r="FFC60" s="233">
        <v>3.8</v>
      </c>
      <c r="FFD60" s="233">
        <f>FFA60*FFC60</f>
        <v>95</v>
      </c>
      <c r="FFE60" s="233">
        <v>12</v>
      </c>
      <c r="FFF60" s="233">
        <v>142</v>
      </c>
      <c r="FFG60" s="233" t="s">
        <v>343</v>
      </c>
      <c r="FFH60" s="233" t="s">
        <v>344</v>
      </c>
      <c r="FFI60" s="233">
        <v>25</v>
      </c>
      <c r="FFJ60" s="233" t="s">
        <v>342</v>
      </c>
      <c r="FFK60" s="233">
        <v>3.8</v>
      </c>
      <c r="FFL60" s="233">
        <f>FFI60*FFK60</f>
        <v>95</v>
      </c>
      <c r="FFM60" s="233">
        <v>12</v>
      </c>
      <c r="FFN60" s="233">
        <v>142</v>
      </c>
      <c r="FFO60" s="233" t="s">
        <v>343</v>
      </c>
      <c r="FFP60" s="233" t="s">
        <v>344</v>
      </c>
      <c r="FFQ60" s="233">
        <v>25</v>
      </c>
      <c r="FFR60" s="233" t="s">
        <v>342</v>
      </c>
      <c r="FFS60" s="233">
        <v>3.8</v>
      </c>
      <c r="FFT60" s="233">
        <f>FFQ60*FFS60</f>
        <v>95</v>
      </c>
      <c r="FFU60" s="233">
        <v>12</v>
      </c>
      <c r="FFV60" s="233">
        <v>142</v>
      </c>
      <c r="FFW60" s="233" t="s">
        <v>343</v>
      </c>
      <c r="FFX60" s="233" t="s">
        <v>344</v>
      </c>
      <c r="FFY60" s="233">
        <v>25</v>
      </c>
      <c r="FFZ60" s="233" t="s">
        <v>342</v>
      </c>
      <c r="FGA60" s="233">
        <v>3.8</v>
      </c>
      <c r="FGB60" s="233">
        <f>FFY60*FGA60</f>
        <v>95</v>
      </c>
      <c r="FGC60" s="233">
        <v>12</v>
      </c>
      <c r="FGD60" s="233">
        <v>142</v>
      </c>
      <c r="FGE60" s="233" t="s">
        <v>343</v>
      </c>
      <c r="FGF60" s="233" t="s">
        <v>344</v>
      </c>
      <c r="FGG60" s="233">
        <v>25</v>
      </c>
      <c r="FGH60" s="233" t="s">
        <v>342</v>
      </c>
      <c r="FGI60" s="233">
        <v>3.8</v>
      </c>
      <c r="FGJ60" s="233">
        <f>FGG60*FGI60</f>
        <v>95</v>
      </c>
      <c r="FGK60" s="233">
        <v>12</v>
      </c>
      <c r="FGL60" s="233">
        <v>142</v>
      </c>
      <c r="FGM60" s="233" t="s">
        <v>343</v>
      </c>
      <c r="FGN60" s="233" t="s">
        <v>344</v>
      </c>
      <c r="FGO60" s="233">
        <v>25</v>
      </c>
      <c r="FGP60" s="233" t="s">
        <v>342</v>
      </c>
      <c r="FGQ60" s="233">
        <v>3.8</v>
      </c>
      <c r="FGR60" s="233">
        <f>FGO60*FGQ60</f>
        <v>95</v>
      </c>
      <c r="FGS60" s="233">
        <v>12</v>
      </c>
      <c r="FGT60" s="233">
        <v>142</v>
      </c>
      <c r="FGU60" s="233" t="s">
        <v>343</v>
      </c>
      <c r="FGV60" s="233" t="s">
        <v>344</v>
      </c>
      <c r="FGW60" s="233">
        <v>25</v>
      </c>
      <c r="FGX60" s="233" t="s">
        <v>342</v>
      </c>
      <c r="FGY60" s="233">
        <v>3.8</v>
      </c>
      <c r="FGZ60" s="233">
        <f>FGW60*FGY60</f>
        <v>95</v>
      </c>
      <c r="FHA60" s="233">
        <v>12</v>
      </c>
      <c r="FHB60" s="233">
        <v>142</v>
      </c>
      <c r="FHC60" s="233" t="s">
        <v>343</v>
      </c>
      <c r="FHD60" s="233" t="s">
        <v>344</v>
      </c>
      <c r="FHE60" s="233">
        <v>25</v>
      </c>
      <c r="FHF60" s="233" t="s">
        <v>342</v>
      </c>
      <c r="FHG60" s="233">
        <v>3.8</v>
      </c>
      <c r="FHH60" s="233">
        <f>FHE60*FHG60</f>
        <v>95</v>
      </c>
      <c r="FHI60" s="233">
        <v>12</v>
      </c>
      <c r="FHJ60" s="233">
        <v>142</v>
      </c>
      <c r="FHK60" s="233" t="s">
        <v>343</v>
      </c>
      <c r="FHL60" s="233" t="s">
        <v>344</v>
      </c>
      <c r="FHM60" s="233">
        <v>25</v>
      </c>
      <c r="FHN60" s="233" t="s">
        <v>342</v>
      </c>
      <c r="FHO60" s="233">
        <v>3.8</v>
      </c>
      <c r="FHP60" s="233">
        <f>FHM60*FHO60</f>
        <v>95</v>
      </c>
      <c r="FHQ60" s="233">
        <v>12</v>
      </c>
      <c r="FHR60" s="233">
        <v>142</v>
      </c>
      <c r="FHS60" s="233" t="s">
        <v>343</v>
      </c>
      <c r="FHT60" s="233" t="s">
        <v>344</v>
      </c>
      <c r="FHU60" s="233">
        <v>25</v>
      </c>
      <c r="FHV60" s="233" t="s">
        <v>342</v>
      </c>
      <c r="FHW60" s="233">
        <v>3.8</v>
      </c>
      <c r="FHX60" s="233">
        <f>FHU60*FHW60</f>
        <v>95</v>
      </c>
      <c r="FHY60" s="233">
        <v>12</v>
      </c>
      <c r="FHZ60" s="233">
        <v>142</v>
      </c>
      <c r="FIA60" s="233" t="s">
        <v>343</v>
      </c>
      <c r="FIB60" s="233" t="s">
        <v>344</v>
      </c>
      <c r="FIC60" s="233">
        <v>25</v>
      </c>
      <c r="FID60" s="233" t="s">
        <v>342</v>
      </c>
      <c r="FIE60" s="233">
        <v>3.8</v>
      </c>
      <c r="FIF60" s="233">
        <f>FIC60*FIE60</f>
        <v>95</v>
      </c>
      <c r="FIG60" s="233">
        <v>12</v>
      </c>
      <c r="FIH60" s="233">
        <v>142</v>
      </c>
      <c r="FII60" s="233" t="s">
        <v>343</v>
      </c>
      <c r="FIJ60" s="233" t="s">
        <v>344</v>
      </c>
      <c r="FIK60" s="233">
        <v>25</v>
      </c>
      <c r="FIL60" s="233" t="s">
        <v>342</v>
      </c>
      <c r="FIM60" s="233">
        <v>3.8</v>
      </c>
      <c r="FIN60" s="233">
        <f>FIK60*FIM60</f>
        <v>95</v>
      </c>
      <c r="FIO60" s="233">
        <v>12</v>
      </c>
      <c r="FIP60" s="233">
        <v>142</v>
      </c>
      <c r="FIQ60" s="233" t="s">
        <v>343</v>
      </c>
      <c r="FIR60" s="233" t="s">
        <v>344</v>
      </c>
      <c r="FIS60" s="233">
        <v>25</v>
      </c>
      <c r="FIT60" s="233" t="s">
        <v>342</v>
      </c>
      <c r="FIU60" s="233">
        <v>3.8</v>
      </c>
      <c r="FIV60" s="233">
        <f>FIS60*FIU60</f>
        <v>95</v>
      </c>
      <c r="FIW60" s="233">
        <v>12</v>
      </c>
      <c r="FIX60" s="233">
        <v>142</v>
      </c>
      <c r="FIY60" s="233" t="s">
        <v>343</v>
      </c>
      <c r="FIZ60" s="233" t="s">
        <v>344</v>
      </c>
      <c r="FJA60" s="233">
        <v>25</v>
      </c>
      <c r="FJB60" s="233" t="s">
        <v>342</v>
      </c>
      <c r="FJC60" s="233">
        <v>3.8</v>
      </c>
      <c r="FJD60" s="233">
        <f>FJA60*FJC60</f>
        <v>95</v>
      </c>
      <c r="FJE60" s="233">
        <v>12</v>
      </c>
      <c r="FJF60" s="233">
        <v>142</v>
      </c>
      <c r="FJG60" s="233" t="s">
        <v>343</v>
      </c>
      <c r="FJH60" s="233" t="s">
        <v>344</v>
      </c>
      <c r="FJI60" s="233">
        <v>25</v>
      </c>
      <c r="FJJ60" s="233" t="s">
        <v>342</v>
      </c>
      <c r="FJK60" s="233">
        <v>3.8</v>
      </c>
      <c r="FJL60" s="233">
        <f>FJI60*FJK60</f>
        <v>95</v>
      </c>
      <c r="FJM60" s="233">
        <v>12</v>
      </c>
      <c r="FJN60" s="233">
        <v>142</v>
      </c>
      <c r="FJO60" s="233" t="s">
        <v>343</v>
      </c>
      <c r="FJP60" s="233" t="s">
        <v>344</v>
      </c>
      <c r="FJQ60" s="233">
        <v>25</v>
      </c>
      <c r="FJR60" s="233" t="s">
        <v>342</v>
      </c>
      <c r="FJS60" s="233">
        <v>3.8</v>
      </c>
      <c r="FJT60" s="233">
        <f>FJQ60*FJS60</f>
        <v>95</v>
      </c>
      <c r="FJU60" s="233">
        <v>12</v>
      </c>
      <c r="FJV60" s="233">
        <v>142</v>
      </c>
      <c r="FJW60" s="233" t="s">
        <v>343</v>
      </c>
      <c r="FJX60" s="233" t="s">
        <v>344</v>
      </c>
      <c r="FJY60" s="233">
        <v>25</v>
      </c>
      <c r="FJZ60" s="233" t="s">
        <v>342</v>
      </c>
      <c r="FKA60" s="233">
        <v>3.8</v>
      </c>
      <c r="FKB60" s="233">
        <f>FJY60*FKA60</f>
        <v>95</v>
      </c>
      <c r="FKC60" s="233">
        <v>12</v>
      </c>
      <c r="FKD60" s="233">
        <v>142</v>
      </c>
      <c r="FKE60" s="233" t="s">
        <v>343</v>
      </c>
      <c r="FKF60" s="233" t="s">
        <v>344</v>
      </c>
      <c r="FKG60" s="233">
        <v>25</v>
      </c>
      <c r="FKH60" s="233" t="s">
        <v>342</v>
      </c>
      <c r="FKI60" s="233">
        <v>3.8</v>
      </c>
      <c r="FKJ60" s="233">
        <f>FKG60*FKI60</f>
        <v>95</v>
      </c>
      <c r="FKK60" s="233">
        <v>12</v>
      </c>
      <c r="FKL60" s="233">
        <v>142</v>
      </c>
      <c r="FKM60" s="233" t="s">
        <v>343</v>
      </c>
      <c r="FKN60" s="233" t="s">
        <v>344</v>
      </c>
      <c r="FKO60" s="233">
        <v>25</v>
      </c>
      <c r="FKP60" s="233" t="s">
        <v>342</v>
      </c>
      <c r="FKQ60" s="233">
        <v>3.8</v>
      </c>
      <c r="FKR60" s="233">
        <f>FKO60*FKQ60</f>
        <v>95</v>
      </c>
      <c r="FKS60" s="233">
        <v>12</v>
      </c>
      <c r="FKT60" s="233">
        <v>142</v>
      </c>
      <c r="FKU60" s="233" t="s">
        <v>343</v>
      </c>
      <c r="FKV60" s="233" t="s">
        <v>344</v>
      </c>
      <c r="FKW60" s="233">
        <v>25</v>
      </c>
      <c r="FKX60" s="233" t="s">
        <v>342</v>
      </c>
      <c r="FKY60" s="233">
        <v>3.8</v>
      </c>
      <c r="FKZ60" s="233">
        <f>FKW60*FKY60</f>
        <v>95</v>
      </c>
      <c r="FLA60" s="233">
        <v>12</v>
      </c>
      <c r="FLB60" s="233">
        <v>142</v>
      </c>
      <c r="FLC60" s="233" t="s">
        <v>343</v>
      </c>
      <c r="FLD60" s="233" t="s">
        <v>344</v>
      </c>
      <c r="FLE60" s="233">
        <v>25</v>
      </c>
      <c r="FLF60" s="233" t="s">
        <v>342</v>
      </c>
      <c r="FLG60" s="233">
        <v>3.8</v>
      </c>
      <c r="FLH60" s="233">
        <f>FLE60*FLG60</f>
        <v>95</v>
      </c>
      <c r="FLI60" s="233">
        <v>12</v>
      </c>
      <c r="FLJ60" s="233">
        <v>142</v>
      </c>
      <c r="FLK60" s="233" t="s">
        <v>343</v>
      </c>
      <c r="FLL60" s="233" t="s">
        <v>344</v>
      </c>
      <c r="FLM60" s="233">
        <v>25</v>
      </c>
      <c r="FLN60" s="233" t="s">
        <v>342</v>
      </c>
      <c r="FLO60" s="233">
        <v>3.8</v>
      </c>
      <c r="FLP60" s="233">
        <f>FLM60*FLO60</f>
        <v>95</v>
      </c>
      <c r="FLQ60" s="233">
        <v>12</v>
      </c>
      <c r="FLR60" s="233">
        <v>142</v>
      </c>
      <c r="FLS60" s="233" t="s">
        <v>343</v>
      </c>
      <c r="FLT60" s="233" t="s">
        <v>344</v>
      </c>
      <c r="FLU60" s="233">
        <v>25</v>
      </c>
      <c r="FLV60" s="233" t="s">
        <v>342</v>
      </c>
      <c r="FLW60" s="233">
        <v>3.8</v>
      </c>
      <c r="FLX60" s="233">
        <f>FLU60*FLW60</f>
        <v>95</v>
      </c>
      <c r="FLY60" s="233">
        <v>12</v>
      </c>
      <c r="FLZ60" s="233">
        <v>142</v>
      </c>
      <c r="FMA60" s="233" t="s">
        <v>343</v>
      </c>
      <c r="FMB60" s="233" t="s">
        <v>344</v>
      </c>
      <c r="FMC60" s="233">
        <v>25</v>
      </c>
      <c r="FMD60" s="233" t="s">
        <v>342</v>
      </c>
      <c r="FME60" s="233">
        <v>3.8</v>
      </c>
      <c r="FMF60" s="233">
        <f>FMC60*FME60</f>
        <v>95</v>
      </c>
      <c r="FMG60" s="233">
        <v>12</v>
      </c>
      <c r="FMH60" s="233">
        <v>142</v>
      </c>
      <c r="FMI60" s="233" t="s">
        <v>343</v>
      </c>
      <c r="FMJ60" s="233" t="s">
        <v>344</v>
      </c>
      <c r="FMK60" s="233">
        <v>25</v>
      </c>
      <c r="FML60" s="233" t="s">
        <v>342</v>
      </c>
      <c r="FMM60" s="233">
        <v>3.8</v>
      </c>
      <c r="FMN60" s="233">
        <f>FMK60*FMM60</f>
        <v>95</v>
      </c>
      <c r="FMO60" s="233">
        <v>12</v>
      </c>
      <c r="FMP60" s="233">
        <v>142</v>
      </c>
      <c r="FMQ60" s="233" t="s">
        <v>343</v>
      </c>
      <c r="FMR60" s="233" t="s">
        <v>344</v>
      </c>
      <c r="FMS60" s="233">
        <v>25</v>
      </c>
      <c r="FMT60" s="233" t="s">
        <v>342</v>
      </c>
      <c r="FMU60" s="233">
        <v>3.8</v>
      </c>
      <c r="FMV60" s="233">
        <f>FMS60*FMU60</f>
        <v>95</v>
      </c>
      <c r="FMW60" s="233">
        <v>12</v>
      </c>
      <c r="FMX60" s="233">
        <v>142</v>
      </c>
      <c r="FMY60" s="233" t="s">
        <v>343</v>
      </c>
      <c r="FMZ60" s="233" t="s">
        <v>344</v>
      </c>
      <c r="FNA60" s="233">
        <v>25</v>
      </c>
      <c r="FNB60" s="233" t="s">
        <v>342</v>
      </c>
      <c r="FNC60" s="233">
        <v>3.8</v>
      </c>
      <c r="FND60" s="233">
        <f>FNA60*FNC60</f>
        <v>95</v>
      </c>
      <c r="FNE60" s="233">
        <v>12</v>
      </c>
      <c r="FNF60" s="233">
        <v>142</v>
      </c>
      <c r="FNG60" s="233" t="s">
        <v>343</v>
      </c>
      <c r="FNH60" s="233" t="s">
        <v>344</v>
      </c>
      <c r="FNI60" s="233">
        <v>25</v>
      </c>
      <c r="FNJ60" s="233" t="s">
        <v>342</v>
      </c>
      <c r="FNK60" s="233">
        <v>3.8</v>
      </c>
      <c r="FNL60" s="233">
        <f>FNI60*FNK60</f>
        <v>95</v>
      </c>
      <c r="FNM60" s="233">
        <v>12</v>
      </c>
      <c r="FNN60" s="233">
        <v>142</v>
      </c>
      <c r="FNO60" s="233" t="s">
        <v>343</v>
      </c>
      <c r="FNP60" s="233" t="s">
        <v>344</v>
      </c>
      <c r="FNQ60" s="233">
        <v>25</v>
      </c>
      <c r="FNR60" s="233" t="s">
        <v>342</v>
      </c>
      <c r="FNS60" s="233">
        <v>3.8</v>
      </c>
      <c r="FNT60" s="233">
        <f>FNQ60*FNS60</f>
        <v>95</v>
      </c>
      <c r="FNU60" s="233">
        <v>12</v>
      </c>
      <c r="FNV60" s="233">
        <v>142</v>
      </c>
      <c r="FNW60" s="233" t="s">
        <v>343</v>
      </c>
      <c r="FNX60" s="233" t="s">
        <v>344</v>
      </c>
      <c r="FNY60" s="233">
        <v>25</v>
      </c>
      <c r="FNZ60" s="233" t="s">
        <v>342</v>
      </c>
      <c r="FOA60" s="233">
        <v>3.8</v>
      </c>
      <c r="FOB60" s="233">
        <f>FNY60*FOA60</f>
        <v>95</v>
      </c>
      <c r="FOC60" s="233">
        <v>12</v>
      </c>
      <c r="FOD60" s="233">
        <v>142</v>
      </c>
      <c r="FOE60" s="233" t="s">
        <v>343</v>
      </c>
      <c r="FOF60" s="233" t="s">
        <v>344</v>
      </c>
      <c r="FOG60" s="233">
        <v>25</v>
      </c>
      <c r="FOH60" s="233" t="s">
        <v>342</v>
      </c>
      <c r="FOI60" s="233">
        <v>3.8</v>
      </c>
      <c r="FOJ60" s="233">
        <f>FOG60*FOI60</f>
        <v>95</v>
      </c>
      <c r="FOK60" s="233">
        <v>12</v>
      </c>
      <c r="FOL60" s="233">
        <v>142</v>
      </c>
      <c r="FOM60" s="233" t="s">
        <v>343</v>
      </c>
      <c r="FON60" s="233" t="s">
        <v>344</v>
      </c>
      <c r="FOO60" s="233">
        <v>25</v>
      </c>
      <c r="FOP60" s="233" t="s">
        <v>342</v>
      </c>
      <c r="FOQ60" s="233">
        <v>3.8</v>
      </c>
      <c r="FOR60" s="233">
        <f>FOO60*FOQ60</f>
        <v>95</v>
      </c>
      <c r="FOS60" s="233">
        <v>12</v>
      </c>
      <c r="FOT60" s="233">
        <v>142</v>
      </c>
      <c r="FOU60" s="233" t="s">
        <v>343</v>
      </c>
      <c r="FOV60" s="233" t="s">
        <v>344</v>
      </c>
      <c r="FOW60" s="233">
        <v>25</v>
      </c>
      <c r="FOX60" s="233" t="s">
        <v>342</v>
      </c>
      <c r="FOY60" s="233">
        <v>3.8</v>
      </c>
      <c r="FOZ60" s="233">
        <f>FOW60*FOY60</f>
        <v>95</v>
      </c>
      <c r="FPA60" s="233">
        <v>12</v>
      </c>
      <c r="FPB60" s="233">
        <v>142</v>
      </c>
      <c r="FPC60" s="233" t="s">
        <v>343</v>
      </c>
      <c r="FPD60" s="233" t="s">
        <v>344</v>
      </c>
      <c r="FPE60" s="233">
        <v>25</v>
      </c>
      <c r="FPF60" s="233" t="s">
        <v>342</v>
      </c>
      <c r="FPG60" s="233">
        <v>3.8</v>
      </c>
      <c r="FPH60" s="233">
        <f>FPE60*FPG60</f>
        <v>95</v>
      </c>
      <c r="FPI60" s="233">
        <v>12</v>
      </c>
      <c r="FPJ60" s="233">
        <v>142</v>
      </c>
      <c r="FPK60" s="233" t="s">
        <v>343</v>
      </c>
      <c r="FPL60" s="233" t="s">
        <v>344</v>
      </c>
      <c r="FPM60" s="233">
        <v>25</v>
      </c>
      <c r="FPN60" s="233" t="s">
        <v>342</v>
      </c>
      <c r="FPO60" s="233">
        <v>3.8</v>
      </c>
      <c r="FPP60" s="233">
        <f>FPM60*FPO60</f>
        <v>95</v>
      </c>
      <c r="FPQ60" s="233">
        <v>12</v>
      </c>
      <c r="FPR60" s="233">
        <v>142</v>
      </c>
      <c r="FPS60" s="233" t="s">
        <v>343</v>
      </c>
      <c r="FPT60" s="233" t="s">
        <v>344</v>
      </c>
      <c r="FPU60" s="233">
        <v>25</v>
      </c>
      <c r="FPV60" s="233" t="s">
        <v>342</v>
      </c>
      <c r="FPW60" s="233">
        <v>3.8</v>
      </c>
      <c r="FPX60" s="233">
        <f>FPU60*FPW60</f>
        <v>95</v>
      </c>
      <c r="FPY60" s="233">
        <v>12</v>
      </c>
      <c r="FPZ60" s="233">
        <v>142</v>
      </c>
      <c r="FQA60" s="233" t="s">
        <v>343</v>
      </c>
      <c r="FQB60" s="233" t="s">
        <v>344</v>
      </c>
      <c r="FQC60" s="233">
        <v>25</v>
      </c>
      <c r="FQD60" s="233" t="s">
        <v>342</v>
      </c>
      <c r="FQE60" s="233">
        <v>3.8</v>
      </c>
      <c r="FQF60" s="233">
        <f>FQC60*FQE60</f>
        <v>95</v>
      </c>
      <c r="FQG60" s="233">
        <v>12</v>
      </c>
      <c r="FQH60" s="233">
        <v>142</v>
      </c>
      <c r="FQI60" s="233" t="s">
        <v>343</v>
      </c>
      <c r="FQJ60" s="233" t="s">
        <v>344</v>
      </c>
      <c r="FQK60" s="233">
        <v>25</v>
      </c>
      <c r="FQL60" s="233" t="s">
        <v>342</v>
      </c>
      <c r="FQM60" s="233">
        <v>3.8</v>
      </c>
      <c r="FQN60" s="233">
        <f>FQK60*FQM60</f>
        <v>95</v>
      </c>
      <c r="FQO60" s="233">
        <v>12</v>
      </c>
      <c r="FQP60" s="233">
        <v>142</v>
      </c>
      <c r="FQQ60" s="233" t="s">
        <v>343</v>
      </c>
      <c r="FQR60" s="233" t="s">
        <v>344</v>
      </c>
      <c r="FQS60" s="233">
        <v>25</v>
      </c>
      <c r="FQT60" s="233" t="s">
        <v>342</v>
      </c>
      <c r="FQU60" s="233">
        <v>3.8</v>
      </c>
      <c r="FQV60" s="233">
        <f>FQS60*FQU60</f>
        <v>95</v>
      </c>
      <c r="FQW60" s="233">
        <v>12</v>
      </c>
      <c r="FQX60" s="233">
        <v>142</v>
      </c>
      <c r="FQY60" s="233" t="s">
        <v>343</v>
      </c>
      <c r="FQZ60" s="233" t="s">
        <v>344</v>
      </c>
      <c r="FRA60" s="233">
        <v>25</v>
      </c>
      <c r="FRB60" s="233" t="s">
        <v>342</v>
      </c>
      <c r="FRC60" s="233">
        <v>3.8</v>
      </c>
      <c r="FRD60" s="233">
        <f>FRA60*FRC60</f>
        <v>95</v>
      </c>
      <c r="FRE60" s="233">
        <v>12</v>
      </c>
      <c r="FRF60" s="233">
        <v>142</v>
      </c>
      <c r="FRG60" s="233" t="s">
        <v>343</v>
      </c>
      <c r="FRH60" s="233" t="s">
        <v>344</v>
      </c>
      <c r="FRI60" s="233">
        <v>25</v>
      </c>
      <c r="FRJ60" s="233" t="s">
        <v>342</v>
      </c>
      <c r="FRK60" s="233">
        <v>3.8</v>
      </c>
      <c r="FRL60" s="233">
        <f>FRI60*FRK60</f>
        <v>95</v>
      </c>
      <c r="FRM60" s="233">
        <v>12</v>
      </c>
      <c r="FRN60" s="233">
        <v>142</v>
      </c>
      <c r="FRO60" s="233" t="s">
        <v>343</v>
      </c>
      <c r="FRP60" s="233" t="s">
        <v>344</v>
      </c>
      <c r="FRQ60" s="233">
        <v>25</v>
      </c>
      <c r="FRR60" s="233" t="s">
        <v>342</v>
      </c>
      <c r="FRS60" s="233">
        <v>3.8</v>
      </c>
      <c r="FRT60" s="233">
        <f>FRQ60*FRS60</f>
        <v>95</v>
      </c>
      <c r="FRU60" s="233">
        <v>12</v>
      </c>
      <c r="FRV60" s="233">
        <v>142</v>
      </c>
      <c r="FRW60" s="233" t="s">
        <v>343</v>
      </c>
      <c r="FRX60" s="233" t="s">
        <v>344</v>
      </c>
      <c r="FRY60" s="233">
        <v>25</v>
      </c>
      <c r="FRZ60" s="233" t="s">
        <v>342</v>
      </c>
      <c r="FSA60" s="233">
        <v>3.8</v>
      </c>
      <c r="FSB60" s="233">
        <f>FRY60*FSA60</f>
        <v>95</v>
      </c>
      <c r="FSC60" s="233">
        <v>12</v>
      </c>
      <c r="FSD60" s="233">
        <v>142</v>
      </c>
      <c r="FSE60" s="233" t="s">
        <v>343</v>
      </c>
      <c r="FSF60" s="233" t="s">
        <v>344</v>
      </c>
      <c r="FSG60" s="233">
        <v>25</v>
      </c>
      <c r="FSH60" s="233" t="s">
        <v>342</v>
      </c>
      <c r="FSI60" s="233">
        <v>3.8</v>
      </c>
      <c r="FSJ60" s="233">
        <f>FSG60*FSI60</f>
        <v>95</v>
      </c>
      <c r="FSK60" s="233">
        <v>12</v>
      </c>
      <c r="FSL60" s="233">
        <v>142</v>
      </c>
      <c r="FSM60" s="233" t="s">
        <v>343</v>
      </c>
      <c r="FSN60" s="233" t="s">
        <v>344</v>
      </c>
      <c r="FSO60" s="233">
        <v>25</v>
      </c>
      <c r="FSP60" s="233" t="s">
        <v>342</v>
      </c>
      <c r="FSQ60" s="233">
        <v>3.8</v>
      </c>
      <c r="FSR60" s="233">
        <f>FSO60*FSQ60</f>
        <v>95</v>
      </c>
      <c r="FSS60" s="233">
        <v>12</v>
      </c>
      <c r="FST60" s="233">
        <v>142</v>
      </c>
      <c r="FSU60" s="233" t="s">
        <v>343</v>
      </c>
      <c r="FSV60" s="233" t="s">
        <v>344</v>
      </c>
      <c r="FSW60" s="233">
        <v>25</v>
      </c>
      <c r="FSX60" s="233" t="s">
        <v>342</v>
      </c>
      <c r="FSY60" s="233">
        <v>3.8</v>
      </c>
      <c r="FSZ60" s="233">
        <f>FSW60*FSY60</f>
        <v>95</v>
      </c>
      <c r="FTA60" s="233">
        <v>12</v>
      </c>
      <c r="FTB60" s="233">
        <v>142</v>
      </c>
      <c r="FTC60" s="233" t="s">
        <v>343</v>
      </c>
      <c r="FTD60" s="233" t="s">
        <v>344</v>
      </c>
      <c r="FTE60" s="233">
        <v>25</v>
      </c>
      <c r="FTF60" s="233" t="s">
        <v>342</v>
      </c>
      <c r="FTG60" s="233">
        <v>3.8</v>
      </c>
      <c r="FTH60" s="233">
        <f>FTE60*FTG60</f>
        <v>95</v>
      </c>
      <c r="FTI60" s="233">
        <v>12</v>
      </c>
      <c r="FTJ60" s="233">
        <v>142</v>
      </c>
      <c r="FTK60" s="233" t="s">
        <v>343</v>
      </c>
      <c r="FTL60" s="233" t="s">
        <v>344</v>
      </c>
      <c r="FTM60" s="233">
        <v>25</v>
      </c>
      <c r="FTN60" s="233" t="s">
        <v>342</v>
      </c>
      <c r="FTO60" s="233">
        <v>3.8</v>
      </c>
      <c r="FTP60" s="233">
        <f>FTM60*FTO60</f>
        <v>95</v>
      </c>
      <c r="FTQ60" s="233">
        <v>12</v>
      </c>
      <c r="FTR60" s="233">
        <v>142</v>
      </c>
      <c r="FTS60" s="233" t="s">
        <v>343</v>
      </c>
      <c r="FTT60" s="233" t="s">
        <v>344</v>
      </c>
      <c r="FTU60" s="233">
        <v>25</v>
      </c>
      <c r="FTV60" s="233" t="s">
        <v>342</v>
      </c>
      <c r="FTW60" s="233">
        <v>3.8</v>
      </c>
      <c r="FTX60" s="233">
        <f>FTU60*FTW60</f>
        <v>95</v>
      </c>
      <c r="FTY60" s="233">
        <v>12</v>
      </c>
      <c r="FTZ60" s="233">
        <v>142</v>
      </c>
      <c r="FUA60" s="233" t="s">
        <v>343</v>
      </c>
      <c r="FUB60" s="233" t="s">
        <v>344</v>
      </c>
      <c r="FUC60" s="233">
        <v>25</v>
      </c>
      <c r="FUD60" s="233" t="s">
        <v>342</v>
      </c>
      <c r="FUE60" s="233">
        <v>3.8</v>
      </c>
      <c r="FUF60" s="233">
        <f>FUC60*FUE60</f>
        <v>95</v>
      </c>
      <c r="FUG60" s="233">
        <v>12</v>
      </c>
      <c r="FUH60" s="233">
        <v>142</v>
      </c>
      <c r="FUI60" s="233" t="s">
        <v>343</v>
      </c>
      <c r="FUJ60" s="233" t="s">
        <v>344</v>
      </c>
      <c r="FUK60" s="233">
        <v>25</v>
      </c>
      <c r="FUL60" s="233" t="s">
        <v>342</v>
      </c>
      <c r="FUM60" s="233">
        <v>3.8</v>
      </c>
      <c r="FUN60" s="233">
        <f>FUK60*FUM60</f>
        <v>95</v>
      </c>
      <c r="FUO60" s="233">
        <v>12</v>
      </c>
      <c r="FUP60" s="233">
        <v>142</v>
      </c>
      <c r="FUQ60" s="233" t="s">
        <v>343</v>
      </c>
      <c r="FUR60" s="233" t="s">
        <v>344</v>
      </c>
      <c r="FUS60" s="233">
        <v>25</v>
      </c>
      <c r="FUT60" s="233" t="s">
        <v>342</v>
      </c>
      <c r="FUU60" s="233">
        <v>3.8</v>
      </c>
      <c r="FUV60" s="233">
        <f>FUS60*FUU60</f>
        <v>95</v>
      </c>
      <c r="FUW60" s="233">
        <v>12</v>
      </c>
      <c r="FUX60" s="233">
        <v>142</v>
      </c>
      <c r="FUY60" s="233" t="s">
        <v>343</v>
      </c>
      <c r="FUZ60" s="233" t="s">
        <v>344</v>
      </c>
      <c r="FVA60" s="233">
        <v>25</v>
      </c>
      <c r="FVB60" s="233" t="s">
        <v>342</v>
      </c>
      <c r="FVC60" s="233">
        <v>3.8</v>
      </c>
      <c r="FVD60" s="233">
        <f>FVA60*FVC60</f>
        <v>95</v>
      </c>
      <c r="FVE60" s="233">
        <v>12</v>
      </c>
      <c r="FVF60" s="233">
        <v>142</v>
      </c>
      <c r="FVG60" s="233" t="s">
        <v>343</v>
      </c>
      <c r="FVH60" s="233" t="s">
        <v>344</v>
      </c>
      <c r="FVI60" s="233">
        <v>25</v>
      </c>
      <c r="FVJ60" s="233" t="s">
        <v>342</v>
      </c>
      <c r="FVK60" s="233">
        <v>3.8</v>
      </c>
      <c r="FVL60" s="233">
        <f>FVI60*FVK60</f>
        <v>95</v>
      </c>
      <c r="FVM60" s="233">
        <v>12</v>
      </c>
      <c r="FVN60" s="233">
        <v>142</v>
      </c>
      <c r="FVO60" s="233" t="s">
        <v>343</v>
      </c>
      <c r="FVP60" s="233" t="s">
        <v>344</v>
      </c>
      <c r="FVQ60" s="233">
        <v>25</v>
      </c>
      <c r="FVR60" s="233" t="s">
        <v>342</v>
      </c>
      <c r="FVS60" s="233">
        <v>3.8</v>
      </c>
      <c r="FVT60" s="233">
        <f>FVQ60*FVS60</f>
        <v>95</v>
      </c>
      <c r="FVU60" s="233">
        <v>12</v>
      </c>
      <c r="FVV60" s="233">
        <v>142</v>
      </c>
      <c r="FVW60" s="233" t="s">
        <v>343</v>
      </c>
      <c r="FVX60" s="233" t="s">
        <v>344</v>
      </c>
      <c r="FVY60" s="233">
        <v>25</v>
      </c>
      <c r="FVZ60" s="233" t="s">
        <v>342</v>
      </c>
      <c r="FWA60" s="233">
        <v>3.8</v>
      </c>
      <c r="FWB60" s="233">
        <f>FVY60*FWA60</f>
        <v>95</v>
      </c>
      <c r="FWC60" s="233">
        <v>12</v>
      </c>
      <c r="FWD60" s="233">
        <v>142</v>
      </c>
      <c r="FWE60" s="233" t="s">
        <v>343</v>
      </c>
      <c r="FWF60" s="233" t="s">
        <v>344</v>
      </c>
      <c r="FWG60" s="233">
        <v>25</v>
      </c>
      <c r="FWH60" s="233" t="s">
        <v>342</v>
      </c>
      <c r="FWI60" s="233">
        <v>3.8</v>
      </c>
      <c r="FWJ60" s="233">
        <f>FWG60*FWI60</f>
        <v>95</v>
      </c>
      <c r="FWK60" s="233">
        <v>12</v>
      </c>
      <c r="FWL60" s="233">
        <v>142</v>
      </c>
      <c r="FWM60" s="233" t="s">
        <v>343</v>
      </c>
      <c r="FWN60" s="233" t="s">
        <v>344</v>
      </c>
      <c r="FWO60" s="233">
        <v>25</v>
      </c>
      <c r="FWP60" s="233" t="s">
        <v>342</v>
      </c>
      <c r="FWQ60" s="233">
        <v>3.8</v>
      </c>
      <c r="FWR60" s="233">
        <f>FWO60*FWQ60</f>
        <v>95</v>
      </c>
      <c r="FWS60" s="233">
        <v>12</v>
      </c>
      <c r="FWT60" s="233">
        <v>142</v>
      </c>
      <c r="FWU60" s="233" t="s">
        <v>343</v>
      </c>
      <c r="FWV60" s="233" t="s">
        <v>344</v>
      </c>
      <c r="FWW60" s="233">
        <v>25</v>
      </c>
      <c r="FWX60" s="233" t="s">
        <v>342</v>
      </c>
      <c r="FWY60" s="233">
        <v>3.8</v>
      </c>
      <c r="FWZ60" s="233">
        <f>FWW60*FWY60</f>
        <v>95</v>
      </c>
      <c r="FXA60" s="233">
        <v>12</v>
      </c>
      <c r="FXB60" s="233">
        <v>142</v>
      </c>
      <c r="FXC60" s="233" t="s">
        <v>343</v>
      </c>
      <c r="FXD60" s="233" t="s">
        <v>344</v>
      </c>
      <c r="FXE60" s="233">
        <v>25</v>
      </c>
      <c r="FXF60" s="233" t="s">
        <v>342</v>
      </c>
      <c r="FXG60" s="233">
        <v>3.8</v>
      </c>
      <c r="FXH60" s="233">
        <f>FXE60*FXG60</f>
        <v>95</v>
      </c>
      <c r="FXI60" s="233">
        <v>12</v>
      </c>
      <c r="FXJ60" s="233">
        <v>142</v>
      </c>
      <c r="FXK60" s="233" t="s">
        <v>343</v>
      </c>
      <c r="FXL60" s="233" t="s">
        <v>344</v>
      </c>
      <c r="FXM60" s="233">
        <v>25</v>
      </c>
      <c r="FXN60" s="233" t="s">
        <v>342</v>
      </c>
      <c r="FXO60" s="233">
        <v>3.8</v>
      </c>
      <c r="FXP60" s="233">
        <f>FXM60*FXO60</f>
        <v>95</v>
      </c>
      <c r="FXQ60" s="233">
        <v>12</v>
      </c>
      <c r="FXR60" s="233">
        <v>142</v>
      </c>
      <c r="FXS60" s="233" t="s">
        <v>343</v>
      </c>
      <c r="FXT60" s="233" t="s">
        <v>344</v>
      </c>
      <c r="FXU60" s="233">
        <v>25</v>
      </c>
      <c r="FXV60" s="233" t="s">
        <v>342</v>
      </c>
      <c r="FXW60" s="233">
        <v>3.8</v>
      </c>
      <c r="FXX60" s="233">
        <f>FXU60*FXW60</f>
        <v>95</v>
      </c>
      <c r="FXY60" s="233">
        <v>12</v>
      </c>
      <c r="FXZ60" s="233">
        <v>142</v>
      </c>
      <c r="FYA60" s="233" t="s">
        <v>343</v>
      </c>
      <c r="FYB60" s="233" t="s">
        <v>344</v>
      </c>
      <c r="FYC60" s="233">
        <v>25</v>
      </c>
      <c r="FYD60" s="233" t="s">
        <v>342</v>
      </c>
      <c r="FYE60" s="233">
        <v>3.8</v>
      </c>
      <c r="FYF60" s="233">
        <f>FYC60*FYE60</f>
        <v>95</v>
      </c>
      <c r="FYG60" s="233">
        <v>12</v>
      </c>
      <c r="FYH60" s="233">
        <v>142</v>
      </c>
      <c r="FYI60" s="233" t="s">
        <v>343</v>
      </c>
      <c r="FYJ60" s="233" t="s">
        <v>344</v>
      </c>
      <c r="FYK60" s="233">
        <v>25</v>
      </c>
      <c r="FYL60" s="233" t="s">
        <v>342</v>
      </c>
      <c r="FYM60" s="233">
        <v>3.8</v>
      </c>
      <c r="FYN60" s="233">
        <f>FYK60*FYM60</f>
        <v>95</v>
      </c>
      <c r="FYO60" s="233">
        <v>12</v>
      </c>
      <c r="FYP60" s="233">
        <v>142</v>
      </c>
      <c r="FYQ60" s="233" t="s">
        <v>343</v>
      </c>
      <c r="FYR60" s="233" t="s">
        <v>344</v>
      </c>
      <c r="FYS60" s="233">
        <v>25</v>
      </c>
      <c r="FYT60" s="233" t="s">
        <v>342</v>
      </c>
      <c r="FYU60" s="233">
        <v>3.8</v>
      </c>
      <c r="FYV60" s="233">
        <f>FYS60*FYU60</f>
        <v>95</v>
      </c>
      <c r="FYW60" s="233">
        <v>12</v>
      </c>
      <c r="FYX60" s="233">
        <v>142</v>
      </c>
      <c r="FYY60" s="233" t="s">
        <v>343</v>
      </c>
      <c r="FYZ60" s="233" t="s">
        <v>344</v>
      </c>
      <c r="FZA60" s="233">
        <v>25</v>
      </c>
      <c r="FZB60" s="233" t="s">
        <v>342</v>
      </c>
      <c r="FZC60" s="233">
        <v>3.8</v>
      </c>
      <c r="FZD60" s="233">
        <f>FZA60*FZC60</f>
        <v>95</v>
      </c>
      <c r="FZE60" s="233">
        <v>12</v>
      </c>
      <c r="FZF60" s="233">
        <v>142</v>
      </c>
      <c r="FZG60" s="233" t="s">
        <v>343</v>
      </c>
      <c r="FZH60" s="233" t="s">
        <v>344</v>
      </c>
      <c r="FZI60" s="233">
        <v>25</v>
      </c>
      <c r="FZJ60" s="233" t="s">
        <v>342</v>
      </c>
      <c r="FZK60" s="233">
        <v>3.8</v>
      </c>
      <c r="FZL60" s="233">
        <f>FZI60*FZK60</f>
        <v>95</v>
      </c>
      <c r="FZM60" s="233">
        <v>12</v>
      </c>
      <c r="FZN60" s="233">
        <v>142</v>
      </c>
      <c r="FZO60" s="233" t="s">
        <v>343</v>
      </c>
      <c r="FZP60" s="233" t="s">
        <v>344</v>
      </c>
      <c r="FZQ60" s="233">
        <v>25</v>
      </c>
      <c r="FZR60" s="233" t="s">
        <v>342</v>
      </c>
      <c r="FZS60" s="233">
        <v>3.8</v>
      </c>
      <c r="FZT60" s="233">
        <f>FZQ60*FZS60</f>
        <v>95</v>
      </c>
      <c r="FZU60" s="233">
        <v>12</v>
      </c>
      <c r="FZV60" s="233">
        <v>142</v>
      </c>
      <c r="FZW60" s="233" t="s">
        <v>343</v>
      </c>
      <c r="FZX60" s="233" t="s">
        <v>344</v>
      </c>
      <c r="FZY60" s="233">
        <v>25</v>
      </c>
      <c r="FZZ60" s="233" t="s">
        <v>342</v>
      </c>
      <c r="GAA60" s="233">
        <v>3.8</v>
      </c>
      <c r="GAB60" s="233">
        <f>FZY60*GAA60</f>
        <v>95</v>
      </c>
      <c r="GAC60" s="233">
        <v>12</v>
      </c>
      <c r="GAD60" s="233">
        <v>142</v>
      </c>
      <c r="GAE60" s="233" t="s">
        <v>343</v>
      </c>
      <c r="GAF60" s="233" t="s">
        <v>344</v>
      </c>
      <c r="GAG60" s="233">
        <v>25</v>
      </c>
      <c r="GAH60" s="233" t="s">
        <v>342</v>
      </c>
      <c r="GAI60" s="233">
        <v>3.8</v>
      </c>
      <c r="GAJ60" s="233">
        <f>GAG60*GAI60</f>
        <v>95</v>
      </c>
      <c r="GAK60" s="233">
        <v>12</v>
      </c>
      <c r="GAL60" s="233">
        <v>142</v>
      </c>
      <c r="GAM60" s="233" t="s">
        <v>343</v>
      </c>
      <c r="GAN60" s="233" t="s">
        <v>344</v>
      </c>
      <c r="GAO60" s="233">
        <v>25</v>
      </c>
      <c r="GAP60" s="233" t="s">
        <v>342</v>
      </c>
      <c r="GAQ60" s="233">
        <v>3.8</v>
      </c>
      <c r="GAR60" s="233">
        <f>GAO60*GAQ60</f>
        <v>95</v>
      </c>
      <c r="GAS60" s="233">
        <v>12</v>
      </c>
      <c r="GAT60" s="233">
        <v>142</v>
      </c>
      <c r="GAU60" s="233" t="s">
        <v>343</v>
      </c>
      <c r="GAV60" s="233" t="s">
        <v>344</v>
      </c>
      <c r="GAW60" s="233">
        <v>25</v>
      </c>
      <c r="GAX60" s="233" t="s">
        <v>342</v>
      </c>
      <c r="GAY60" s="233">
        <v>3.8</v>
      </c>
      <c r="GAZ60" s="233">
        <f>GAW60*GAY60</f>
        <v>95</v>
      </c>
      <c r="GBA60" s="233">
        <v>12</v>
      </c>
      <c r="GBB60" s="233">
        <v>142</v>
      </c>
      <c r="GBC60" s="233" t="s">
        <v>343</v>
      </c>
      <c r="GBD60" s="233" t="s">
        <v>344</v>
      </c>
      <c r="GBE60" s="233">
        <v>25</v>
      </c>
      <c r="GBF60" s="233" t="s">
        <v>342</v>
      </c>
      <c r="GBG60" s="233">
        <v>3.8</v>
      </c>
      <c r="GBH60" s="233">
        <f>GBE60*GBG60</f>
        <v>95</v>
      </c>
      <c r="GBI60" s="233">
        <v>12</v>
      </c>
      <c r="GBJ60" s="233">
        <v>142</v>
      </c>
      <c r="GBK60" s="233" t="s">
        <v>343</v>
      </c>
      <c r="GBL60" s="233" t="s">
        <v>344</v>
      </c>
      <c r="GBM60" s="233">
        <v>25</v>
      </c>
      <c r="GBN60" s="233" t="s">
        <v>342</v>
      </c>
      <c r="GBO60" s="233">
        <v>3.8</v>
      </c>
      <c r="GBP60" s="233">
        <f>GBM60*GBO60</f>
        <v>95</v>
      </c>
      <c r="GBQ60" s="233">
        <v>12</v>
      </c>
      <c r="GBR60" s="233">
        <v>142</v>
      </c>
      <c r="GBS60" s="233" t="s">
        <v>343</v>
      </c>
      <c r="GBT60" s="233" t="s">
        <v>344</v>
      </c>
      <c r="GBU60" s="233">
        <v>25</v>
      </c>
      <c r="GBV60" s="233" t="s">
        <v>342</v>
      </c>
      <c r="GBW60" s="233">
        <v>3.8</v>
      </c>
      <c r="GBX60" s="233">
        <f>GBU60*GBW60</f>
        <v>95</v>
      </c>
      <c r="GBY60" s="233">
        <v>12</v>
      </c>
      <c r="GBZ60" s="233">
        <v>142</v>
      </c>
      <c r="GCA60" s="233" t="s">
        <v>343</v>
      </c>
      <c r="GCB60" s="233" t="s">
        <v>344</v>
      </c>
      <c r="GCC60" s="233">
        <v>25</v>
      </c>
      <c r="GCD60" s="233" t="s">
        <v>342</v>
      </c>
      <c r="GCE60" s="233">
        <v>3.8</v>
      </c>
      <c r="GCF60" s="233">
        <f>GCC60*GCE60</f>
        <v>95</v>
      </c>
      <c r="GCG60" s="233">
        <v>12</v>
      </c>
      <c r="GCH60" s="233">
        <v>142</v>
      </c>
      <c r="GCI60" s="233" t="s">
        <v>343</v>
      </c>
      <c r="GCJ60" s="233" t="s">
        <v>344</v>
      </c>
      <c r="GCK60" s="233">
        <v>25</v>
      </c>
      <c r="GCL60" s="233" t="s">
        <v>342</v>
      </c>
      <c r="GCM60" s="233">
        <v>3.8</v>
      </c>
      <c r="GCN60" s="233">
        <f>GCK60*GCM60</f>
        <v>95</v>
      </c>
      <c r="GCO60" s="233">
        <v>12</v>
      </c>
      <c r="GCP60" s="233">
        <v>142</v>
      </c>
      <c r="GCQ60" s="233" t="s">
        <v>343</v>
      </c>
      <c r="GCR60" s="233" t="s">
        <v>344</v>
      </c>
      <c r="GCS60" s="233">
        <v>25</v>
      </c>
      <c r="GCT60" s="233" t="s">
        <v>342</v>
      </c>
      <c r="GCU60" s="233">
        <v>3.8</v>
      </c>
      <c r="GCV60" s="233">
        <f>GCS60*GCU60</f>
        <v>95</v>
      </c>
      <c r="GCW60" s="233">
        <v>12</v>
      </c>
      <c r="GCX60" s="233">
        <v>142</v>
      </c>
      <c r="GCY60" s="233" t="s">
        <v>343</v>
      </c>
      <c r="GCZ60" s="233" t="s">
        <v>344</v>
      </c>
      <c r="GDA60" s="233">
        <v>25</v>
      </c>
      <c r="GDB60" s="233" t="s">
        <v>342</v>
      </c>
      <c r="GDC60" s="233">
        <v>3.8</v>
      </c>
      <c r="GDD60" s="233">
        <f>GDA60*GDC60</f>
        <v>95</v>
      </c>
      <c r="GDE60" s="233">
        <v>12</v>
      </c>
      <c r="GDF60" s="233">
        <v>142</v>
      </c>
      <c r="GDG60" s="233" t="s">
        <v>343</v>
      </c>
      <c r="GDH60" s="233" t="s">
        <v>344</v>
      </c>
      <c r="GDI60" s="233">
        <v>25</v>
      </c>
      <c r="GDJ60" s="233" t="s">
        <v>342</v>
      </c>
      <c r="GDK60" s="233">
        <v>3.8</v>
      </c>
      <c r="GDL60" s="233">
        <f>GDI60*GDK60</f>
        <v>95</v>
      </c>
      <c r="GDM60" s="233">
        <v>12</v>
      </c>
      <c r="GDN60" s="233">
        <v>142</v>
      </c>
      <c r="GDO60" s="233" t="s">
        <v>343</v>
      </c>
      <c r="GDP60" s="233" t="s">
        <v>344</v>
      </c>
      <c r="GDQ60" s="233">
        <v>25</v>
      </c>
      <c r="GDR60" s="233" t="s">
        <v>342</v>
      </c>
      <c r="GDS60" s="233">
        <v>3.8</v>
      </c>
      <c r="GDT60" s="233">
        <f>GDQ60*GDS60</f>
        <v>95</v>
      </c>
      <c r="GDU60" s="233">
        <v>12</v>
      </c>
      <c r="GDV60" s="233">
        <v>142</v>
      </c>
      <c r="GDW60" s="233" t="s">
        <v>343</v>
      </c>
      <c r="GDX60" s="233" t="s">
        <v>344</v>
      </c>
      <c r="GDY60" s="233">
        <v>25</v>
      </c>
      <c r="GDZ60" s="233" t="s">
        <v>342</v>
      </c>
      <c r="GEA60" s="233">
        <v>3.8</v>
      </c>
      <c r="GEB60" s="233">
        <f>GDY60*GEA60</f>
        <v>95</v>
      </c>
      <c r="GEC60" s="233">
        <v>12</v>
      </c>
      <c r="GED60" s="233">
        <v>142</v>
      </c>
      <c r="GEE60" s="233" t="s">
        <v>343</v>
      </c>
      <c r="GEF60" s="233" t="s">
        <v>344</v>
      </c>
      <c r="GEG60" s="233">
        <v>25</v>
      </c>
      <c r="GEH60" s="233" t="s">
        <v>342</v>
      </c>
      <c r="GEI60" s="233">
        <v>3.8</v>
      </c>
      <c r="GEJ60" s="233">
        <f>GEG60*GEI60</f>
        <v>95</v>
      </c>
      <c r="GEK60" s="233">
        <v>12</v>
      </c>
      <c r="GEL60" s="233">
        <v>142</v>
      </c>
      <c r="GEM60" s="233" t="s">
        <v>343</v>
      </c>
      <c r="GEN60" s="233" t="s">
        <v>344</v>
      </c>
      <c r="GEO60" s="233">
        <v>25</v>
      </c>
      <c r="GEP60" s="233" t="s">
        <v>342</v>
      </c>
      <c r="GEQ60" s="233">
        <v>3.8</v>
      </c>
      <c r="GER60" s="233">
        <f>GEO60*GEQ60</f>
        <v>95</v>
      </c>
      <c r="GES60" s="233">
        <v>12</v>
      </c>
      <c r="GET60" s="233">
        <v>142</v>
      </c>
      <c r="GEU60" s="233" t="s">
        <v>343</v>
      </c>
      <c r="GEV60" s="233" t="s">
        <v>344</v>
      </c>
      <c r="GEW60" s="233">
        <v>25</v>
      </c>
      <c r="GEX60" s="233" t="s">
        <v>342</v>
      </c>
      <c r="GEY60" s="233">
        <v>3.8</v>
      </c>
      <c r="GEZ60" s="233">
        <f>GEW60*GEY60</f>
        <v>95</v>
      </c>
      <c r="GFA60" s="233">
        <v>12</v>
      </c>
      <c r="GFB60" s="233">
        <v>142</v>
      </c>
      <c r="GFC60" s="233" t="s">
        <v>343</v>
      </c>
      <c r="GFD60" s="233" t="s">
        <v>344</v>
      </c>
      <c r="GFE60" s="233">
        <v>25</v>
      </c>
      <c r="GFF60" s="233" t="s">
        <v>342</v>
      </c>
      <c r="GFG60" s="233">
        <v>3.8</v>
      </c>
      <c r="GFH60" s="233">
        <f>GFE60*GFG60</f>
        <v>95</v>
      </c>
      <c r="GFI60" s="233">
        <v>12</v>
      </c>
      <c r="GFJ60" s="233">
        <v>142</v>
      </c>
      <c r="GFK60" s="233" t="s">
        <v>343</v>
      </c>
      <c r="GFL60" s="233" t="s">
        <v>344</v>
      </c>
      <c r="GFM60" s="233">
        <v>25</v>
      </c>
      <c r="GFN60" s="233" t="s">
        <v>342</v>
      </c>
      <c r="GFO60" s="233">
        <v>3.8</v>
      </c>
      <c r="GFP60" s="233">
        <f>GFM60*GFO60</f>
        <v>95</v>
      </c>
      <c r="GFQ60" s="233">
        <v>12</v>
      </c>
      <c r="GFR60" s="233">
        <v>142</v>
      </c>
      <c r="GFS60" s="233" t="s">
        <v>343</v>
      </c>
      <c r="GFT60" s="233" t="s">
        <v>344</v>
      </c>
      <c r="GFU60" s="233">
        <v>25</v>
      </c>
      <c r="GFV60" s="233" t="s">
        <v>342</v>
      </c>
      <c r="GFW60" s="233">
        <v>3.8</v>
      </c>
      <c r="GFX60" s="233">
        <f>GFU60*GFW60</f>
        <v>95</v>
      </c>
      <c r="GFY60" s="233">
        <v>12</v>
      </c>
      <c r="GFZ60" s="233">
        <v>142</v>
      </c>
      <c r="GGA60" s="233" t="s">
        <v>343</v>
      </c>
      <c r="GGB60" s="233" t="s">
        <v>344</v>
      </c>
      <c r="GGC60" s="233">
        <v>25</v>
      </c>
      <c r="GGD60" s="233" t="s">
        <v>342</v>
      </c>
      <c r="GGE60" s="233">
        <v>3.8</v>
      </c>
      <c r="GGF60" s="233">
        <f>GGC60*GGE60</f>
        <v>95</v>
      </c>
      <c r="GGG60" s="233">
        <v>12</v>
      </c>
      <c r="GGH60" s="233">
        <v>142</v>
      </c>
      <c r="GGI60" s="233" t="s">
        <v>343</v>
      </c>
      <c r="GGJ60" s="233" t="s">
        <v>344</v>
      </c>
      <c r="GGK60" s="233">
        <v>25</v>
      </c>
      <c r="GGL60" s="233" t="s">
        <v>342</v>
      </c>
      <c r="GGM60" s="233">
        <v>3.8</v>
      </c>
      <c r="GGN60" s="233">
        <f>GGK60*GGM60</f>
        <v>95</v>
      </c>
      <c r="GGO60" s="233">
        <v>12</v>
      </c>
      <c r="GGP60" s="233">
        <v>142</v>
      </c>
      <c r="GGQ60" s="233" t="s">
        <v>343</v>
      </c>
      <c r="GGR60" s="233" t="s">
        <v>344</v>
      </c>
      <c r="GGS60" s="233">
        <v>25</v>
      </c>
      <c r="GGT60" s="233" t="s">
        <v>342</v>
      </c>
      <c r="GGU60" s="233">
        <v>3.8</v>
      </c>
      <c r="GGV60" s="233">
        <f>GGS60*GGU60</f>
        <v>95</v>
      </c>
      <c r="GGW60" s="233">
        <v>12</v>
      </c>
      <c r="GGX60" s="233">
        <v>142</v>
      </c>
      <c r="GGY60" s="233" t="s">
        <v>343</v>
      </c>
      <c r="GGZ60" s="233" t="s">
        <v>344</v>
      </c>
      <c r="GHA60" s="233">
        <v>25</v>
      </c>
      <c r="GHB60" s="233" t="s">
        <v>342</v>
      </c>
      <c r="GHC60" s="233">
        <v>3.8</v>
      </c>
      <c r="GHD60" s="233">
        <f>GHA60*GHC60</f>
        <v>95</v>
      </c>
      <c r="GHE60" s="233">
        <v>12</v>
      </c>
      <c r="GHF60" s="233">
        <v>142</v>
      </c>
      <c r="GHG60" s="233" t="s">
        <v>343</v>
      </c>
      <c r="GHH60" s="233" t="s">
        <v>344</v>
      </c>
      <c r="GHI60" s="233">
        <v>25</v>
      </c>
      <c r="GHJ60" s="233" t="s">
        <v>342</v>
      </c>
      <c r="GHK60" s="233">
        <v>3.8</v>
      </c>
      <c r="GHL60" s="233">
        <f>GHI60*GHK60</f>
        <v>95</v>
      </c>
      <c r="GHM60" s="233">
        <v>12</v>
      </c>
      <c r="GHN60" s="233">
        <v>142</v>
      </c>
      <c r="GHO60" s="233" t="s">
        <v>343</v>
      </c>
      <c r="GHP60" s="233" t="s">
        <v>344</v>
      </c>
      <c r="GHQ60" s="233">
        <v>25</v>
      </c>
      <c r="GHR60" s="233" t="s">
        <v>342</v>
      </c>
      <c r="GHS60" s="233">
        <v>3.8</v>
      </c>
      <c r="GHT60" s="233">
        <f>GHQ60*GHS60</f>
        <v>95</v>
      </c>
      <c r="GHU60" s="233">
        <v>12</v>
      </c>
      <c r="GHV60" s="233">
        <v>142</v>
      </c>
      <c r="GHW60" s="233" t="s">
        <v>343</v>
      </c>
      <c r="GHX60" s="233" t="s">
        <v>344</v>
      </c>
      <c r="GHY60" s="233">
        <v>25</v>
      </c>
      <c r="GHZ60" s="233" t="s">
        <v>342</v>
      </c>
      <c r="GIA60" s="233">
        <v>3.8</v>
      </c>
      <c r="GIB60" s="233">
        <f>GHY60*GIA60</f>
        <v>95</v>
      </c>
      <c r="GIC60" s="233">
        <v>12</v>
      </c>
      <c r="GID60" s="233">
        <v>142</v>
      </c>
      <c r="GIE60" s="233" t="s">
        <v>343</v>
      </c>
      <c r="GIF60" s="233" t="s">
        <v>344</v>
      </c>
      <c r="GIG60" s="233">
        <v>25</v>
      </c>
      <c r="GIH60" s="233" t="s">
        <v>342</v>
      </c>
      <c r="GII60" s="233">
        <v>3.8</v>
      </c>
      <c r="GIJ60" s="233">
        <f>GIG60*GII60</f>
        <v>95</v>
      </c>
      <c r="GIK60" s="233">
        <v>12</v>
      </c>
      <c r="GIL60" s="233">
        <v>142</v>
      </c>
      <c r="GIM60" s="233" t="s">
        <v>343</v>
      </c>
      <c r="GIN60" s="233" t="s">
        <v>344</v>
      </c>
      <c r="GIO60" s="233">
        <v>25</v>
      </c>
      <c r="GIP60" s="233" t="s">
        <v>342</v>
      </c>
      <c r="GIQ60" s="233">
        <v>3.8</v>
      </c>
      <c r="GIR60" s="233">
        <f>GIO60*GIQ60</f>
        <v>95</v>
      </c>
      <c r="GIS60" s="233">
        <v>12</v>
      </c>
      <c r="GIT60" s="233">
        <v>142</v>
      </c>
      <c r="GIU60" s="233" t="s">
        <v>343</v>
      </c>
      <c r="GIV60" s="233" t="s">
        <v>344</v>
      </c>
      <c r="GIW60" s="233">
        <v>25</v>
      </c>
      <c r="GIX60" s="233" t="s">
        <v>342</v>
      </c>
      <c r="GIY60" s="233">
        <v>3.8</v>
      </c>
      <c r="GIZ60" s="233">
        <f>GIW60*GIY60</f>
        <v>95</v>
      </c>
      <c r="GJA60" s="233">
        <v>12</v>
      </c>
      <c r="GJB60" s="233">
        <v>142</v>
      </c>
      <c r="GJC60" s="233" t="s">
        <v>343</v>
      </c>
      <c r="GJD60" s="233" t="s">
        <v>344</v>
      </c>
      <c r="GJE60" s="233">
        <v>25</v>
      </c>
      <c r="GJF60" s="233" t="s">
        <v>342</v>
      </c>
      <c r="GJG60" s="233">
        <v>3.8</v>
      </c>
      <c r="GJH60" s="233">
        <f>GJE60*GJG60</f>
        <v>95</v>
      </c>
      <c r="GJI60" s="233">
        <v>12</v>
      </c>
      <c r="GJJ60" s="233">
        <v>142</v>
      </c>
      <c r="GJK60" s="233" t="s">
        <v>343</v>
      </c>
      <c r="GJL60" s="233" t="s">
        <v>344</v>
      </c>
      <c r="GJM60" s="233">
        <v>25</v>
      </c>
      <c r="GJN60" s="233" t="s">
        <v>342</v>
      </c>
      <c r="GJO60" s="233">
        <v>3.8</v>
      </c>
      <c r="GJP60" s="233">
        <f>GJM60*GJO60</f>
        <v>95</v>
      </c>
      <c r="GJQ60" s="233">
        <v>12</v>
      </c>
      <c r="GJR60" s="233">
        <v>142</v>
      </c>
      <c r="GJS60" s="233" t="s">
        <v>343</v>
      </c>
      <c r="GJT60" s="233" t="s">
        <v>344</v>
      </c>
      <c r="GJU60" s="233">
        <v>25</v>
      </c>
      <c r="GJV60" s="233" t="s">
        <v>342</v>
      </c>
      <c r="GJW60" s="233">
        <v>3.8</v>
      </c>
      <c r="GJX60" s="233">
        <f>GJU60*GJW60</f>
        <v>95</v>
      </c>
      <c r="GJY60" s="233">
        <v>12</v>
      </c>
      <c r="GJZ60" s="233">
        <v>142</v>
      </c>
      <c r="GKA60" s="233" t="s">
        <v>343</v>
      </c>
      <c r="GKB60" s="233" t="s">
        <v>344</v>
      </c>
      <c r="GKC60" s="233">
        <v>25</v>
      </c>
      <c r="GKD60" s="233" t="s">
        <v>342</v>
      </c>
      <c r="GKE60" s="233">
        <v>3.8</v>
      </c>
      <c r="GKF60" s="233">
        <f>GKC60*GKE60</f>
        <v>95</v>
      </c>
      <c r="GKG60" s="233">
        <v>12</v>
      </c>
      <c r="GKH60" s="233">
        <v>142</v>
      </c>
      <c r="GKI60" s="233" t="s">
        <v>343</v>
      </c>
      <c r="GKJ60" s="233" t="s">
        <v>344</v>
      </c>
      <c r="GKK60" s="233">
        <v>25</v>
      </c>
      <c r="GKL60" s="233" t="s">
        <v>342</v>
      </c>
      <c r="GKM60" s="233">
        <v>3.8</v>
      </c>
      <c r="GKN60" s="233">
        <f>GKK60*GKM60</f>
        <v>95</v>
      </c>
      <c r="GKO60" s="233">
        <v>12</v>
      </c>
      <c r="GKP60" s="233">
        <v>142</v>
      </c>
      <c r="GKQ60" s="233" t="s">
        <v>343</v>
      </c>
      <c r="GKR60" s="233" t="s">
        <v>344</v>
      </c>
      <c r="GKS60" s="233">
        <v>25</v>
      </c>
      <c r="GKT60" s="233" t="s">
        <v>342</v>
      </c>
      <c r="GKU60" s="233">
        <v>3.8</v>
      </c>
      <c r="GKV60" s="233">
        <f>GKS60*GKU60</f>
        <v>95</v>
      </c>
      <c r="GKW60" s="233">
        <v>12</v>
      </c>
      <c r="GKX60" s="233">
        <v>142</v>
      </c>
      <c r="GKY60" s="233" t="s">
        <v>343</v>
      </c>
      <c r="GKZ60" s="233" t="s">
        <v>344</v>
      </c>
      <c r="GLA60" s="233">
        <v>25</v>
      </c>
      <c r="GLB60" s="233" t="s">
        <v>342</v>
      </c>
      <c r="GLC60" s="233">
        <v>3.8</v>
      </c>
      <c r="GLD60" s="233">
        <f>GLA60*GLC60</f>
        <v>95</v>
      </c>
      <c r="GLE60" s="233">
        <v>12</v>
      </c>
      <c r="GLF60" s="233">
        <v>142</v>
      </c>
      <c r="GLG60" s="233" t="s">
        <v>343</v>
      </c>
      <c r="GLH60" s="233" t="s">
        <v>344</v>
      </c>
      <c r="GLI60" s="233">
        <v>25</v>
      </c>
      <c r="GLJ60" s="233" t="s">
        <v>342</v>
      </c>
      <c r="GLK60" s="233">
        <v>3.8</v>
      </c>
      <c r="GLL60" s="233">
        <f>GLI60*GLK60</f>
        <v>95</v>
      </c>
      <c r="GLM60" s="233">
        <v>12</v>
      </c>
      <c r="GLN60" s="233">
        <v>142</v>
      </c>
      <c r="GLO60" s="233" t="s">
        <v>343</v>
      </c>
      <c r="GLP60" s="233" t="s">
        <v>344</v>
      </c>
      <c r="GLQ60" s="233">
        <v>25</v>
      </c>
      <c r="GLR60" s="233" t="s">
        <v>342</v>
      </c>
      <c r="GLS60" s="233">
        <v>3.8</v>
      </c>
      <c r="GLT60" s="233">
        <f>GLQ60*GLS60</f>
        <v>95</v>
      </c>
      <c r="GLU60" s="233">
        <v>12</v>
      </c>
      <c r="GLV60" s="233">
        <v>142</v>
      </c>
      <c r="GLW60" s="233" t="s">
        <v>343</v>
      </c>
      <c r="GLX60" s="233" t="s">
        <v>344</v>
      </c>
      <c r="GLY60" s="233">
        <v>25</v>
      </c>
      <c r="GLZ60" s="233" t="s">
        <v>342</v>
      </c>
      <c r="GMA60" s="233">
        <v>3.8</v>
      </c>
      <c r="GMB60" s="233">
        <f>GLY60*GMA60</f>
        <v>95</v>
      </c>
      <c r="GMC60" s="233">
        <v>12</v>
      </c>
      <c r="GMD60" s="233">
        <v>142</v>
      </c>
      <c r="GME60" s="233" t="s">
        <v>343</v>
      </c>
      <c r="GMF60" s="233" t="s">
        <v>344</v>
      </c>
      <c r="GMG60" s="233">
        <v>25</v>
      </c>
      <c r="GMH60" s="233" t="s">
        <v>342</v>
      </c>
      <c r="GMI60" s="233">
        <v>3.8</v>
      </c>
      <c r="GMJ60" s="233">
        <f>GMG60*GMI60</f>
        <v>95</v>
      </c>
      <c r="GMK60" s="233">
        <v>12</v>
      </c>
      <c r="GML60" s="233">
        <v>142</v>
      </c>
      <c r="GMM60" s="233" t="s">
        <v>343</v>
      </c>
      <c r="GMN60" s="233" t="s">
        <v>344</v>
      </c>
      <c r="GMO60" s="233">
        <v>25</v>
      </c>
      <c r="GMP60" s="233" t="s">
        <v>342</v>
      </c>
      <c r="GMQ60" s="233">
        <v>3.8</v>
      </c>
      <c r="GMR60" s="233">
        <f>GMO60*GMQ60</f>
        <v>95</v>
      </c>
      <c r="GMS60" s="233">
        <v>12</v>
      </c>
      <c r="GMT60" s="233">
        <v>142</v>
      </c>
      <c r="GMU60" s="233" t="s">
        <v>343</v>
      </c>
      <c r="GMV60" s="233" t="s">
        <v>344</v>
      </c>
      <c r="GMW60" s="233">
        <v>25</v>
      </c>
      <c r="GMX60" s="233" t="s">
        <v>342</v>
      </c>
      <c r="GMY60" s="233">
        <v>3.8</v>
      </c>
      <c r="GMZ60" s="233">
        <f>GMW60*GMY60</f>
        <v>95</v>
      </c>
      <c r="GNA60" s="233">
        <v>12</v>
      </c>
      <c r="GNB60" s="233">
        <v>142</v>
      </c>
      <c r="GNC60" s="233" t="s">
        <v>343</v>
      </c>
      <c r="GND60" s="233" t="s">
        <v>344</v>
      </c>
      <c r="GNE60" s="233">
        <v>25</v>
      </c>
      <c r="GNF60" s="233" t="s">
        <v>342</v>
      </c>
      <c r="GNG60" s="233">
        <v>3.8</v>
      </c>
      <c r="GNH60" s="233">
        <f>GNE60*GNG60</f>
        <v>95</v>
      </c>
      <c r="GNI60" s="233">
        <v>12</v>
      </c>
      <c r="GNJ60" s="233">
        <v>142</v>
      </c>
      <c r="GNK60" s="233" t="s">
        <v>343</v>
      </c>
      <c r="GNL60" s="233" t="s">
        <v>344</v>
      </c>
      <c r="GNM60" s="233">
        <v>25</v>
      </c>
      <c r="GNN60" s="233" t="s">
        <v>342</v>
      </c>
      <c r="GNO60" s="233">
        <v>3.8</v>
      </c>
      <c r="GNP60" s="233">
        <f>GNM60*GNO60</f>
        <v>95</v>
      </c>
      <c r="GNQ60" s="233">
        <v>12</v>
      </c>
      <c r="GNR60" s="233">
        <v>142</v>
      </c>
      <c r="GNS60" s="233" t="s">
        <v>343</v>
      </c>
      <c r="GNT60" s="233" t="s">
        <v>344</v>
      </c>
      <c r="GNU60" s="233">
        <v>25</v>
      </c>
      <c r="GNV60" s="233" t="s">
        <v>342</v>
      </c>
      <c r="GNW60" s="233">
        <v>3.8</v>
      </c>
      <c r="GNX60" s="233">
        <f>GNU60*GNW60</f>
        <v>95</v>
      </c>
      <c r="GNY60" s="233">
        <v>12</v>
      </c>
      <c r="GNZ60" s="233">
        <v>142</v>
      </c>
      <c r="GOA60" s="233" t="s">
        <v>343</v>
      </c>
      <c r="GOB60" s="233" t="s">
        <v>344</v>
      </c>
      <c r="GOC60" s="233">
        <v>25</v>
      </c>
      <c r="GOD60" s="233" t="s">
        <v>342</v>
      </c>
      <c r="GOE60" s="233">
        <v>3.8</v>
      </c>
      <c r="GOF60" s="233">
        <f>GOC60*GOE60</f>
        <v>95</v>
      </c>
      <c r="GOG60" s="233">
        <v>12</v>
      </c>
      <c r="GOH60" s="233">
        <v>142</v>
      </c>
      <c r="GOI60" s="233" t="s">
        <v>343</v>
      </c>
      <c r="GOJ60" s="233" t="s">
        <v>344</v>
      </c>
      <c r="GOK60" s="233">
        <v>25</v>
      </c>
      <c r="GOL60" s="233" t="s">
        <v>342</v>
      </c>
      <c r="GOM60" s="233">
        <v>3.8</v>
      </c>
      <c r="GON60" s="233">
        <f>GOK60*GOM60</f>
        <v>95</v>
      </c>
      <c r="GOO60" s="233">
        <v>12</v>
      </c>
      <c r="GOP60" s="233">
        <v>142</v>
      </c>
      <c r="GOQ60" s="233" t="s">
        <v>343</v>
      </c>
      <c r="GOR60" s="233" t="s">
        <v>344</v>
      </c>
      <c r="GOS60" s="233">
        <v>25</v>
      </c>
      <c r="GOT60" s="233" t="s">
        <v>342</v>
      </c>
      <c r="GOU60" s="233">
        <v>3.8</v>
      </c>
      <c r="GOV60" s="233">
        <f>GOS60*GOU60</f>
        <v>95</v>
      </c>
      <c r="GOW60" s="233">
        <v>12</v>
      </c>
      <c r="GOX60" s="233">
        <v>142</v>
      </c>
      <c r="GOY60" s="233" t="s">
        <v>343</v>
      </c>
      <c r="GOZ60" s="233" t="s">
        <v>344</v>
      </c>
      <c r="GPA60" s="233">
        <v>25</v>
      </c>
      <c r="GPB60" s="233" t="s">
        <v>342</v>
      </c>
      <c r="GPC60" s="233">
        <v>3.8</v>
      </c>
      <c r="GPD60" s="233">
        <f>GPA60*GPC60</f>
        <v>95</v>
      </c>
      <c r="GPE60" s="233">
        <v>12</v>
      </c>
      <c r="GPF60" s="233">
        <v>142</v>
      </c>
      <c r="GPG60" s="233" t="s">
        <v>343</v>
      </c>
      <c r="GPH60" s="233" t="s">
        <v>344</v>
      </c>
      <c r="GPI60" s="233">
        <v>25</v>
      </c>
      <c r="GPJ60" s="233" t="s">
        <v>342</v>
      </c>
      <c r="GPK60" s="233">
        <v>3.8</v>
      </c>
      <c r="GPL60" s="233">
        <f>GPI60*GPK60</f>
        <v>95</v>
      </c>
      <c r="GPM60" s="233">
        <v>12</v>
      </c>
      <c r="GPN60" s="233">
        <v>142</v>
      </c>
      <c r="GPO60" s="233" t="s">
        <v>343</v>
      </c>
      <c r="GPP60" s="233" t="s">
        <v>344</v>
      </c>
      <c r="GPQ60" s="233">
        <v>25</v>
      </c>
      <c r="GPR60" s="233" t="s">
        <v>342</v>
      </c>
      <c r="GPS60" s="233">
        <v>3.8</v>
      </c>
      <c r="GPT60" s="233">
        <f>GPQ60*GPS60</f>
        <v>95</v>
      </c>
      <c r="GPU60" s="233">
        <v>12</v>
      </c>
      <c r="GPV60" s="233">
        <v>142</v>
      </c>
      <c r="GPW60" s="233" t="s">
        <v>343</v>
      </c>
      <c r="GPX60" s="233" t="s">
        <v>344</v>
      </c>
      <c r="GPY60" s="233">
        <v>25</v>
      </c>
      <c r="GPZ60" s="233" t="s">
        <v>342</v>
      </c>
      <c r="GQA60" s="233">
        <v>3.8</v>
      </c>
      <c r="GQB60" s="233">
        <f>GPY60*GQA60</f>
        <v>95</v>
      </c>
      <c r="GQC60" s="233">
        <v>12</v>
      </c>
      <c r="GQD60" s="233">
        <v>142</v>
      </c>
      <c r="GQE60" s="233" t="s">
        <v>343</v>
      </c>
      <c r="GQF60" s="233" t="s">
        <v>344</v>
      </c>
      <c r="GQG60" s="233">
        <v>25</v>
      </c>
      <c r="GQH60" s="233" t="s">
        <v>342</v>
      </c>
      <c r="GQI60" s="233">
        <v>3.8</v>
      </c>
      <c r="GQJ60" s="233">
        <f>GQG60*GQI60</f>
        <v>95</v>
      </c>
      <c r="GQK60" s="233">
        <v>12</v>
      </c>
      <c r="GQL60" s="233">
        <v>142</v>
      </c>
      <c r="GQM60" s="233" t="s">
        <v>343</v>
      </c>
      <c r="GQN60" s="233" t="s">
        <v>344</v>
      </c>
      <c r="GQO60" s="233">
        <v>25</v>
      </c>
      <c r="GQP60" s="233" t="s">
        <v>342</v>
      </c>
      <c r="GQQ60" s="233">
        <v>3.8</v>
      </c>
      <c r="GQR60" s="233">
        <f>GQO60*GQQ60</f>
        <v>95</v>
      </c>
      <c r="GQS60" s="233">
        <v>12</v>
      </c>
      <c r="GQT60" s="233">
        <v>142</v>
      </c>
      <c r="GQU60" s="233" t="s">
        <v>343</v>
      </c>
      <c r="GQV60" s="233" t="s">
        <v>344</v>
      </c>
      <c r="GQW60" s="233">
        <v>25</v>
      </c>
      <c r="GQX60" s="233" t="s">
        <v>342</v>
      </c>
      <c r="GQY60" s="233">
        <v>3.8</v>
      </c>
      <c r="GQZ60" s="233">
        <f>GQW60*GQY60</f>
        <v>95</v>
      </c>
      <c r="GRA60" s="233">
        <v>12</v>
      </c>
      <c r="GRB60" s="233">
        <v>142</v>
      </c>
      <c r="GRC60" s="233" t="s">
        <v>343</v>
      </c>
      <c r="GRD60" s="233" t="s">
        <v>344</v>
      </c>
      <c r="GRE60" s="233">
        <v>25</v>
      </c>
      <c r="GRF60" s="233" t="s">
        <v>342</v>
      </c>
      <c r="GRG60" s="233">
        <v>3.8</v>
      </c>
      <c r="GRH60" s="233">
        <f>GRE60*GRG60</f>
        <v>95</v>
      </c>
      <c r="GRI60" s="233">
        <v>12</v>
      </c>
      <c r="GRJ60" s="233">
        <v>142</v>
      </c>
      <c r="GRK60" s="233" t="s">
        <v>343</v>
      </c>
      <c r="GRL60" s="233" t="s">
        <v>344</v>
      </c>
      <c r="GRM60" s="233">
        <v>25</v>
      </c>
      <c r="GRN60" s="233" t="s">
        <v>342</v>
      </c>
      <c r="GRO60" s="233">
        <v>3.8</v>
      </c>
      <c r="GRP60" s="233">
        <f>GRM60*GRO60</f>
        <v>95</v>
      </c>
      <c r="GRQ60" s="233">
        <v>12</v>
      </c>
      <c r="GRR60" s="233">
        <v>142</v>
      </c>
      <c r="GRS60" s="233" t="s">
        <v>343</v>
      </c>
      <c r="GRT60" s="233" t="s">
        <v>344</v>
      </c>
      <c r="GRU60" s="233">
        <v>25</v>
      </c>
      <c r="GRV60" s="233" t="s">
        <v>342</v>
      </c>
      <c r="GRW60" s="233">
        <v>3.8</v>
      </c>
      <c r="GRX60" s="233">
        <f>GRU60*GRW60</f>
        <v>95</v>
      </c>
      <c r="GRY60" s="233">
        <v>12</v>
      </c>
      <c r="GRZ60" s="233">
        <v>142</v>
      </c>
      <c r="GSA60" s="233" t="s">
        <v>343</v>
      </c>
      <c r="GSB60" s="233" t="s">
        <v>344</v>
      </c>
      <c r="GSC60" s="233">
        <v>25</v>
      </c>
      <c r="GSD60" s="233" t="s">
        <v>342</v>
      </c>
      <c r="GSE60" s="233">
        <v>3.8</v>
      </c>
      <c r="GSF60" s="233">
        <f>GSC60*GSE60</f>
        <v>95</v>
      </c>
      <c r="GSG60" s="233">
        <v>12</v>
      </c>
      <c r="GSH60" s="233">
        <v>142</v>
      </c>
      <c r="GSI60" s="233" t="s">
        <v>343</v>
      </c>
      <c r="GSJ60" s="233" t="s">
        <v>344</v>
      </c>
      <c r="GSK60" s="233">
        <v>25</v>
      </c>
      <c r="GSL60" s="233" t="s">
        <v>342</v>
      </c>
      <c r="GSM60" s="233">
        <v>3.8</v>
      </c>
      <c r="GSN60" s="233">
        <f>GSK60*GSM60</f>
        <v>95</v>
      </c>
      <c r="GSO60" s="233">
        <v>12</v>
      </c>
      <c r="GSP60" s="233">
        <v>142</v>
      </c>
      <c r="GSQ60" s="233" t="s">
        <v>343</v>
      </c>
      <c r="GSR60" s="233" t="s">
        <v>344</v>
      </c>
      <c r="GSS60" s="233">
        <v>25</v>
      </c>
      <c r="GST60" s="233" t="s">
        <v>342</v>
      </c>
      <c r="GSU60" s="233">
        <v>3.8</v>
      </c>
      <c r="GSV60" s="233">
        <f>GSS60*GSU60</f>
        <v>95</v>
      </c>
      <c r="GSW60" s="233">
        <v>12</v>
      </c>
      <c r="GSX60" s="233">
        <v>142</v>
      </c>
      <c r="GSY60" s="233" t="s">
        <v>343</v>
      </c>
      <c r="GSZ60" s="233" t="s">
        <v>344</v>
      </c>
      <c r="GTA60" s="233">
        <v>25</v>
      </c>
      <c r="GTB60" s="233" t="s">
        <v>342</v>
      </c>
      <c r="GTC60" s="233">
        <v>3.8</v>
      </c>
      <c r="GTD60" s="233">
        <f>GTA60*GTC60</f>
        <v>95</v>
      </c>
      <c r="GTE60" s="233">
        <v>12</v>
      </c>
      <c r="GTF60" s="233">
        <v>142</v>
      </c>
      <c r="GTG60" s="233" t="s">
        <v>343</v>
      </c>
      <c r="GTH60" s="233" t="s">
        <v>344</v>
      </c>
      <c r="GTI60" s="233">
        <v>25</v>
      </c>
      <c r="GTJ60" s="233" t="s">
        <v>342</v>
      </c>
      <c r="GTK60" s="233">
        <v>3.8</v>
      </c>
      <c r="GTL60" s="233">
        <f>GTI60*GTK60</f>
        <v>95</v>
      </c>
      <c r="GTM60" s="233">
        <v>12</v>
      </c>
      <c r="GTN60" s="233">
        <v>142</v>
      </c>
      <c r="GTO60" s="233" t="s">
        <v>343</v>
      </c>
      <c r="GTP60" s="233" t="s">
        <v>344</v>
      </c>
      <c r="GTQ60" s="233">
        <v>25</v>
      </c>
      <c r="GTR60" s="233" t="s">
        <v>342</v>
      </c>
      <c r="GTS60" s="233">
        <v>3.8</v>
      </c>
      <c r="GTT60" s="233">
        <f>GTQ60*GTS60</f>
        <v>95</v>
      </c>
      <c r="GTU60" s="233">
        <v>12</v>
      </c>
      <c r="GTV60" s="233">
        <v>142</v>
      </c>
      <c r="GTW60" s="233" t="s">
        <v>343</v>
      </c>
      <c r="GTX60" s="233" t="s">
        <v>344</v>
      </c>
      <c r="GTY60" s="233">
        <v>25</v>
      </c>
      <c r="GTZ60" s="233" t="s">
        <v>342</v>
      </c>
      <c r="GUA60" s="233">
        <v>3.8</v>
      </c>
      <c r="GUB60" s="233">
        <f>GTY60*GUA60</f>
        <v>95</v>
      </c>
      <c r="GUC60" s="233">
        <v>12</v>
      </c>
      <c r="GUD60" s="233">
        <v>142</v>
      </c>
      <c r="GUE60" s="233" t="s">
        <v>343</v>
      </c>
      <c r="GUF60" s="233" t="s">
        <v>344</v>
      </c>
      <c r="GUG60" s="233">
        <v>25</v>
      </c>
      <c r="GUH60" s="233" t="s">
        <v>342</v>
      </c>
      <c r="GUI60" s="233">
        <v>3.8</v>
      </c>
      <c r="GUJ60" s="233">
        <f>GUG60*GUI60</f>
        <v>95</v>
      </c>
      <c r="GUK60" s="233">
        <v>12</v>
      </c>
      <c r="GUL60" s="233">
        <v>142</v>
      </c>
      <c r="GUM60" s="233" t="s">
        <v>343</v>
      </c>
      <c r="GUN60" s="233" t="s">
        <v>344</v>
      </c>
      <c r="GUO60" s="233">
        <v>25</v>
      </c>
      <c r="GUP60" s="233" t="s">
        <v>342</v>
      </c>
      <c r="GUQ60" s="233">
        <v>3.8</v>
      </c>
      <c r="GUR60" s="233">
        <f>GUO60*GUQ60</f>
        <v>95</v>
      </c>
      <c r="GUS60" s="233">
        <v>12</v>
      </c>
      <c r="GUT60" s="233">
        <v>142</v>
      </c>
      <c r="GUU60" s="233" t="s">
        <v>343</v>
      </c>
      <c r="GUV60" s="233" t="s">
        <v>344</v>
      </c>
      <c r="GUW60" s="233">
        <v>25</v>
      </c>
      <c r="GUX60" s="233" t="s">
        <v>342</v>
      </c>
      <c r="GUY60" s="233">
        <v>3.8</v>
      </c>
      <c r="GUZ60" s="233">
        <f>GUW60*GUY60</f>
        <v>95</v>
      </c>
      <c r="GVA60" s="233">
        <v>12</v>
      </c>
      <c r="GVB60" s="233">
        <v>142</v>
      </c>
      <c r="GVC60" s="233" t="s">
        <v>343</v>
      </c>
      <c r="GVD60" s="233" t="s">
        <v>344</v>
      </c>
      <c r="GVE60" s="233">
        <v>25</v>
      </c>
      <c r="GVF60" s="233" t="s">
        <v>342</v>
      </c>
      <c r="GVG60" s="233">
        <v>3.8</v>
      </c>
      <c r="GVH60" s="233">
        <f>GVE60*GVG60</f>
        <v>95</v>
      </c>
      <c r="GVI60" s="233">
        <v>12</v>
      </c>
      <c r="GVJ60" s="233">
        <v>142</v>
      </c>
      <c r="GVK60" s="233" t="s">
        <v>343</v>
      </c>
      <c r="GVL60" s="233" t="s">
        <v>344</v>
      </c>
      <c r="GVM60" s="233">
        <v>25</v>
      </c>
      <c r="GVN60" s="233" t="s">
        <v>342</v>
      </c>
      <c r="GVO60" s="233">
        <v>3.8</v>
      </c>
      <c r="GVP60" s="233">
        <f>GVM60*GVO60</f>
        <v>95</v>
      </c>
      <c r="GVQ60" s="233">
        <v>12</v>
      </c>
      <c r="GVR60" s="233">
        <v>142</v>
      </c>
      <c r="GVS60" s="233" t="s">
        <v>343</v>
      </c>
      <c r="GVT60" s="233" t="s">
        <v>344</v>
      </c>
      <c r="GVU60" s="233">
        <v>25</v>
      </c>
      <c r="GVV60" s="233" t="s">
        <v>342</v>
      </c>
      <c r="GVW60" s="233">
        <v>3.8</v>
      </c>
      <c r="GVX60" s="233">
        <f>GVU60*GVW60</f>
        <v>95</v>
      </c>
      <c r="GVY60" s="233">
        <v>12</v>
      </c>
      <c r="GVZ60" s="233">
        <v>142</v>
      </c>
      <c r="GWA60" s="233" t="s">
        <v>343</v>
      </c>
      <c r="GWB60" s="233" t="s">
        <v>344</v>
      </c>
      <c r="GWC60" s="233">
        <v>25</v>
      </c>
      <c r="GWD60" s="233" t="s">
        <v>342</v>
      </c>
      <c r="GWE60" s="233">
        <v>3.8</v>
      </c>
      <c r="GWF60" s="233">
        <f>GWC60*GWE60</f>
        <v>95</v>
      </c>
      <c r="GWG60" s="233">
        <v>12</v>
      </c>
      <c r="GWH60" s="233">
        <v>142</v>
      </c>
      <c r="GWI60" s="233" t="s">
        <v>343</v>
      </c>
      <c r="GWJ60" s="233" t="s">
        <v>344</v>
      </c>
      <c r="GWK60" s="233">
        <v>25</v>
      </c>
      <c r="GWL60" s="233" t="s">
        <v>342</v>
      </c>
      <c r="GWM60" s="233">
        <v>3.8</v>
      </c>
      <c r="GWN60" s="233">
        <f>GWK60*GWM60</f>
        <v>95</v>
      </c>
      <c r="GWO60" s="233">
        <v>12</v>
      </c>
      <c r="GWP60" s="233">
        <v>142</v>
      </c>
      <c r="GWQ60" s="233" t="s">
        <v>343</v>
      </c>
      <c r="GWR60" s="233" t="s">
        <v>344</v>
      </c>
      <c r="GWS60" s="233">
        <v>25</v>
      </c>
      <c r="GWT60" s="233" t="s">
        <v>342</v>
      </c>
      <c r="GWU60" s="233">
        <v>3.8</v>
      </c>
      <c r="GWV60" s="233">
        <f>GWS60*GWU60</f>
        <v>95</v>
      </c>
      <c r="GWW60" s="233">
        <v>12</v>
      </c>
      <c r="GWX60" s="233">
        <v>142</v>
      </c>
      <c r="GWY60" s="233" t="s">
        <v>343</v>
      </c>
      <c r="GWZ60" s="233" t="s">
        <v>344</v>
      </c>
      <c r="GXA60" s="233">
        <v>25</v>
      </c>
      <c r="GXB60" s="233" t="s">
        <v>342</v>
      </c>
      <c r="GXC60" s="233">
        <v>3.8</v>
      </c>
      <c r="GXD60" s="233">
        <f>GXA60*GXC60</f>
        <v>95</v>
      </c>
      <c r="GXE60" s="233">
        <v>12</v>
      </c>
      <c r="GXF60" s="233">
        <v>142</v>
      </c>
      <c r="GXG60" s="233" t="s">
        <v>343</v>
      </c>
      <c r="GXH60" s="233" t="s">
        <v>344</v>
      </c>
      <c r="GXI60" s="233">
        <v>25</v>
      </c>
      <c r="GXJ60" s="233" t="s">
        <v>342</v>
      </c>
      <c r="GXK60" s="233">
        <v>3.8</v>
      </c>
      <c r="GXL60" s="233">
        <f>GXI60*GXK60</f>
        <v>95</v>
      </c>
      <c r="GXM60" s="233">
        <v>12</v>
      </c>
      <c r="GXN60" s="233">
        <v>142</v>
      </c>
      <c r="GXO60" s="233" t="s">
        <v>343</v>
      </c>
      <c r="GXP60" s="233" t="s">
        <v>344</v>
      </c>
      <c r="GXQ60" s="233">
        <v>25</v>
      </c>
      <c r="GXR60" s="233" t="s">
        <v>342</v>
      </c>
      <c r="GXS60" s="233">
        <v>3.8</v>
      </c>
      <c r="GXT60" s="233">
        <f>GXQ60*GXS60</f>
        <v>95</v>
      </c>
      <c r="GXU60" s="233">
        <v>12</v>
      </c>
      <c r="GXV60" s="233">
        <v>142</v>
      </c>
      <c r="GXW60" s="233" t="s">
        <v>343</v>
      </c>
      <c r="GXX60" s="233" t="s">
        <v>344</v>
      </c>
      <c r="GXY60" s="233">
        <v>25</v>
      </c>
      <c r="GXZ60" s="233" t="s">
        <v>342</v>
      </c>
      <c r="GYA60" s="233">
        <v>3.8</v>
      </c>
      <c r="GYB60" s="233">
        <f>GXY60*GYA60</f>
        <v>95</v>
      </c>
      <c r="GYC60" s="233">
        <v>12</v>
      </c>
      <c r="GYD60" s="233">
        <v>142</v>
      </c>
      <c r="GYE60" s="233" t="s">
        <v>343</v>
      </c>
      <c r="GYF60" s="233" t="s">
        <v>344</v>
      </c>
      <c r="GYG60" s="233">
        <v>25</v>
      </c>
      <c r="GYH60" s="233" t="s">
        <v>342</v>
      </c>
      <c r="GYI60" s="233">
        <v>3.8</v>
      </c>
      <c r="GYJ60" s="233">
        <f>GYG60*GYI60</f>
        <v>95</v>
      </c>
      <c r="GYK60" s="233">
        <v>12</v>
      </c>
      <c r="GYL60" s="233">
        <v>142</v>
      </c>
      <c r="GYM60" s="233" t="s">
        <v>343</v>
      </c>
      <c r="GYN60" s="233" t="s">
        <v>344</v>
      </c>
      <c r="GYO60" s="233">
        <v>25</v>
      </c>
      <c r="GYP60" s="233" t="s">
        <v>342</v>
      </c>
      <c r="GYQ60" s="233">
        <v>3.8</v>
      </c>
      <c r="GYR60" s="233">
        <f>GYO60*GYQ60</f>
        <v>95</v>
      </c>
      <c r="GYS60" s="233">
        <v>12</v>
      </c>
      <c r="GYT60" s="233">
        <v>142</v>
      </c>
      <c r="GYU60" s="233" t="s">
        <v>343</v>
      </c>
      <c r="GYV60" s="233" t="s">
        <v>344</v>
      </c>
      <c r="GYW60" s="233">
        <v>25</v>
      </c>
      <c r="GYX60" s="233" t="s">
        <v>342</v>
      </c>
      <c r="GYY60" s="233">
        <v>3.8</v>
      </c>
      <c r="GYZ60" s="233">
        <f>GYW60*GYY60</f>
        <v>95</v>
      </c>
      <c r="GZA60" s="233">
        <v>12</v>
      </c>
      <c r="GZB60" s="233">
        <v>142</v>
      </c>
      <c r="GZC60" s="233" t="s">
        <v>343</v>
      </c>
      <c r="GZD60" s="233" t="s">
        <v>344</v>
      </c>
      <c r="GZE60" s="233">
        <v>25</v>
      </c>
      <c r="GZF60" s="233" t="s">
        <v>342</v>
      </c>
      <c r="GZG60" s="233">
        <v>3.8</v>
      </c>
      <c r="GZH60" s="233">
        <f>GZE60*GZG60</f>
        <v>95</v>
      </c>
      <c r="GZI60" s="233">
        <v>12</v>
      </c>
      <c r="GZJ60" s="233">
        <v>142</v>
      </c>
      <c r="GZK60" s="233" t="s">
        <v>343</v>
      </c>
      <c r="GZL60" s="233" t="s">
        <v>344</v>
      </c>
      <c r="GZM60" s="233">
        <v>25</v>
      </c>
      <c r="GZN60" s="233" t="s">
        <v>342</v>
      </c>
      <c r="GZO60" s="233">
        <v>3.8</v>
      </c>
      <c r="GZP60" s="233">
        <f>GZM60*GZO60</f>
        <v>95</v>
      </c>
      <c r="GZQ60" s="233">
        <v>12</v>
      </c>
      <c r="GZR60" s="233">
        <v>142</v>
      </c>
      <c r="GZS60" s="233" t="s">
        <v>343</v>
      </c>
      <c r="GZT60" s="233" t="s">
        <v>344</v>
      </c>
      <c r="GZU60" s="233">
        <v>25</v>
      </c>
      <c r="GZV60" s="233" t="s">
        <v>342</v>
      </c>
      <c r="GZW60" s="233">
        <v>3.8</v>
      </c>
      <c r="GZX60" s="233">
        <f>GZU60*GZW60</f>
        <v>95</v>
      </c>
      <c r="GZY60" s="233">
        <v>12</v>
      </c>
      <c r="GZZ60" s="233">
        <v>142</v>
      </c>
      <c r="HAA60" s="233" t="s">
        <v>343</v>
      </c>
      <c r="HAB60" s="233" t="s">
        <v>344</v>
      </c>
      <c r="HAC60" s="233">
        <v>25</v>
      </c>
      <c r="HAD60" s="233" t="s">
        <v>342</v>
      </c>
      <c r="HAE60" s="233">
        <v>3.8</v>
      </c>
      <c r="HAF60" s="233">
        <f>HAC60*HAE60</f>
        <v>95</v>
      </c>
      <c r="HAG60" s="233">
        <v>12</v>
      </c>
      <c r="HAH60" s="233">
        <v>142</v>
      </c>
      <c r="HAI60" s="233" t="s">
        <v>343</v>
      </c>
      <c r="HAJ60" s="233" t="s">
        <v>344</v>
      </c>
      <c r="HAK60" s="233">
        <v>25</v>
      </c>
      <c r="HAL60" s="233" t="s">
        <v>342</v>
      </c>
      <c r="HAM60" s="233">
        <v>3.8</v>
      </c>
      <c r="HAN60" s="233">
        <f>HAK60*HAM60</f>
        <v>95</v>
      </c>
      <c r="HAO60" s="233">
        <v>12</v>
      </c>
      <c r="HAP60" s="233">
        <v>142</v>
      </c>
      <c r="HAQ60" s="233" t="s">
        <v>343</v>
      </c>
      <c r="HAR60" s="233" t="s">
        <v>344</v>
      </c>
      <c r="HAS60" s="233">
        <v>25</v>
      </c>
      <c r="HAT60" s="233" t="s">
        <v>342</v>
      </c>
      <c r="HAU60" s="233">
        <v>3.8</v>
      </c>
      <c r="HAV60" s="233">
        <f>HAS60*HAU60</f>
        <v>95</v>
      </c>
      <c r="HAW60" s="233">
        <v>12</v>
      </c>
      <c r="HAX60" s="233">
        <v>142</v>
      </c>
      <c r="HAY60" s="233" t="s">
        <v>343</v>
      </c>
      <c r="HAZ60" s="233" t="s">
        <v>344</v>
      </c>
      <c r="HBA60" s="233">
        <v>25</v>
      </c>
      <c r="HBB60" s="233" t="s">
        <v>342</v>
      </c>
      <c r="HBC60" s="233">
        <v>3.8</v>
      </c>
      <c r="HBD60" s="233">
        <f>HBA60*HBC60</f>
        <v>95</v>
      </c>
      <c r="HBE60" s="233">
        <v>12</v>
      </c>
      <c r="HBF60" s="233">
        <v>142</v>
      </c>
      <c r="HBG60" s="233" t="s">
        <v>343</v>
      </c>
      <c r="HBH60" s="233" t="s">
        <v>344</v>
      </c>
      <c r="HBI60" s="233">
        <v>25</v>
      </c>
      <c r="HBJ60" s="233" t="s">
        <v>342</v>
      </c>
      <c r="HBK60" s="233">
        <v>3.8</v>
      </c>
      <c r="HBL60" s="233">
        <f>HBI60*HBK60</f>
        <v>95</v>
      </c>
      <c r="HBM60" s="233">
        <v>12</v>
      </c>
      <c r="HBN60" s="233">
        <v>142</v>
      </c>
      <c r="HBO60" s="233" t="s">
        <v>343</v>
      </c>
      <c r="HBP60" s="233" t="s">
        <v>344</v>
      </c>
      <c r="HBQ60" s="233">
        <v>25</v>
      </c>
      <c r="HBR60" s="233" t="s">
        <v>342</v>
      </c>
      <c r="HBS60" s="233">
        <v>3.8</v>
      </c>
      <c r="HBT60" s="233">
        <f>HBQ60*HBS60</f>
        <v>95</v>
      </c>
      <c r="HBU60" s="233">
        <v>12</v>
      </c>
      <c r="HBV60" s="233">
        <v>142</v>
      </c>
      <c r="HBW60" s="233" t="s">
        <v>343</v>
      </c>
      <c r="HBX60" s="233" t="s">
        <v>344</v>
      </c>
      <c r="HBY60" s="233">
        <v>25</v>
      </c>
      <c r="HBZ60" s="233" t="s">
        <v>342</v>
      </c>
      <c r="HCA60" s="233">
        <v>3.8</v>
      </c>
      <c r="HCB60" s="233">
        <f>HBY60*HCA60</f>
        <v>95</v>
      </c>
      <c r="HCC60" s="233">
        <v>12</v>
      </c>
      <c r="HCD60" s="233">
        <v>142</v>
      </c>
      <c r="HCE60" s="233" t="s">
        <v>343</v>
      </c>
      <c r="HCF60" s="233" t="s">
        <v>344</v>
      </c>
      <c r="HCG60" s="233">
        <v>25</v>
      </c>
      <c r="HCH60" s="233" t="s">
        <v>342</v>
      </c>
      <c r="HCI60" s="233">
        <v>3.8</v>
      </c>
      <c r="HCJ60" s="233">
        <f>HCG60*HCI60</f>
        <v>95</v>
      </c>
      <c r="HCK60" s="233">
        <v>12</v>
      </c>
      <c r="HCL60" s="233">
        <v>142</v>
      </c>
      <c r="HCM60" s="233" t="s">
        <v>343</v>
      </c>
      <c r="HCN60" s="233" t="s">
        <v>344</v>
      </c>
      <c r="HCO60" s="233">
        <v>25</v>
      </c>
      <c r="HCP60" s="233" t="s">
        <v>342</v>
      </c>
      <c r="HCQ60" s="233">
        <v>3.8</v>
      </c>
      <c r="HCR60" s="233">
        <f>HCO60*HCQ60</f>
        <v>95</v>
      </c>
      <c r="HCS60" s="233">
        <v>12</v>
      </c>
      <c r="HCT60" s="233">
        <v>142</v>
      </c>
      <c r="HCU60" s="233" t="s">
        <v>343</v>
      </c>
      <c r="HCV60" s="233" t="s">
        <v>344</v>
      </c>
      <c r="HCW60" s="233">
        <v>25</v>
      </c>
      <c r="HCX60" s="233" t="s">
        <v>342</v>
      </c>
      <c r="HCY60" s="233">
        <v>3.8</v>
      </c>
      <c r="HCZ60" s="233">
        <f>HCW60*HCY60</f>
        <v>95</v>
      </c>
      <c r="HDA60" s="233">
        <v>12</v>
      </c>
      <c r="HDB60" s="233">
        <v>142</v>
      </c>
      <c r="HDC60" s="233" t="s">
        <v>343</v>
      </c>
      <c r="HDD60" s="233" t="s">
        <v>344</v>
      </c>
      <c r="HDE60" s="233">
        <v>25</v>
      </c>
      <c r="HDF60" s="233" t="s">
        <v>342</v>
      </c>
      <c r="HDG60" s="233">
        <v>3.8</v>
      </c>
      <c r="HDH60" s="233">
        <f>HDE60*HDG60</f>
        <v>95</v>
      </c>
      <c r="HDI60" s="233">
        <v>12</v>
      </c>
      <c r="HDJ60" s="233">
        <v>142</v>
      </c>
      <c r="HDK60" s="233" t="s">
        <v>343</v>
      </c>
      <c r="HDL60" s="233" t="s">
        <v>344</v>
      </c>
      <c r="HDM60" s="233">
        <v>25</v>
      </c>
      <c r="HDN60" s="233" t="s">
        <v>342</v>
      </c>
      <c r="HDO60" s="233">
        <v>3.8</v>
      </c>
      <c r="HDP60" s="233">
        <f>HDM60*HDO60</f>
        <v>95</v>
      </c>
      <c r="HDQ60" s="233">
        <v>12</v>
      </c>
      <c r="HDR60" s="233">
        <v>142</v>
      </c>
      <c r="HDS60" s="233" t="s">
        <v>343</v>
      </c>
      <c r="HDT60" s="233" t="s">
        <v>344</v>
      </c>
      <c r="HDU60" s="233">
        <v>25</v>
      </c>
      <c r="HDV60" s="233" t="s">
        <v>342</v>
      </c>
      <c r="HDW60" s="233">
        <v>3.8</v>
      </c>
      <c r="HDX60" s="233">
        <f>HDU60*HDW60</f>
        <v>95</v>
      </c>
      <c r="HDY60" s="233">
        <v>12</v>
      </c>
      <c r="HDZ60" s="233">
        <v>142</v>
      </c>
      <c r="HEA60" s="233" t="s">
        <v>343</v>
      </c>
      <c r="HEB60" s="233" t="s">
        <v>344</v>
      </c>
      <c r="HEC60" s="233">
        <v>25</v>
      </c>
      <c r="HED60" s="233" t="s">
        <v>342</v>
      </c>
      <c r="HEE60" s="233">
        <v>3.8</v>
      </c>
      <c r="HEF60" s="233">
        <f>HEC60*HEE60</f>
        <v>95</v>
      </c>
      <c r="HEG60" s="233">
        <v>12</v>
      </c>
      <c r="HEH60" s="233">
        <v>142</v>
      </c>
      <c r="HEI60" s="233" t="s">
        <v>343</v>
      </c>
      <c r="HEJ60" s="233" t="s">
        <v>344</v>
      </c>
      <c r="HEK60" s="233">
        <v>25</v>
      </c>
      <c r="HEL60" s="233" t="s">
        <v>342</v>
      </c>
      <c r="HEM60" s="233">
        <v>3.8</v>
      </c>
      <c r="HEN60" s="233">
        <f>HEK60*HEM60</f>
        <v>95</v>
      </c>
      <c r="HEO60" s="233">
        <v>12</v>
      </c>
      <c r="HEP60" s="233">
        <v>142</v>
      </c>
      <c r="HEQ60" s="233" t="s">
        <v>343</v>
      </c>
      <c r="HER60" s="233" t="s">
        <v>344</v>
      </c>
      <c r="HES60" s="233">
        <v>25</v>
      </c>
      <c r="HET60" s="233" t="s">
        <v>342</v>
      </c>
      <c r="HEU60" s="233">
        <v>3.8</v>
      </c>
      <c r="HEV60" s="233">
        <f>HES60*HEU60</f>
        <v>95</v>
      </c>
      <c r="HEW60" s="233">
        <v>12</v>
      </c>
      <c r="HEX60" s="233">
        <v>142</v>
      </c>
      <c r="HEY60" s="233" t="s">
        <v>343</v>
      </c>
      <c r="HEZ60" s="233" t="s">
        <v>344</v>
      </c>
      <c r="HFA60" s="233">
        <v>25</v>
      </c>
      <c r="HFB60" s="233" t="s">
        <v>342</v>
      </c>
      <c r="HFC60" s="233">
        <v>3.8</v>
      </c>
      <c r="HFD60" s="233">
        <f>HFA60*HFC60</f>
        <v>95</v>
      </c>
      <c r="HFE60" s="233">
        <v>12</v>
      </c>
      <c r="HFF60" s="233">
        <v>142</v>
      </c>
      <c r="HFG60" s="233" t="s">
        <v>343</v>
      </c>
      <c r="HFH60" s="233" t="s">
        <v>344</v>
      </c>
      <c r="HFI60" s="233">
        <v>25</v>
      </c>
      <c r="HFJ60" s="233" t="s">
        <v>342</v>
      </c>
      <c r="HFK60" s="233">
        <v>3.8</v>
      </c>
      <c r="HFL60" s="233">
        <f>HFI60*HFK60</f>
        <v>95</v>
      </c>
      <c r="HFM60" s="233">
        <v>12</v>
      </c>
      <c r="HFN60" s="233">
        <v>142</v>
      </c>
      <c r="HFO60" s="233" t="s">
        <v>343</v>
      </c>
      <c r="HFP60" s="233" t="s">
        <v>344</v>
      </c>
      <c r="HFQ60" s="233">
        <v>25</v>
      </c>
      <c r="HFR60" s="233" t="s">
        <v>342</v>
      </c>
      <c r="HFS60" s="233">
        <v>3.8</v>
      </c>
      <c r="HFT60" s="233">
        <f>HFQ60*HFS60</f>
        <v>95</v>
      </c>
      <c r="HFU60" s="233">
        <v>12</v>
      </c>
      <c r="HFV60" s="233">
        <v>142</v>
      </c>
      <c r="HFW60" s="233" t="s">
        <v>343</v>
      </c>
      <c r="HFX60" s="233" t="s">
        <v>344</v>
      </c>
      <c r="HFY60" s="233">
        <v>25</v>
      </c>
      <c r="HFZ60" s="233" t="s">
        <v>342</v>
      </c>
      <c r="HGA60" s="233">
        <v>3.8</v>
      </c>
      <c r="HGB60" s="233">
        <f>HFY60*HGA60</f>
        <v>95</v>
      </c>
      <c r="HGC60" s="233">
        <v>12</v>
      </c>
      <c r="HGD60" s="233">
        <v>142</v>
      </c>
      <c r="HGE60" s="233" t="s">
        <v>343</v>
      </c>
      <c r="HGF60" s="233" t="s">
        <v>344</v>
      </c>
      <c r="HGG60" s="233">
        <v>25</v>
      </c>
      <c r="HGH60" s="233" t="s">
        <v>342</v>
      </c>
      <c r="HGI60" s="233">
        <v>3.8</v>
      </c>
      <c r="HGJ60" s="233">
        <f>HGG60*HGI60</f>
        <v>95</v>
      </c>
      <c r="HGK60" s="233">
        <v>12</v>
      </c>
      <c r="HGL60" s="233">
        <v>142</v>
      </c>
      <c r="HGM60" s="233" t="s">
        <v>343</v>
      </c>
      <c r="HGN60" s="233" t="s">
        <v>344</v>
      </c>
      <c r="HGO60" s="233">
        <v>25</v>
      </c>
      <c r="HGP60" s="233" t="s">
        <v>342</v>
      </c>
      <c r="HGQ60" s="233">
        <v>3.8</v>
      </c>
      <c r="HGR60" s="233">
        <f>HGO60*HGQ60</f>
        <v>95</v>
      </c>
      <c r="HGS60" s="233">
        <v>12</v>
      </c>
      <c r="HGT60" s="233">
        <v>142</v>
      </c>
      <c r="HGU60" s="233" t="s">
        <v>343</v>
      </c>
      <c r="HGV60" s="233" t="s">
        <v>344</v>
      </c>
      <c r="HGW60" s="233">
        <v>25</v>
      </c>
      <c r="HGX60" s="233" t="s">
        <v>342</v>
      </c>
      <c r="HGY60" s="233">
        <v>3.8</v>
      </c>
      <c r="HGZ60" s="233">
        <f>HGW60*HGY60</f>
        <v>95</v>
      </c>
      <c r="HHA60" s="233">
        <v>12</v>
      </c>
      <c r="HHB60" s="233">
        <v>142</v>
      </c>
      <c r="HHC60" s="233" t="s">
        <v>343</v>
      </c>
      <c r="HHD60" s="233" t="s">
        <v>344</v>
      </c>
      <c r="HHE60" s="233">
        <v>25</v>
      </c>
      <c r="HHF60" s="233" t="s">
        <v>342</v>
      </c>
      <c r="HHG60" s="233">
        <v>3.8</v>
      </c>
      <c r="HHH60" s="233">
        <f>HHE60*HHG60</f>
        <v>95</v>
      </c>
      <c r="HHI60" s="233">
        <v>12</v>
      </c>
      <c r="HHJ60" s="233">
        <v>142</v>
      </c>
      <c r="HHK60" s="233" t="s">
        <v>343</v>
      </c>
      <c r="HHL60" s="233" t="s">
        <v>344</v>
      </c>
      <c r="HHM60" s="233">
        <v>25</v>
      </c>
      <c r="HHN60" s="233" t="s">
        <v>342</v>
      </c>
      <c r="HHO60" s="233">
        <v>3.8</v>
      </c>
      <c r="HHP60" s="233">
        <f>HHM60*HHO60</f>
        <v>95</v>
      </c>
      <c r="HHQ60" s="233">
        <v>12</v>
      </c>
      <c r="HHR60" s="233">
        <v>142</v>
      </c>
      <c r="HHS60" s="233" t="s">
        <v>343</v>
      </c>
      <c r="HHT60" s="233" t="s">
        <v>344</v>
      </c>
      <c r="HHU60" s="233">
        <v>25</v>
      </c>
      <c r="HHV60" s="233" t="s">
        <v>342</v>
      </c>
      <c r="HHW60" s="233">
        <v>3.8</v>
      </c>
      <c r="HHX60" s="233">
        <f>HHU60*HHW60</f>
        <v>95</v>
      </c>
      <c r="HHY60" s="233">
        <v>12</v>
      </c>
      <c r="HHZ60" s="233">
        <v>142</v>
      </c>
      <c r="HIA60" s="233" t="s">
        <v>343</v>
      </c>
      <c r="HIB60" s="233" t="s">
        <v>344</v>
      </c>
      <c r="HIC60" s="233">
        <v>25</v>
      </c>
      <c r="HID60" s="233" t="s">
        <v>342</v>
      </c>
      <c r="HIE60" s="233">
        <v>3.8</v>
      </c>
      <c r="HIF60" s="233">
        <f>HIC60*HIE60</f>
        <v>95</v>
      </c>
      <c r="HIG60" s="233">
        <v>12</v>
      </c>
      <c r="HIH60" s="233">
        <v>142</v>
      </c>
      <c r="HII60" s="233" t="s">
        <v>343</v>
      </c>
      <c r="HIJ60" s="233" t="s">
        <v>344</v>
      </c>
      <c r="HIK60" s="233">
        <v>25</v>
      </c>
      <c r="HIL60" s="233" t="s">
        <v>342</v>
      </c>
      <c r="HIM60" s="233">
        <v>3.8</v>
      </c>
      <c r="HIN60" s="233">
        <f>HIK60*HIM60</f>
        <v>95</v>
      </c>
      <c r="HIO60" s="233">
        <v>12</v>
      </c>
      <c r="HIP60" s="233">
        <v>142</v>
      </c>
      <c r="HIQ60" s="233" t="s">
        <v>343</v>
      </c>
      <c r="HIR60" s="233" t="s">
        <v>344</v>
      </c>
      <c r="HIS60" s="233">
        <v>25</v>
      </c>
      <c r="HIT60" s="233" t="s">
        <v>342</v>
      </c>
      <c r="HIU60" s="233">
        <v>3.8</v>
      </c>
      <c r="HIV60" s="233">
        <f>HIS60*HIU60</f>
        <v>95</v>
      </c>
      <c r="HIW60" s="233">
        <v>12</v>
      </c>
      <c r="HIX60" s="233">
        <v>142</v>
      </c>
      <c r="HIY60" s="233" t="s">
        <v>343</v>
      </c>
      <c r="HIZ60" s="233" t="s">
        <v>344</v>
      </c>
      <c r="HJA60" s="233">
        <v>25</v>
      </c>
      <c r="HJB60" s="233" t="s">
        <v>342</v>
      </c>
      <c r="HJC60" s="233">
        <v>3.8</v>
      </c>
      <c r="HJD60" s="233">
        <f>HJA60*HJC60</f>
        <v>95</v>
      </c>
      <c r="HJE60" s="233">
        <v>12</v>
      </c>
      <c r="HJF60" s="233">
        <v>142</v>
      </c>
      <c r="HJG60" s="233" t="s">
        <v>343</v>
      </c>
      <c r="HJH60" s="233" t="s">
        <v>344</v>
      </c>
      <c r="HJI60" s="233">
        <v>25</v>
      </c>
      <c r="HJJ60" s="233" t="s">
        <v>342</v>
      </c>
      <c r="HJK60" s="233">
        <v>3.8</v>
      </c>
      <c r="HJL60" s="233">
        <f>HJI60*HJK60</f>
        <v>95</v>
      </c>
      <c r="HJM60" s="233">
        <v>12</v>
      </c>
      <c r="HJN60" s="233">
        <v>142</v>
      </c>
      <c r="HJO60" s="233" t="s">
        <v>343</v>
      </c>
      <c r="HJP60" s="233" t="s">
        <v>344</v>
      </c>
      <c r="HJQ60" s="233">
        <v>25</v>
      </c>
      <c r="HJR60" s="233" t="s">
        <v>342</v>
      </c>
      <c r="HJS60" s="233">
        <v>3.8</v>
      </c>
      <c r="HJT60" s="233">
        <f>HJQ60*HJS60</f>
        <v>95</v>
      </c>
      <c r="HJU60" s="233">
        <v>12</v>
      </c>
      <c r="HJV60" s="233">
        <v>142</v>
      </c>
      <c r="HJW60" s="233" t="s">
        <v>343</v>
      </c>
      <c r="HJX60" s="233" t="s">
        <v>344</v>
      </c>
      <c r="HJY60" s="233">
        <v>25</v>
      </c>
      <c r="HJZ60" s="233" t="s">
        <v>342</v>
      </c>
      <c r="HKA60" s="233">
        <v>3.8</v>
      </c>
      <c r="HKB60" s="233">
        <f>HJY60*HKA60</f>
        <v>95</v>
      </c>
      <c r="HKC60" s="233">
        <v>12</v>
      </c>
      <c r="HKD60" s="233">
        <v>142</v>
      </c>
      <c r="HKE60" s="233" t="s">
        <v>343</v>
      </c>
      <c r="HKF60" s="233" t="s">
        <v>344</v>
      </c>
      <c r="HKG60" s="233">
        <v>25</v>
      </c>
      <c r="HKH60" s="233" t="s">
        <v>342</v>
      </c>
      <c r="HKI60" s="233">
        <v>3.8</v>
      </c>
      <c r="HKJ60" s="233">
        <f>HKG60*HKI60</f>
        <v>95</v>
      </c>
      <c r="HKK60" s="233">
        <v>12</v>
      </c>
      <c r="HKL60" s="233">
        <v>142</v>
      </c>
      <c r="HKM60" s="233" t="s">
        <v>343</v>
      </c>
      <c r="HKN60" s="233" t="s">
        <v>344</v>
      </c>
      <c r="HKO60" s="233">
        <v>25</v>
      </c>
      <c r="HKP60" s="233" t="s">
        <v>342</v>
      </c>
      <c r="HKQ60" s="233">
        <v>3.8</v>
      </c>
      <c r="HKR60" s="233">
        <f>HKO60*HKQ60</f>
        <v>95</v>
      </c>
      <c r="HKS60" s="233">
        <v>12</v>
      </c>
      <c r="HKT60" s="233">
        <v>142</v>
      </c>
      <c r="HKU60" s="233" t="s">
        <v>343</v>
      </c>
      <c r="HKV60" s="233" t="s">
        <v>344</v>
      </c>
      <c r="HKW60" s="233">
        <v>25</v>
      </c>
      <c r="HKX60" s="233" t="s">
        <v>342</v>
      </c>
      <c r="HKY60" s="233">
        <v>3.8</v>
      </c>
      <c r="HKZ60" s="233">
        <f>HKW60*HKY60</f>
        <v>95</v>
      </c>
      <c r="HLA60" s="233">
        <v>12</v>
      </c>
      <c r="HLB60" s="233">
        <v>142</v>
      </c>
      <c r="HLC60" s="233" t="s">
        <v>343</v>
      </c>
      <c r="HLD60" s="233" t="s">
        <v>344</v>
      </c>
      <c r="HLE60" s="233">
        <v>25</v>
      </c>
      <c r="HLF60" s="233" t="s">
        <v>342</v>
      </c>
      <c r="HLG60" s="233">
        <v>3.8</v>
      </c>
      <c r="HLH60" s="233">
        <f>HLE60*HLG60</f>
        <v>95</v>
      </c>
      <c r="HLI60" s="233">
        <v>12</v>
      </c>
      <c r="HLJ60" s="233">
        <v>142</v>
      </c>
      <c r="HLK60" s="233" t="s">
        <v>343</v>
      </c>
      <c r="HLL60" s="233" t="s">
        <v>344</v>
      </c>
      <c r="HLM60" s="233">
        <v>25</v>
      </c>
      <c r="HLN60" s="233" t="s">
        <v>342</v>
      </c>
      <c r="HLO60" s="233">
        <v>3.8</v>
      </c>
      <c r="HLP60" s="233">
        <f>HLM60*HLO60</f>
        <v>95</v>
      </c>
      <c r="HLQ60" s="233">
        <v>12</v>
      </c>
      <c r="HLR60" s="233">
        <v>142</v>
      </c>
      <c r="HLS60" s="233" t="s">
        <v>343</v>
      </c>
      <c r="HLT60" s="233" t="s">
        <v>344</v>
      </c>
      <c r="HLU60" s="233">
        <v>25</v>
      </c>
      <c r="HLV60" s="233" t="s">
        <v>342</v>
      </c>
      <c r="HLW60" s="233">
        <v>3.8</v>
      </c>
      <c r="HLX60" s="233">
        <f>HLU60*HLW60</f>
        <v>95</v>
      </c>
      <c r="HLY60" s="233">
        <v>12</v>
      </c>
      <c r="HLZ60" s="233">
        <v>142</v>
      </c>
      <c r="HMA60" s="233" t="s">
        <v>343</v>
      </c>
      <c r="HMB60" s="233" t="s">
        <v>344</v>
      </c>
      <c r="HMC60" s="233">
        <v>25</v>
      </c>
      <c r="HMD60" s="233" t="s">
        <v>342</v>
      </c>
      <c r="HME60" s="233">
        <v>3.8</v>
      </c>
      <c r="HMF60" s="233">
        <f>HMC60*HME60</f>
        <v>95</v>
      </c>
      <c r="HMG60" s="233">
        <v>12</v>
      </c>
      <c r="HMH60" s="233">
        <v>142</v>
      </c>
      <c r="HMI60" s="233" t="s">
        <v>343</v>
      </c>
      <c r="HMJ60" s="233" t="s">
        <v>344</v>
      </c>
      <c r="HMK60" s="233">
        <v>25</v>
      </c>
      <c r="HML60" s="233" t="s">
        <v>342</v>
      </c>
      <c r="HMM60" s="233">
        <v>3.8</v>
      </c>
      <c r="HMN60" s="233">
        <f>HMK60*HMM60</f>
        <v>95</v>
      </c>
      <c r="HMO60" s="233">
        <v>12</v>
      </c>
      <c r="HMP60" s="233">
        <v>142</v>
      </c>
      <c r="HMQ60" s="233" t="s">
        <v>343</v>
      </c>
      <c r="HMR60" s="233" t="s">
        <v>344</v>
      </c>
      <c r="HMS60" s="233">
        <v>25</v>
      </c>
      <c r="HMT60" s="233" t="s">
        <v>342</v>
      </c>
      <c r="HMU60" s="233">
        <v>3.8</v>
      </c>
      <c r="HMV60" s="233">
        <f>HMS60*HMU60</f>
        <v>95</v>
      </c>
      <c r="HMW60" s="233">
        <v>12</v>
      </c>
      <c r="HMX60" s="233">
        <v>142</v>
      </c>
      <c r="HMY60" s="233" t="s">
        <v>343</v>
      </c>
      <c r="HMZ60" s="233" t="s">
        <v>344</v>
      </c>
      <c r="HNA60" s="233">
        <v>25</v>
      </c>
      <c r="HNB60" s="233" t="s">
        <v>342</v>
      </c>
      <c r="HNC60" s="233">
        <v>3.8</v>
      </c>
      <c r="HND60" s="233">
        <f>HNA60*HNC60</f>
        <v>95</v>
      </c>
      <c r="HNE60" s="233">
        <v>12</v>
      </c>
      <c r="HNF60" s="233">
        <v>142</v>
      </c>
      <c r="HNG60" s="233" t="s">
        <v>343</v>
      </c>
      <c r="HNH60" s="233" t="s">
        <v>344</v>
      </c>
      <c r="HNI60" s="233">
        <v>25</v>
      </c>
      <c r="HNJ60" s="233" t="s">
        <v>342</v>
      </c>
      <c r="HNK60" s="233">
        <v>3.8</v>
      </c>
      <c r="HNL60" s="233">
        <f>HNI60*HNK60</f>
        <v>95</v>
      </c>
      <c r="HNM60" s="233">
        <v>12</v>
      </c>
      <c r="HNN60" s="233">
        <v>142</v>
      </c>
      <c r="HNO60" s="233" t="s">
        <v>343</v>
      </c>
      <c r="HNP60" s="233" t="s">
        <v>344</v>
      </c>
      <c r="HNQ60" s="233">
        <v>25</v>
      </c>
      <c r="HNR60" s="233" t="s">
        <v>342</v>
      </c>
      <c r="HNS60" s="233">
        <v>3.8</v>
      </c>
      <c r="HNT60" s="233">
        <f>HNQ60*HNS60</f>
        <v>95</v>
      </c>
      <c r="HNU60" s="233">
        <v>12</v>
      </c>
      <c r="HNV60" s="233">
        <v>142</v>
      </c>
      <c r="HNW60" s="233" t="s">
        <v>343</v>
      </c>
      <c r="HNX60" s="233" t="s">
        <v>344</v>
      </c>
      <c r="HNY60" s="233">
        <v>25</v>
      </c>
      <c r="HNZ60" s="233" t="s">
        <v>342</v>
      </c>
      <c r="HOA60" s="233">
        <v>3.8</v>
      </c>
      <c r="HOB60" s="233">
        <f>HNY60*HOA60</f>
        <v>95</v>
      </c>
      <c r="HOC60" s="233">
        <v>12</v>
      </c>
      <c r="HOD60" s="233">
        <v>142</v>
      </c>
      <c r="HOE60" s="233" t="s">
        <v>343</v>
      </c>
      <c r="HOF60" s="233" t="s">
        <v>344</v>
      </c>
      <c r="HOG60" s="233">
        <v>25</v>
      </c>
      <c r="HOH60" s="233" t="s">
        <v>342</v>
      </c>
      <c r="HOI60" s="233">
        <v>3.8</v>
      </c>
      <c r="HOJ60" s="233">
        <f>HOG60*HOI60</f>
        <v>95</v>
      </c>
      <c r="HOK60" s="233">
        <v>12</v>
      </c>
      <c r="HOL60" s="233">
        <v>142</v>
      </c>
      <c r="HOM60" s="233" t="s">
        <v>343</v>
      </c>
      <c r="HON60" s="233" t="s">
        <v>344</v>
      </c>
      <c r="HOO60" s="233">
        <v>25</v>
      </c>
      <c r="HOP60" s="233" t="s">
        <v>342</v>
      </c>
      <c r="HOQ60" s="233">
        <v>3.8</v>
      </c>
      <c r="HOR60" s="233">
        <f>HOO60*HOQ60</f>
        <v>95</v>
      </c>
      <c r="HOS60" s="233">
        <v>12</v>
      </c>
      <c r="HOT60" s="233">
        <v>142</v>
      </c>
      <c r="HOU60" s="233" t="s">
        <v>343</v>
      </c>
      <c r="HOV60" s="233" t="s">
        <v>344</v>
      </c>
      <c r="HOW60" s="233">
        <v>25</v>
      </c>
      <c r="HOX60" s="233" t="s">
        <v>342</v>
      </c>
      <c r="HOY60" s="233">
        <v>3.8</v>
      </c>
      <c r="HOZ60" s="233">
        <f>HOW60*HOY60</f>
        <v>95</v>
      </c>
      <c r="HPA60" s="233">
        <v>12</v>
      </c>
      <c r="HPB60" s="233">
        <v>142</v>
      </c>
      <c r="HPC60" s="233" t="s">
        <v>343</v>
      </c>
      <c r="HPD60" s="233" t="s">
        <v>344</v>
      </c>
      <c r="HPE60" s="233">
        <v>25</v>
      </c>
      <c r="HPF60" s="233" t="s">
        <v>342</v>
      </c>
      <c r="HPG60" s="233">
        <v>3.8</v>
      </c>
      <c r="HPH60" s="233">
        <f>HPE60*HPG60</f>
        <v>95</v>
      </c>
      <c r="HPI60" s="233">
        <v>12</v>
      </c>
      <c r="HPJ60" s="233">
        <v>142</v>
      </c>
      <c r="HPK60" s="233" t="s">
        <v>343</v>
      </c>
      <c r="HPL60" s="233" t="s">
        <v>344</v>
      </c>
      <c r="HPM60" s="233">
        <v>25</v>
      </c>
      <c r="HPN60" s="233" t="s">
        <v>342</v>
      </c>
      <c r="HPO60" s="233">
        <v>3.8</v>
      </c>
      <c r="HPP60" s="233">
        <f>HPM60*HPO60</f>
        <v>95</v>
      </c>
      <c r="HPQ60" s="233">
        <v>12</v>
      </c>
      <c r="HPR60" s="233">
        <v>142</v>
      </c>
      <c r="HPS60" s="233" t="s">
        <v>343</v>
      </c>
      <c r="HPT60" s="233" t="s">
        <v>344</v>
      </c>
      <c r="HPU60" s="233">
        <v>25</v>
      </c>
      <c r="HPV60" s="233" t="s">
        <v>342</v>
      </c>
      <c r="HPW60" s="233">
        <v>3.8</v>
      </c>
      <c r="HPX60" s="233">
        <f>HPU60*HPW60</f>
        <v>95</v>
      </c>
      <c r="HPY60" s="233">
        <v>12</v>
      </c>
      <c r="HPZ60" s="233">
        <v>142</v>
      </c>
      <c r="HQA60" s="233" t="s">
        <v>343</v>
      </c>
      <c r="HQB60" s="233" t="s">
        <v>344</v>
      </c>
      <c r="HQC60" s="233">
        <v>25</v>
      </c>
      <c r="HQD60" s="233" t="s">
        <v>342</v>
      </c>
      <c r="HQE60" s="233">
        <v>3.8</v>
      </c>
      <c r="HQF60" s="233">
        <f>HQC60*HQE60</f>
        <v>95</v>
      </c>
      <c r="HQG60" s="233">
        <v>12</v>
      </c>
      <c r="HQH60" s="233">
        <v>142</v>
      </c>
      <c r="HQI60" s="233" t="s">
        <v>343</v>
      </c>
      <c r="HQJ60" s="233" t="s">
        <v>344</v>
      </c>
      <c r="HQK60" s="233">
        <v>25</v>
      </c>
      <c r="HQL60" s="233" t="s">
        <v>342</v>
      </c>
      <c r="HQM60" s="233">
        <v>3.8</v>
      </c>
      <c r="HQN60" s="233">
        <f>HQK60*HQM60</f>
        <v>95</v>
      </c>
      <c r="HQO60" s="233">
        <v>12</v>
      </c>
      <c r="HQP60" s="233">
        <v>142</v>
      </c>
      <c r="HQQ60" s="233" t="s">
        <v>343</v>
      </c>
      <c r="HQR60" s="233" t="s">
        <v>344</v>
      </c>
      <c r="HQS60" s="233">
        <v>25</v>
      </c>
      <c r="HQT60" s="233" t="s">
        <v>342</v>
      </c>
      <c r="HQU60" s="233">
        <v>3.8</v>
      </c>
      <c r="HQV60" s="233">
        <f>HQS60*HQU60</f>
        <v>95</v>
      </c>
      <c r="HQW60" s="233">
        <v>12</v>
      </c>
      <c r="HQX60" s="233">
        <v>142</v>
      </c>
      <c r="HQY60" s="233" t="s">
        <v>343</v>
      </c>
      <c r="HQZ60" s="233" t="s">
        <v>344</v>
      </c>
      <c r="HRA60" s="233">
        <v>25</v>
      </c>
      <c r="HRB60" s="233" t="s">
        <v>342</v>
      </c>
      <c r="HRC60" s="233">
        <v>3.8</v>
      </c>
      <c r="HRD60" s="233">
        <f>HRA60*HRC60</f>
        <v>95</v>
      </c>
      <c r="HRE60" s="233">
        <v>12</v>
      </c>
      <c r="HRF60" s="233">
        <v>142</v>
      </c>
      <c r="HRG60" s="233" t="s">
        <v>343</v>
      </c>
      <c r="HRH60" s="233" t="s">
        <v>344</v>
      </c>
      <c r="HRI60" s="233">
        <v>25</v>
      </c>
      <c r="HRJ60" s="233" t="s">
        <v>342</v>
      </c>
      <c r="HRK60" s="233">
        <v>3.8</v>
      </c>
      <c r="HRL60" s="233">
        <f>HRI60*HRK60</f>
        <v>95</v>
      </c>
      <c r="HRM60" s="233">
        <v>12</v>
      </c>
      <c r="HRN60" s="233">
        <v>142</v>
      </c>
      <c r="HRO60" s="233" t="s">
        <v>343</v>
      </c>
      <c r="HRP60" s="233" t="s">
        <v>344</v>
      </c>
      <c r="HRQ60" s="233">
        <v>25</v>
      </c>
      <c r="HRR60" s="233" t="s">
        <v>342</v>
      </c>
      <c r="HRS60" s="233">
        <v>3.8</v>
      </c>
      <c r="HRT60" s="233">
        <f>HRQ60*HRS60</f>
        <v>95</v>
      </c>
      <c r="HRU60" s="233">
        <v>12</v>
      </c>
      <c r="HRV60" s="233">
        <v>142</v>
      </c>
      <c r="HRW60" s="233" t="s">
        <v>343</v>
      </c>
      <c r="HRX60" s="233" t="s">
        <v>344</v>
      </c>
      <c r="HRY60" s="233">
        <v>25</v>
      </c>
      <c r="HRZ60" s="233" t="s">
        <v>342</v>
      </c>
      <c r="HSA60" s="233">
        <v>3.8</v>
      </c>
      <c r="HSB60" s="233">
        <f>HRY60*HSA60</f>
        <v>95</v>
      </c>
      <c r="HSC60" s="233">
        <v>12</v>
      </c>
      <c r="HSD60" s="233">
        <v>142</v>
      </c>
      <c r="HSE60" s="233" t="s">
        <v>343</v>
      </c>
      <c r="HSF60" s="233" t="s">
        <v>344</v>
      </c>
      <c r="HSG60" s="233">
        <v>25</v>
      </c>
      <c r="HSH60" s="233" t="s">
        <v>342</v>
      </c>
      <c r="HSI60" s="233">
        <v>3.8</v>
      </c>
      <c r="HSJ60" s="233">
        <f>HSG60*HSI60</f>
        <v>95</v>
      </c>
      <c r="HSK60" s="233">
        <v>12</v>
      </c>
      <c r="HSL60" s="233">
        <v>142</v>
      </c>
      <c r="HSM60" s="233" t="s">
        <v>343</v>
      </c>
      <c r="HSN60" s="233" t="s">
        <v>344</v>
      </c>
      <c r="HSO60" s="233">
        <v>25</v>
      </c>
      <c r="HSP60" s="233" t="s">
        <v>342</v>
      </c>
      <c r="HSQ60" s="233">
        <v>3.8</v>
      </c>
      <c r="HSR60" s="233">
        <f>HSO60*HSQ60</f>
        <v>95</v>
      </c>
      <c r="HSS60" s="233">
        <v>12</v>
      </c>
      <c r="HST60" s="233">
        <v>142</v>
      </c>
      <c r="HSU60" s="233" t="s">
        <v>343</v>
      </c>
      <c r="HSV60" s="233" t="s">
        <v>344</v>
      </c>
      <c r="HSW60" s="233">
        <v>25</v>
      </c>
      <c r="HSX60" s="233" t="s">
        <v>342</v>
      </c>
      <c r="HSY60" s="233">
        <v>3.8</v>
      </c>
      <c r="HSZ60" s="233">
        <f>HSW60*HSY60</f>
        <v>95</v>
      </c>
      <c r="HTA60" s="233">
        <v>12</v>
      </c>
      <c r="HTB60" s="233">
        <v>142</v>
      </c>
      <c r="HTC60" s="233" t="s">
        <v>343</v>
      </c>
      <c r="HTD60" s="233" t="s">
        <v>344</v>
      </c>
      <c r="HTE60" s="233">
        <v>25</v>
      </c>
      <c r="HTF60" s="233" t="s">
        <v>342</v>
      </c>
      <c r="HTG60" s="233">
        <v>3.8</v>
      </c>
      <c r="HTH60" s="233">
        <f>HTE60*HTG60</f>
        <v>95</v>
      </c>
      <c r="HTI60" s="233">
        <v>12</v>
      </c>
      <c r="HTJ60" s="233">
        <v>142</v>
      </c>
      <c r="HTK60" s="233" t="s">
        <v>343</v>
      </c>
      <c r="HTL60" s="233" t="s">
        <v>344</v>
      </c>
      <c r="HTM60" s="233">
        <v>25</v>
      </c>
      <c r="HTN60" s="233" t="s">
        <v>342</v>
      </c>
      <c r="HTO60" s="233">
        <v>3.8</v>
      </c>
      <c r="HTP60" s="233">
        <f>HTM60*HTO60</f>
        <v>95</v>
      </c>
      <c r="HTQ60" s="233">
        <v>12</v>
      </c>
      <c r="HTR60" s="233">
        <v>142</v>
      </c>
      <c r="HTS60" s="233" t="s">
        <v>343</v>
      </c>
      <c r="HTT60" s="233" t="s">
        <v>344</v>
      </c>
      <c r="HTU60" s="233">
        <v>25</v>
      </c>
      <c r="HTV60" s="233" t="s">
        <v>342</v>
      </c>
      <c r="HTW60" s="233">
        <v>3.8</v>
      </c>
      <c r="HTX60" s="233">
        <f>HTU60*HTW60</f>
        <v>95</v>
      </c>
      <c r="HTY60" s="233">
        <v>12</v>
      </c>
      <c r="HTZ60" s="233">
        <v>142</v>
      </c>
      <c r="HUA60" s="233" t="s">
        <v>343</v>
      </c>
      <c r="HUB60" s="233" t="s">
        <v>344</v>
      </c>
      <c r="HUC60" s="233">
        <v>25</v>
      </c>
      <c r="HUD60" s="233" t="s">
        <v>342</v>
      </c>
      <c r="HUE60" s="233">
        <v>3.8</v>
      </c>
      <c r="HUF60" s="233">
        <f>HUC60*HUE60</f>
        <v>95</v>
      </c>
      <c r="HUG60" s="233">
        <v>12</v>
      </c>
      <c r="HUH60" s="233">
        <v>142</v>
      </c>
      <c r="HUI60" s="233" t="s">
        <v>343</v>
      </c>
      <c r="HUJ60" s="233" t="s">
        <v>344</v>
      </c>
      <c r="HUK60" s="233">
        <v>25</v>
      </c>
      <c r="HUL60" s="233" t="s">
        <v>342</v>
      </c>
      <c r="HUM60" s="233">
        <v>3.8</v>
      </c>
      <c r="HUN60" s="233">
        <f>HUK60*HUM60</f>
        <v>95</v>
      </c>
      <c r="HUO60" s="233">
        <v>12</v>
      </c>
      <c r="HUP60" s="233">
        <v>142</v>
      </c>
      <c r="HUQ60" s="233" t="s">
        <v>343</v>
      </c>
      <c r="HUR60" s="233" t="s">
        <v>344</v>
      </c>
      <c r="HUS60" s="233">
        <v>25</v>
      </c>
      <c r="HUT60" s="233" t="s">
        <v>342</v>
      </c>
      <c r="HUU60" s="233">
        <v>3.8</v>
      </c>
      <c r="HUV60" s="233">
        <f>HUS60*HUU60</f>
        <v>95</v>
      </c>
      <c r="HUW60" s="233">
        <v>12</v>
      </c>
      <c r="HUX60" s="233">
        <v>142</v>
      </c>
      <c r="HUY60" s="233" t="s">
        <v>343</v>
      </c>
      <c r="HUZ60" s="233" t="s">
        <v>344</v>
      </c>
      <c r="HVA60" s="233">
        <v>25</v>
      </c>
      <c r="HVB60" s="233" t="s">
        <v>342</v>
      </c>
      <c r="HVC60" s="233">
        <v>3.8</v>
      </c>
      <c r="HVD60" s="233">
        <f>HVA60*HVC60</f>
        <v>95</v>
      </c>
      <c r="HVE60" s="233">
        <v>12</v>
      </c>
      <c r="HVF60" s="233">
        <v>142</v>
      </c>
      <c r="HVG60" s="233" t="s">
        <v>343</v>
      </c>
      <c r="HVH60" s="233" t="s">
        <v>344</v>
      </c>
      <c r="HVI60" s="233">
        <v>25</v>
      </c>
      <c r="HVJ60" s="233" t="s">
        <v>342</v>
      </c>
      <c r="HVK60" s="233">
        <v>3.8</v>
      </c>
      <c r="HVL60" s="233">
        <f>HVI60*HVK60</f>
        <v>95</v>
      </c>
      <c r="HVM60" s="233">
        <v>12</v>
      </c>
      <c r="HVN60" s="233">
        <v>142</v>
      </c>
      <c r="HVO60" s="233" t="s">
        <v>343</v>
      </c>
      <c r="HVP60" s="233" t="s">
        <v>344</v>
      </c>
      <c r="HVQ60" s="233">
        <v>25</v>
      </c>
      <c r="HVR60" s="233" t="s">
        <v>342</v>
      </c>
      <c r="HVS60" s="233">
        <v>3.8</v>
      </c>
      <c r="HVT60" s="233">
        <f>HVQ60*HVS60</f>
        <v>95</v>
      </c>
      <c r="HVU60" s="233">
        <v>12</v>
      </c>
      <c r="HVV60" s="233">
        <v>142</v>
      </c>
      <c r="HVW60" s="233" t="s">
        <v>343</v>
      </c>
      <c r="HVX60" s="233" t="s">
        <v>344</v>
      </c>
      <c r="HVY60" s="233">
        <v>25</v>
      </c>
      <c r="HVZ60" s="233" t="s">
        <v>342</v>
      </c>
      <c r="HWA60" s="233">
        <v>3.8</v>
      </c>
      <c r="HWB60" s="233">
        <f>HVY60*HWA60</f>
        <v>95</v>
      </c>
      <c r="HWC60" s="233">
        <v>12</v>
      </c>
      <c r="HWD60" s="233">
        <v>142</v>
      </c>
      <c r="HWE60" s="233" t="s">
        <v>343</v>
      </c>
      <c r="HWF60" s="233" t="s">
        <v>344</v>
      </c>
      <c r="HWG60" s="233">
        <v>25</v>
      </c>
      <c r="HWH60" s="233" t="s">
        <v>342</v>
      </c>
      <c r="HWI60" s="233">
        <v>3.8</v>
      </c>
      <c r="HWJ60" s="233">
        <f>HWG60*HWI60</f>
        <v>95</v>
      </c>
      <c r="HWK60" s="233">
        <v>12</v>
      </c>
      <c r="HWL60" s="233">
        <v>142</v>
      </c>
      <c r="HWM60" s="233" t="s">
        <v>343</v>
      </c>
      <c r="HWN60" s="233" t="s">
        <v>344</v>
      </c>
      <c r="HWO60" s="233">
        <v>25</v>
      </c>
      <c r="HWP60" s="233" t="s">
        <v>342</v>
      </c>
      <c r="HWQ60" s="233">
        <v>3.8</v>
      </c>
      <c r="HWR60" s="233">
        <f>HWO60*HWQ60</f>
        <v>95</v>
      </c>
      <c r="HWS60" s="233">
        <v>12</v>
      </c>
      <c r="HWT60" s="233">
        <v>142</v>
      </c>
      <c r="HWU60" s="233" t="s">
        <v>343</v>
      </c>
      <c r="HWV60" s="233" t="s">
        <v>344</v>
      </c>
      <c r="HWW60" s="233">
        <v>25</v>
      </c>
      <c r="HWX60" s="233" t="s">
        <v>342</v>
      </c>
      <c r="HWY60" s="233">
        <v>3.8</v>
      </c>
      <c r="HWZ60" s="233">
        <f>HWW60*HWY60</f>
        <v>95</v>
      </c>
      <c r="HXA60" s="233">
        <v>12</v>
      </c>
      <c r="HXB60" s="233">
        <v>142</v>
      </c>
      <c r="HXC60" s="233" t="s">
        <v>343</v>
      </c>
      <c r="HXD60" s="233" t="s">
        <v>344</v>
      </c>
      <c r="HXE60" s="233">
        <v>25</v>
      </c>
      <c r="HXF60" s="233" t="s">
        <v>342</v>
      </c>
      <c r="HXG60" s="233">
        <v>3.8</v>
      </c>
      <c r="HXH60" s="233">
        <f>HXE60*HXG60</f>
        <v>95</v>
      </c>
      <c r="HXI60" s="233">
        <v>12</v>
      </c>
      <c r="HXJ60" s="233">
        <v>142</v>
      </c>
      <c r="HXK60" s="233" t="s">
        <v>343</v>
      </c>
      <c r="HXL60" s="233" t="s">
        <v>344</v>
      </c>
      <c r="HXM60" s="233">
        <v>25</v>
      </c>
      <c r="HXN60" s="233" t="s">
        <v>342</v>
      </c>
      <c r="HXO60" s="233">
        <v>3.8</v>
      </c>
      <c r="HXP60" s="233">
        <f>HXM60*HXO60</f>
        <v>95</v>
      </c>
      <c r="HXQ60" s="233">
        <v>12</v>
      </c>
      <c r="HXR60" s="233">
        <v>142</v>
      </c>
      <c r="HXS60" s="233" t="s">
        <v>343</v>
      </c>
      <c r="HXT60" s="233" t="s">
        <v>344</v>
      </c>
      <c r="HXU60" s="233">
        <v>25</v>
      </c>
      <c r="HXV60" s="233" t="s">
        <v>342</v>
      </c>
      <c r="HXW60" s="233">
        <v>3.8</v>
      </c>
      <c r="HXX60" s="233">
        <f>HXU60*HXW60</f>
        <v>95</v>
      </c>
      <c r="HXY60" s="233">
        <v>12</v>
      </c>
      <c r="HXZ60" s="233">
        <v>142</v>
      </c>
      <c r="HYA60" s="233" t="s">
        <v>343</v>
      </c>
      <c r="HYB60" s="233" t="s">
        <v>344</v>
      </c>
      <c r="HYC60" s="233">
        <v>25</v>
      </c>
      <c r="HYD60" s="233" t="s">
        <v>342</v>
      </c>
      <c r="HYE60" s="233">
        <v>3.8</v>
      </c>
      <c r="HYF60" s="233">
        <f>HYC60*HYE60</f>
        <v>95</v>
      </c>
      <c r="HYG60" s="233">
        <v>12</v>
      </c>
      <c r="HYH60" s="233">
        <v>142</v>
      </c>
      <c r="HYI60" s="233" t="s">
        <v>343</v>
      </c>
      <c r="HYJ60" s="233" t="s">
        <v>344</v>
      </c>
      <c r="HYK60" s="233">
        <v>25</v>
      </c>
      <c r="HYL60" s="233" t="s">
        <v>342</v>
      </c>
      <c r="HYM60" s="233">
        <v>3.8</v>
      </c>
      <c r="HYN60" s="233">
        <f>HYK60*HYM60</f>
        <v>95</v>
      </c>
      <c r="HYO60" s="233">
        <v>12</v>
      </c>
      <c r="HYP60" s="233">
        <v>142</v>
      </c>
      <c r="HYQ60" s="233" t="s">
        <v>343</v>
      </c>
      <c r="HYR60" s="233" t="s">
        <v>344</v>
      </c>
      <c r="HYS60" s="233">
        <v>25</v>
      </c>
      <c r="HYT60" s="233" t="s">
        <v>342</v>
      </c>
      <c r="HYU60" s="233">
        <v>3.8</v>
      </c>
      <c r="HYV60" s="233">
        <f>HYS60*HYU60</f>
        <v>95</v>
      </c>
      <c r="HYW60" s="233">
        <v>12</v>
      </c>
      <c r="HYX60" s="233">
        <v>142</v>
      </c>
      <c r="HYY60" s="233" t="s">
        <v>343</v>
      </c>
      <c r="HYZ60" s="233" t="s">
        <v>344</v>
      </c>
      <c r="HZA60" s="233">
        <v>25</v>
      </c>
      <c r="HZB60" s="233" t="s">
        <v>342</v>
      </c>
      <c r="HZC60" s="233">
        <v>3.8</v>
      </c>
      <c r="HZD60" s="233">
        <f>HZA60*HZC60</f>
        <v>95</v>
      </c>
      <c r="HZE60" s="233">
        <v>12</v>
      </c>
      <c r="HZF60" s="233">
        <v>142</v>
      </c>
      <c r="HZG60" s="233" t="s">
        <v>343</v>
      </c>
      <c r="HZH60" s="233" t="s">
        <v>344</v>
      </c>
      <c r="HZI60" s="233">
        <v>25</v>
      </c>
      <c r="HZJ60" s="233" t="s">
        <v>342</v>
      </c>
      <c r="HZK60" s="233">
        <v>3.8</v>
      </c>
      <c r="HZL60" s="233">
        <f>HZI60*HZK60</f>
        <v>95</v>
      </c>
      <c r="HZM60" s="233">
        <v>12</v>
      </c>
      <c r="HZN60" s="233">
        <v>142</v>
      </c>
      <c r="HZO60" s="233" t="s">
        <v>343</v>
      </c>
      <c r="HZP60" s="233" t="s">
        <v>344</v>
      </c>
      <c r="HZQ60" s="233">
        <v>25</v>
      </c>
      <c r="HZR60" s="233" t="s">
        <v>342</v>
      </c>
      <c r="HZS60" s="233">
        <v>3.8</v>
      </c>
      <c r="HZT60" s="233">
        <f>HZQ60*HZS60</f>
        <v>95</v>
      </c>
      <c r="HZU60" s="233">
        <v>12</v>
      </c>
      <c r="HZV60" s="233">
        <v>142</v>
      </c>
      <c r="HZW60" s="233" t="s">
        <v>343</v>
      </c>
      <c r="HZX60" s="233" t="s">
        <v>344</v>
      </c>
      <c r="HZY60" s="233">
        <v>25</v>
      </c>
      <c r="HZZ60" s="233" t="s">
        <v>342</v>
      </c>
      <c r="IAA60" s="233">
        <v>3.8</v>
      </c>
      <c r="IAB60" s="233">
        <f>HZY60*IAA60</f>
        <v>95</v>
      </c>
      <c r="IAC60" s="233">
        <v>12</v>
      </c>
      <c r="IAD60" s="233">
        <v>142</v>
      </c>
      <c r="IAE60" s="233" t="s">
        <v>343</v>
      </c>
      <c r="IAF60" s="233" t="s">
        <v>344</v>
      </c>
      <c r="IAG60" s="233">
        <v>25</v>
      </c>
      <c r="IAH60" s="233" t="s">
        <v>342</v>
      </c>
      <c r="IAI60" s="233">
        <v>3.8</v>
      </c>
      <c r="IAJ60" s="233">
        <f>IAG60*IAI60</f>
        <v>95</v>
      </c>
      <c r="IAK60" s="233">
        <v>12</v>
      </c>
      <c r="IAL60" s="233">
        <v>142</v>
      </c>
      <c r="IAM60" s="233" t="s">
        <v>343</v>
      </c>
      <c r="IAN60" s="233" t="s">
        <v>344</v>
      </c>
      <c r="IAO60" s="233">
        <v>25</v>
      </c>
      <c r="IAP60" s="233" t="s">
        <v>342</v>
      </c>
      <c r="IAQ60" s="233">
        <v>3.8</v>
      </c>
      <c r="IAR60" s="233">
        <f>IAO60*IAQ60</f>
        <v>95</v>
      </c>
      <c r="IAS60" s="233">
        <v>12</v>
      </c>
      <c r="IAT60" s="233">
        <v>142</v>
      </c>
      <c r="IAU60" s="233" t="s">
        <v>343</v>
      </c>
      <c r="IAV60" s="233" t="s">
        <v>344</v>
      </c>
      <c r="IAW60" s="233">
        <v>25</v>
      </c>
      <c r="IAX60" s="233" t="s">
        <v>342</v>
      </c>
      <c r="IAY60" s="233">
        <v>3.8</v>
      </c>
      <c r="IAZ60" s="233">
        <f>IAW60*IAY60</f>
        <v>95</v>
      </c>
      <c r="IBA60" s="233">
        <v>12</v>
      </c>
      <c r="IBB60" s="233">
        <v>142</v>
      </c>
      <c r="IBC60" s="233" t="s">
        <v>343</v>
      </c>
      <c r="IBD60" s="233" t="s">
        <v>344</v>
      </c>
      <c r="IBE60" s="233">
        <v>25</v>
      </c>
      <c r="IBF60" s="233" t="s">
        <v>342</v>
      </c>
      <c r="IBG60" s="233">
        <v>3.8</v>
      </c>
      <c r="IBH60" s="233">
        <f>IBE60*IBG60</f>
        <v>95</v>
      </c>
      <c r="IBI60" s="233">
        <v>12</v>
      </c>
      <c r="IBJ60" s="233">
        <v>142</v>
      </c>
      <c r="IBK60" s="233" t="s">
        <v>343</v>
      </c>
      <c r="IBL60" s="233" t="s">
        <v>344</v>
      </c>
      <c r="IBM60" s="233">
        <v>25</v>
      </c>
      <c r="IBN60" s="233" t="s">
        <v>342</v>
      </c>
      <c r="IBO60" s="233">
        <v>3.8</v>
      </c>
      <c r="IBP60" s="233">
        <f>IBM60*IBO60</f>
        <v>95</v>
      </c>
      <c r="IBQ60" s="233">
        <v>12</v>
      </c>
      <c r="IBR60" s="233">
        <v>142</v>
      </c>
      <c r="IBS60" s="233" t="s">
        <v>343</v>
      </c>
      <c r="IBT60" s="233" t="s">
        <v>344</v>
      </c>
      <c r="IBU60" s="233">
        <v>25</v>
      </c>
      <c r="IBV60" s="233" t="s">
        <v>342</v>
      </c>
      <c r="IBW60" s="233">
        <v>3.8</v>
      </c>
      <c r="IBX60" s="233">
        <f>IBU60*IBW60</f>
        <v>95</v>
      </c>
      <c r="IBY60" s="233">
        <v>12</v>
      </c>
      <c r="IBZ60" s="233">
        <v>142</v>
      </c>
      <c r="ICA60" s="233" t="s">
        <v>343</v>
      </c>
      <c r="ICB60" s="233" t="s">
        <v>344</v>
      </c>
      <c r="ICC60" s="233">
        <v>25</v>
      </c>
      <c r="ICD60" s="233" t="s">
        <v>342</v>
      </c>
      <c r="ICE60" s="233">
        <v>3.8</v>
      </c>
      <c r="ICF60" s="233">
        <f>ICC60*ICE60</f>
        <v>95</v>
      </c>
      <c r="ICG60" s="233">
        <v>12</v>
      </c>
      <c r="ICH60" s="233">
        <v>142</v>
      </c>
      <c r="ICI60" s="233" t="s">
        <v>343</v>
      </c>
      <c r="ICJ60" s="233" t="s">
        <v>344</v>
      </c>
      <c r="ICK60" s="233">
        <v>25</v>
      </c>
      <c r="ICL60" s="233" t="s">
        <v>342</v>
      </c>
      <c r="ICM60" s="233">
        <v>3.8</v>
      </c>
      <c r="ICN60" s="233">
        <f>ICK60*ICM60</f>
        <v>95</v>
      </c>
      <c r="ICO60" s="233">
        <v>12</v>
      </c>
      <c r="ICP60" s="233">
        <v>142</v>
      </c>
      <c r="ICQ60" s="233" t="s">
        <v>343</v>
      </c>
      <c r="ICR60" s="233" t="s">
        <v>344</v>
      </c>
      <c r="ICS60" s="233">
        <v>25</v>
      </c>
      <c r="ICT60" s="233" t="s">
        <v>342</v>
      </c>
      <c r="ICU60" s="233">
        <v>3.8</v>
      </c>
      <c r="ICV60" s="233">
        <f>ICS60*ICU60</f>
        <v>95</v>
      </c>
      <c r="ICW60" s="233">
        <v>12</v>
      </c>
      <c r="ICX60" s="233">
        <v>142</v>
      </c>
      <c r="ICY60" s="233" t="s">
        <v>343</v>
      </c>
      <c r="ICZ60" s="233" t="s">
        <v>344</v>
      </c>
      <c r="IDA60" s="233">
        <v>25</v>
      </c>
      <c r="IDB60" s="233" t="s">
        <v>342</v>
      </c>
      <c r="IDC60" s="233">
        <v>3.8</v>
      </c>
      <c r="IDD60" s="233">
        <f>IDA60*IDC60</f>
        <v>95</v>
      </c>
      <c r="IDE60" s="233">
        <v>12</v>
      </c>
      <c r="IDF60" s="233">
        <v>142</v>
      </c>
      <c r="IDG60" s="233" t="s">
        <v>343</v>
      </c>
      <c r="IDH60" s="233" t="s">
        <v>344</v>
      </c>
      <c r="IDI60" s="233">
        <v>25</v>
      </c>
      <c r="IDJ60" s="233" t="s">
        <v>342</v>
      </c>
      <c r="IDK60" s="233">
        <v>3.8</v>
      </c>
      <c r="IDL60" s="233">
        <f>IDI60*IDK60</f>
        <v>95</v>
      </c>
      <c r="IDM60" s="233">
        <v>12</v>
      </c>
      <c r="IDN60" s="233">
        <v>142</v>
      </c>
      <c r="IDO60" s="233" t="s">
        <v>343</v>
      </c>
      <c r="IDP60" s="233" t="s">
        <v>344</v>
      </c>
      <c r="IDQ60" s="233">
        <v>25</v>
      </c>
      <c r="IDR60" s="233" t="s">
        <v>342</v>
      </c>
      <c r="IDS60" s="233">
        <v>3.8</v>
      </c>
      <c r="IDT60" s="233">
        <f>IDQ60*IDS60</f>
        <v>95</v>
      </c>
      <c r="IDU60" s="233">
        <v>12</v>
      </c>
      <c r="IDV60" s="233">
        <v>142</v>
      </c>
      <c r="IDW60" s="233" t="s">
        <v>343</v>
      </c>
      <c r="IDX60" s="233" t="s">
        <v>344</v>
      </c>
      <c r="IDY60" s="233">
        <v>25</v>
      </c>
      <c r="IDZ60" s="233" t="s">
        <v>342</v>
      </c>
      <c r="IEA60" s="233">
        <v>3.8</v>
      </c>
      <c r="IEB60" s="233">
        <f>IDY60*IEA60</f>
        <v>95</v>
      </c>
      <c r="IEC60" s="233">
        <v>12</v>
      </c>
      <c r="IED60" s="233">
        <v>142</v>
      </c>
      <c r="IEE60" s="233" t="s">
        <v>343</v>
      </c>
      <c r="IEF60" s="233" t="s">
        <v>344</v>
      </c>
      <c r="IEG60" s="233">
        <v>25</v>
      </c>
      <c r="IEH60" s="233" t="s">
        <v>342</v>
      </c>
      <c r="IEI60" s="233">
        <v>3.8</v>
      </c>
      <c r="IEJ60" s="233">
        <f>IEG60*IEI60</f>
        <v>95</v>
      </c>
      <c r="IEK60" s="233">
        <v>12</v>
      </c>
      <c r="IEL60" s="233">
        <v>142</v>
      </c>
      <c r="IEM60" s="233" t="s">
        <v>343</v>
      </c>
      <c r="IEN60" s="233" t="s">
        <v>344</v>
      </c>
      <c r="IEO60" s="233">
        <v>25</v>
      </c>
      <c r="IEP60" s="233" t="s">
        <v>342</v>
      </c>
      <c r="IEQ60" s="233">
        <v>3.8</v>
      </c>
      <c r="IER60" s="233">
        <f>IEO60*IEQ60</f>
        <v>95</v>
      </c>
      <c r="IES60" s="233">
        <v>12</v>
      </c>
      <c r="IET60" s="233">
        <v>142</v>
      </c>
      <c r="IEU60" s="233" t="s">
        <v>343</v>
      </c>
      <c r="IEV60" s="233" t="s">
        <v>344</v>
      </c>
      <c r="IEW60" s="233">
        <v>25</v>
      </c>
      <c r="IEX60" s="233" t="s">
        <v>342</v>
      </c>
      <c r="IEY60" s="233">
        <v>3.8</v>
      </c>
      <c r="IEZ60" s="233">
        <f>IEW60*IEY60</f>
        <v>95</v>
      </c>
      <c r="IFA60" s="233">
        <v>12</v>
      </c>
      <c r="IFB60" s="233">
        <v>142</v>
      </c>
      <c r="IFC60" s="233" t="s">
        <v>343</v>
      </c>
      <c r="IFD60" s="233" t="s">
        <v>344</v>
      </c>
      <c r="IFE60" s="233">
        <v>25</v>
      </c>
      <c r="IFF60" s="233" t="s">
        <v>342</v>
      </c>
      <c r="IFG60" s="233">
        <v>3.8</v>
      </c>
      <c r="IFH60" s="233">
        <f>IFE60*IFG60</f>
        <v>95</v>
      </c>
      <c r="IFI60" s="233">
        <v>12</v>
      </c>
      <c r="IFJ60" s="233">
        <v>142</v>
      </c>
      <c r="IFK60" s="233" t="s">
        <v>343</v>
      </c>
      <c r="IFL60" s="233" t="s">
        <v>344</v>
      </c>
      <c r="IFM60" s="233">
        <v>25</v>
      </c>
      <c r="IFN60" s="233" t="s">
        <v>342</v>
      </c>
      <c r="IFO60" s="233">
        <v>3.8</v>
      </c>
      <c r="IFP60" s="233">
        <f>IFM60*IFO60</f>
        <v>95</v>
      </c>
      <c r="IFQ60" s="233">
        <v>12</v>
      </c>
      <c r="IFR60" s="233">
        <v>142</v>
      </c>
      <c r="IFS60" s="233" t="s">
        <v>343</v>
      </c>
      <c r="IFT60" s="233" t="s">
        <v>344</v>
      </c>
      <c r="IFU60" s="233">
        <v>25</v>
      </c>
      <c r="IFV60" s="233" t="s">
        <v>342</v>
      </c>
      <c r="IFW60" s="233">
        <v>3.8</v>
      </c>
      <c r="IFX60" s="233">
        <f>IFU60*IFW60</f>
        <v>95</v>
      </c>
      <c r="IFY60" s="233">
        <v>12</v>
      </c>
      <c r="IFZ60" s="233">
        <v>142</v>
      </c>
      <c r="IGA60" s="233" t="s">
        <v>343</v>
      </c>
      <c r="IGB60" s="233" t="s">
        <v>344</v>
      </c>
      <c r="IGC60" s="233">
        <v>25</v>
      </c>
      <c r="IGD60" s="233" t="s">
        <v>342</v>
      </c>
      <c r="IGE60" s="233">
        <v>3.8</v>
      </c>
      <c r="IGF60" s="233">
        <f>IGC60*IGE60</f>
        <v>95</v>
      </c>
      <c r="IGG60" s="233">
        <v>12</v>
      </c>
      <c r="IGH60" s="233">
        <v>142</v>
      </c>
      <c r="IGI60" s="233" t="s">
        <v>343</v>
      </c>
      <c r="IGJ60" s="233" t="s">
        <v>344</v>
      </c>
      <c r="IGK60" s="233">
        <v>25</v>
      </c>
      <c r="IGL60" s="233" t="s">
        <v>342</v>
      </c>
      <c r="IGM60" s="233">
        <v>3.8</v>
      </c>
      <c r="IGN60" s="233">
        <f>IGK60*IGM60</f>
        <v>95</v>
      </c>
      <c r="IGO60" s="233">
        <v>12</v>
      </c>
      <c r="IGP60" s="233">
        <v>142</v>
      </c>
      <c r="IGQ60" s="233" t="s">
        <v>343</v>
      </c>
      <c r="IGR60" s="233" t="s">
        <v>344</v>
      </c>
      <c r="IGS60" s="233">
        <v>25</v>
      </c>
      <c r="IGT60" s="233" t="s">
        <v>342</v>
      </c>
      <c r="IGU60" s="233">
        <v>3.8</v>
      </c>
      <c r="IGV60" s="233">
        <f>IGS60*IGU60</f>
        <v>95</v>
      </c>
      <c r="IGW60" s="233">
        <v>12</v>
      </c>
      <c r="IGX60" s="233">
        <v>142</v>
      </c>
      <c r="IGY60" s="233" t="s">
        <v>343</v>
      </c>
      <c r="IGZ60" s="233" t="s">
        <v>344</v>
      </c>
      <c r="IHA60" s="233">
        <v>25</v>
      </c>
      <c r="IHB60" s="233" t="s">
        <v>342</v>
      </c>
      <c r="IHC60" s="233">
        <v>3.8</v>
      </c>
      <c r="IHD60" s="233">
        <f>IHA60*IHC60</f>
        <v>95</v>
      </c>
      <c r="IHE60" s="233">
        <v>12</v>
      </c>
      <c r="IHF60" s="233">
        <v>142</v>
      </c>
      <c r="IHG60" s="233" t="s">
        <v>343</v>
      </c>
      <c r="IHH60" s="233" t="s">
        <v>344</v>
      </c>
      <c r="IHI60" s="233">
        <v>25</v>
      </c>
      <c r="IHJ60" s="233" t="s">
        <v>342</v>
      </c>
      <c r="IHK60" s="233">
        <v>3.8</v>
      </c>
      <c r="IHL60" s="233">
        <f>IHI60*IHK60</f>
        <v>95</v>
      </c>
      <c r="IHM60" s="233">
        <v>12</v>
      </c>
      <c r="IHN60" s="233">
        <v>142</v>
      </c>
      <c r="IHO60" s="233" t="s">
        <v>343</v>
      </c>
      <c r="IHP60" s="233" t="s">
        <v>344</v>
      </c>
      <c r="IHQ60" s="233">
        <v>25</v>
      </c>
      <c r="IHR60" s="233" t="s">
        <v>342</v>
      </c>
      <c r="IHS60" s="233">
        <v>3.8</v>
      </c>
      <c r="IHT60" s="233">
        <f>IHQ60*IHS60</f>
        <v>95</v>
      </c>
      <c r="IHU60" s="233">
        <v>12</v>
      </c>
      <c r="IHV60" s="233">
        <v>142</v>
      </c>
      <c r="IHW60" s="233" t="s">
        <v>343</v>
      </c>
      <c r="IHX60" s="233" t="s">
        <v>344</v>
      </c>
      <c r="IHY60" s="233">
        <v>25</v>
      </c>
      <c r="IHZ60" s="233" t="s">
        <v>342</v>
      </c>
      <c r="IIA60" s="233">
        <v>3.8</v>
      </c>
      <c r="IIB60" s="233">
        <f>IHY60*IIA60</f>
        <v>95</v>
      </c>
      <c r="IIC60" s="233">
        <v>12</v>
      </c>
      <c r="IID60" s="233">
        <v>142</v>
      </c>
      <c r="IIE60" s="233" t="s">
        <v>343</v>
      </c>
      <c r="IIF60" s="233" t="s">
        <v>344</v>
      </c>
      <c r="IIG60" s="233">
        <v>25</v>
      </c>
      <c r="IIH60" s="233" t="s">
        <v>342</v>
      </c>
      <c r="III60" s="233">
        <v>3.8</v>
      </c>
      <c r="IIJ60" s="233">
        <f>IIG60*III60</f>
        <v>95</v>
      </c>
      <c r="IIK60" s="233">
        <v>12</v>
      </c>
      <c r="IIL60" s="233">
        <v>142</v>
      </c>
      <c r="IIM60" s="233" t="s">
        <v>343</v>
      </c>
      <c r="IIN60" s="233" t="s">
        <v>344</v>
      </c>
      <c r="IIO60" s="233">
        <v>25</v>
      </c>
      <c r="IIP60" s="233" t="s">
        <v>342</v>
      </c>
      <c r="IIQ60" s="233">
        <v>3.8</v>
      </c>
      <c r="IIR60" s="233">
        <f>IIO60*IIQ60</f>
        <v>95</v>
      </c>
      <c r="IIS60" s="233">
        <v>12</v>
      </c>
      <c r="IIT60" s="233">
        <v>142</v>
      </c>
      <c r="IIU60" s="233" t="s">
        <v>343</v>
      </c>
      <c r="IIV60" s="233" t="s">
        <v>344</v>
      </c>
      <c r="IIW60" s="233">
        <v>25</v>
      </c>
      <c r="IIX60" s="233" t="s">
        <v>342</v>
      </c>
      <c r="IIY60" s="233">
        <v>3.8</v>
      </c>
      <c r="IIZ60" s="233">
        <f>IIW60*IIY60</f>
        <v>95</v>
      </c>
      <c r="IJA60" s="233">
        <v>12</v>
      </c>
      <c r="IJB60" s="233">
        <v>142</v>
      </c>
      <c r="IJC60" s="233" t="s">
        <v>343</v>
      </c>
      <c r="IJD60" s="233" t="s">
        <v>344</v>
      </c>
      <c r="IJE60" s="233">
        <v>25</v>
      </c>
      <c r="IJF60" s="233" t="s">
        <v>342</v>
      </c>
      <c r="IJG60" s="233">
        <v>3.8</v>
      </c>
      <c r="IJH60" s="233">
        <f>IJE60*IJG60</f>
        <v>95</v>
      </c>
      <c r="IJI60" s="233">
        <v>12</v>
      </c>
      <c r="IJJ60" s="233">
        <v>142</v>
      </c>
      <c r="IJK60" s="233" t="s">
        <v>343</v>
      </c>
      <c r="IJL60" s="233" t="s">
        <v>344</v>
      </c>
      <c r="IJM60" s="233">
        <v>25</v>
      </c>
      <c r="IJN60" s="233" t="s">
        <v>342</v>
      </c>
      <c r="IJO60" s="233">
        <v>3.8</v>
      </c>
      <c r="IJP60" s="233">
        <f>IJM60*IJO60</f>
        <v>95</v>
      </c>
      <c r="IJQ60" s="233">
        <v>12</v>
      </c>
      <c r="IJR60" s="233">
        <v>142</v>
      </c>
      <c r="IJS60" s="233" t="s">
        <v>343</v>
      </c>
      <c r="IJT60" s="233" t="s">
        <v>344</v>
      </c>
      <c r="IJU60" s="233">
        <v>25</v>
      </c>
      <c r="IJV60" s="233" t="s">
        <v>342</v>
      </c>
      <c r="IJW60" s="233">
        <v>3.8</v>
      </c>
      <c r="IJX60" s="233">
        <f>IJU60*IJW60</f>
        <v>95</v>
      </c>
      <c r="IJY60" s="233">
        <v>12</v>
      </c>
      <c r="IJZ60" s="233">
        <v>142</v>
      </c>
      <c r="IKA60" s="233" t="s">
        <v>343</v>
      </c>
      <c r="IKB60" s="233" t="s">
        <v>344</v>
      </c>
      <c r="IKC60" s="233">
        <v>25</v>
      </c>
      <c r="IKD60" s="233" t="s">
        <v>342</v>
      </c>
      <c r="IKE60" s="233">
        <v>3.8</v>
      </c>
      <c r="IKF60" s="233">
        <f>IKC60*IKE60</f>
        <v>95</v>
      </c>
      <c r="IKG60" s="233">
        <v>12</v>
      </c>
      <c r="IKH60" s="233">
        <v>142</v>
      </c>
      <c r="IKI60" s="233" t="s">
        <v>343</v>
      </c>
      <c r="IKJ60" s="233" t="s">
        <v>344</v>
      </c>
      <c r="IKK60" s="233">
        <v>25</v>
      </c>
      <c r="IKL60" s="233" t="s">
        <v>342</v>
      </c>
      <c r="IKM60" s="233">
        <v>3.8</v>
      </c>
      <c r="IKN60" s="233">
        <f>IKK60*IKM60</f>
        <v>95</v>
      </c>
      <c r="IKO60" s="233">
        <v>12</v>
      </c>
      <c r="IKP60" s="233">
        <v>142</v>
      </c>
      <c r="IKQ60" s="233" t="s">
        <v>343</v>
      </c>
      <c r="IKR60" s="233" t="s">
        <v>344</v>
      </c>
      <c r="IKS60" s="233">
        <v>25</v>
      </c>
      <c r="IKT60" s="233" t="s">
        <v>342</v>
      </c>
      <c r="IKU60" s="233">
        <v>3.8</v>
      </c>
      <c r="IKV60" s="233">
        <f>IKS60*IKU60</f>
        <v>95</v>
      </c>
      <c r="IKW60" s="233">
        <v>12</v>
      </c>
      <c r="IKX60" s="233">
        <v>142</v>
      </c>
      <c r="IKY60" s="233" t="s">
        <v>343</v>
      </c>
      <c r="IKZ60" s="233" t="s">
        <v>344</v>
      </c>
      <c r="ILA60" s="233">
        <v>25</v>
      </c>
      <c r="ILB60" s="233" t="s">
        <v>342</v>
      </c>
      <c r="ILC60" s="233">
        <v>3.8</v>
      </c>
      <c r="ILD60" s="233">
        <f>ILA60*ILC60</f>
        <v>95</v>
      </c>
      <c r="ILE60" s="233">
        <v>12</v>
      </c>
      <c r="ILF60" s="233">
        <v>142</v>
      </c>
      <c r="ILG60" s="233" t="s">
        <v>343</v>
      </c>
      <c r="ILH60" s="233" t="s">
        <v>344</v>
      </c>
      <c r="ILI60" s="233">
        <v>25</v>
      </c>
      <c r="ILJ60" s="233" t="s">
        <v>342</v>
      </c>
      <c r="ILK60" s="233">
        <v>3.8</v>
      </c>
      <c r="ILL60" s="233">
        <f>ILI60*ILK60</f>
        <v>95</v>
      </c>
      <c r="ILM60" s="233">
        <v>12</v>
      </c>
      <c r="ILN60" s="233">
        <v>142</v>
      </c>
      <c r="ILO60" s="233" t="s">
        <v>343</v>
      </c>
      <c r="ILP60" s="233" t="s">
        <v>344</v>
      </c>
      <c r="ILQ60" s="233">
        <v>25</v>
      </c>
      <c r="ILR60" s="233" t="s">
        <v>342</v>
      </c>
      <c r="ILS60" s="233">
        <v>3.8</v>
      </c>
      <c r="ILT60" s="233">
        <f>ILQ60*ILS60</f>
        <v>95</v>
      </c>
      <c r="ILU60" s="233">
        <v>12</v>
      </c>
      <c r="ILV60" s="233">
        <v>142</v>
      </c>
      <c r="ILW60" s="233" t="s">
        <v>343</v>
      </c>
      <c r="ILX60" s="233" t="s">
        <v>344</v>
      </c>
      <c r="ILY60" s="233">
        <v>25</v>
      </c>
      <c r="ILZ60" s="233" t="s">
        <v>342</v>
      </c>
      <c r="IMA60" s="233">
        <v>3.8</v>
      </c>
      <c r="IMB60" s="233">
        <f>ILY60*IMA60</f>
        <v>95</v>
      </c>
      <c r="IMC60" s="233">
        <v>12</v>
      </c>
      <c r="IMD60" s="233">
        <v>142</v>
      </c>
      <c r="IME60" s="233" t="s">
        <v>343</v>
      </c>
      <c r="IMF60" s="233" t="s">
        <v>344</v>
      </c>
      <c r="IMG60" s="233">
        <v>25</v>
      </c>
      <c r="IMH60" s="233" t="s">
        <v>342</v>
      </c>
      <c r="IMI60" s="233">
        <v>3.8</v>
      </c>
      <c r="IMJ60" s="233">
        <f>IMG60*IMI60</f>
        <v>95</v>
      </c>
      <c r="IMK60" s="233">
        <v>12</v>
      </c>
      <c r="IML60" s="233">
        <v>142</v>
      </c>
      <c r="IMM60" s="233" t="s">
        <v>343</v>
      </c>
      <c r="IMN60" s="233" t="s">
        <v>344</v>
      </c>
      <c r="IMO60" s="233">
        <v>25</v>
      </c>
      <c r="IMP60" s="233" t="s">
        <v>342</v>
      </c>
      <c r="IMQ60" s="233">
        <v>3.8</v>
      </c>
      <c r="IMR60" s="233">
        <f>IMO60*IMQ60</f>
        <v>95</v>
      </c>
      <c r="IMS60" s="233">
        <v>12</v>
      </c>
      <c r="IMT60" s="233">
        <v>142</v>
      </c>
      <c r="IMU60" s="233" t="s">
        <v>343</v>
      </c>
      <c r="IMV60" s="233" t="s">
        <v>344</v>
      </c>
      <c r="IMW60" s="233">
        <v>25</v>
      </c>
      <c r="IMX60" s="233" t="s">
        <v>342</v>
      </c>
      <c r="IMY60" s="233">
        <v>3.8</v>
      </c>
      <c r="IMZ60" s="233">
        <f>IMW60*IMY60</f>
        <v>95</v>
      </c>
      <c r="INA60" s="233">
        <v>12</v>
      </c>
      <c r="INB60" s="233">
        <v>142</v>
      </c>
      <c r="INC60" s="233" t="s">
        <v>343</v>
      </c>
      <c r="IND60" s="233" t="s">
        <v>344</v>
      </c>
      <c r="INE60" s="233">
        <v>25</v>
      </c>
      <c r="INF60" s="233" t="s">
        <v>342</v>
      </c>
      <c r="ING60" s="233">
        <v>3.8</v>
      </c>
      <c r="INH60" s="233">
        <f>INE60*ING60</f>
        <v>95</v>
      </c>
      <c r="INI60" s="233">
        <v>12</v>
      </c>
      <c r="INJ60" s="233">
        <v>142</v>
      </c>
      <c r="INK60" s="233" t="s">
        <v>343</v>
      </c>
      <c r="INL60" s="233" t="s">
        <v>344</v>
      </c>
      <c r="INM60" s="233">
        <v>25</v>
      </c>
      <c r="INN60" s="233" t="s">
        <v>342</v>
      </c>
      <c r="INO60" s="233">
        <v>3.8</v>
      </c>
      <c r="INP60" s="233">
        <f>INM60*INO60</f>
        <v>95</v>
      </c>
      <c r="INQ60" s="233">
        <v>12</v>
      </c>
      <c r="INR60" s="233">
        <v>142</v>
      </c>
      <c r="INS60" s="233" t="s">
        <v>343</v>
      </c>
      <c r="INT60" s="233" t="s">
        <v>344</v>
      </c>
      <c r="INU60" s="233">
        <v>25</v>
      </c>
      <c r="INV60" s="233" t="s">
        <v>342</v>
      </c>
      <c r="INW60" s="233">
        <v>3.8</v>
      </c>
      <c r="INX60" s="233">
        <f>INU60*INW60</f>
        <v>95</v>
      </c>
      <c r="INY60" s="233">
        <v>12</v>
      </c>
      <c r="INZ60" s="233">
        <v>142</v>
      </c>
      <c r="IOA60" s="233" t="s">
        <v>343</v>
      </c>
      <c r="IOB60" s="233" t="s">
        <v>344</v>
      </c>
      <c r="IOC60" s="233">
        <v>25</v>
      </c>
      <c r="IOD60" s="233" t="s">
        <v>342</v>
      </c>
      <c r="IOE60" s="233">
        <v>3.8</v>
      </c>
      <c r="IOF60" s="233">
        <f>IOC60*IOE60</f>
        <v>95</v>
      </c>
      <c r="IOG60" s="233">
        <v>12</v>
      </c>
      <c r="IOH60" s="233">
        <v>142</v>
      </c>
      <c r="IOI60" s="233" t="s">
        <v>343</v>
      </c>
      <c r="IOJ60" s="233" t="s">
        <v>344</v>
      </c>
      <c r="IOK60" s="233">
        <v>25</v>
      </c>
      <c r="IOL60" s="233" t="s">
        <v>342</v>
      </c>
      <c r="IOM60" s="233">
        <v>3.8</v>
      </c>
      <c r="ION60" s="233">
        <f>IOK60*IOM60</f>
        <v>95</v>
      </c>
      <c r="IOO60" s="233">
        <v>12</v>
      </c>
      <c r="IOP60" s="233">
        <v>142</v>
      </c>
      <c r="IOQ60" s="233" t="s">
        <v>343</v>
      </c>
      <c r="IOR60" s="233" t="s">
        <v>344</v>
      </c>
      <c r="IOS60" s="233">
        <v>25</v>
      </c>
      <c r="IOT60" s="233" t="s">
        <v>342</v>
      </c>
      <c r="IOU60" s="233">
        <v>3.8</v>
      </c>
      <c r="IOV60" s="233">
        <f>IOS60*IOU60</f>
        <v>95</v>
      </c>
      <c r="IOW60" s="233">
        <v>12</v>
      </c>
      <c r="IOX60" s="233">
        <v>142</v>
      </c>
      <c r="IOY60" s="233" t="s">
        <v>343</v>
      </c>
      <c r="IOZ60" s="233" t="s">
        <v>344</v>
      </c>
      <c r="IPA60" s="233">
        <v>25</v>
      </c>
      <c r="IPB60" s="233" t="s">
        <v>342</v>
      </c>
      <c r="IPC60" s="233">
        <v>3.8</v>
      </c>
      <c r="IPD60" s="233">
        <f>IPA60*IPC60</f>
        <v>95</v>
      </c>
      <c r="IPE60" s="233">
        <v>12</v>
      </c>
      <c r="IPF60" s="233">
        <v>142</v>
      </c>
      <c r="IPG60" s="233" t="s">
        <v>343</v>
      </c>
      <c r="IPH60" s="233" t="s">
        <v>344</v>
      </c>
      <c r="IPI60" s="233">
        <v>25</v>
      </c>
      <c r="IPJ60" s="233" t="s">
        <v>342</v>
      </c>
      <c r="IPK60" s="233">
        <v>3.8</v>
      </c>
      <c r="IPL60" s="233">
        <f>IPI60*IPK60</f>
        <v>95</v>
      </c>
      <c r="IPM60" s="233">
        <v>12</v>
      </c>
      <c r="IPN60" s="233">
        <v>142</v>
      </c>
      <c r="IPO60" s="233" t="s">
        <v>343</v>
      </c>
      <c r="IPP60" s="233" t="s">
        <v>344</v>
      </c>
      <c r="IPQ60" s="233">
        <v>25</v>
      </c>
      <c r="IPR60" s="233" t="s">
        <v>342</v>
      </c>
      <c r="IPS60" s="233">
        <v>3.8</v>
      </c>
      <c r="IPT60" s="233">
        <f>IPQ60*IPS60</f>
        <v>95</v>
      </c>
      <c r="IPU60" s="233">
        <v>12</v>
      </c>
      <c r="IPV60" s="233">
        <v>142</v>
      </c>
      <c r="IPW60" s="233" t="s">
        <v>343</v>
      </c>
      <c r="IPX60" s="233" t="s">
        <v>344</v>
      </c>
      <c r="IPY60" s="233">
        <v>25</v>
      </c>
      <c r="IPZ60" s="233" t="s">
        <v>342</v>
      </c>
      <c r="IQA60" s="233">
        <v>3.8</v>
      </c>
      <c r="IQB60" s="233">
        <f>IPY60*IQA60</f>
        <v>95</v>
      </c>
      <c r="IQC60" s="233">
        <v>12</v>
      </c>
      <c r="IQD60" s="233">
        <v>142</v>
      </c>
      <c r="IQE60" s="233" t="s">
        <v>343</v>
      </c>
      <c r="IQF60" s="233" t="s">
        <v>344</v>
      </c>
      <c r="IQG60" s="233">
        <v>25</v>
      </c>
      <c r="IQH60" s="233" t="s">
        <v>342</v>
      </c>
      <c r="IQI60" s="233">
        <v>3.8</v>
      </c>
      <c r="IQJ60" s="233">
        <f>IQG60*IQI60</f>
        <v>95</v>
      </c>
      <c r="IQK60" s="233">
        <v>12</v>
      </c>
      <c r="IQL60" s="233">
        <v>142</v>
      </c>
      <c r="IQM60" s="233" t="s">
        <v>343</v>
      </c>
      <c r="IQN60" s="233" t="s">
        <v>344</v>
      </c>
      <c r="IQO60" s="233">
        <v>25</v>
      </c>
      <c r="IQP60" s="233" t="s">
        <v>342</v>
      </c>
      <c r="IQQ60" s="233">
        <v>3.8</v>
      </c>
      <c r="IQR60" s="233">
        <f>IQO60*IQQ60</f>
        <v>95</v>
      </c>
      <c r="IQS60" s="233">
        <v>12</v>
      </c>
      <c r="IQT60" s="233">
        <v>142</v>
      </c>
      <c r="IQU60" s="233" t="s">
        <v>343</v>
      </c>
      <c r="IQV60" s="233" t="s">
        <v>344</v>
      </c>
      <c r="IQW60" s="233">
        <v>25</v>
      </c>
      <c r="IQX60" s="233" t="s">
        <v>342</v>
      </c>
      <c r="IQY60" s="233">
        <v>3.8</v>
      </c>
      <c r="IQZ60" s="233">
        <f>IQW60*IQY60</f>
        <v>95</v>
      </c>
      <c r="IRA60" s="233">
        <v>12</v>
      </c>
      <c r="IRB60" s="233">
        <v>142</v>
      </c>
      <c r="IRC60" s="233" t="s">
        <v>343</v>
      </c>
      <c r="IRD60" s="233" t="s">
        <v>344</v>
      </c>
      <c r="IRE60" s="233">
        <v>25</v>
      </c>
      <c r="IRF60" s="233" t="s">
        <v>342</v>
      </c>
      <c r="IRG60" s="233">
        <v>3.8</v>
      </c>
      <c r="IRH60" s="233">
        <f>IRE60*IRG60</f>
        <v>95</v>
      </c>
      <c r="IRI60" s="233">
        <v>12</v>
      </c>
      <c r="IRJ60" s="233">
        <v>142</v>
      </c>
      <c r="IRK60" s="233" t="s">
        <v>343</v>
      </c>
      <c r="IRL60" s="233" t="s">
        <v>344</v>
      </c>
      <c r="IRM60" s="233">
        <v>25</v>
      </c>
      <c r="IRN60" s="233" t="s">
        <v>342</v>
      </c>
      <c r="IRO60" s="233">
        <v>3.8</v>
      </c>
      <c r="IRP60" s="233">
        <f>IRM60*IRO60</f>
        <v>95</v>
      </c>
      <c r="IRQ60" s="233">
        <v>12</v>
      </c>
      <c r="IRR60" s="233">
        <v>142</v>
      </c>
      <c r="IRS60" s="233" t="s">
        <v>343</v>
      </c>
      <c r="IRT60" s="233" t="s">
        <v>344</v>
      </c>
      <c r="IRU60" s="233">
        <v>25</v>
      </c>
      <c r="IRV60" s="233" t="s">
        <v>342</v>
      </c>
      <c r="IRW60" s="233">
        <v>3.8</v>
      </c>
      <c r="IRX60" s="233">
        <f>IRU60*IRW60</f>
        <v>95</v>
      </c>
      <c r="IRY60" s="233">
        <v>12</v>
      </c>
      <c r="IRZ60" s="233">
        <v>142</v>
      </c>
      <c r="ISA60" s="233" t="s">
        <v>343</v>
      </c>
      <c r="ISB60" s="233" t="s">
        <v>344</v>
      </c>
      <c r="ISC60" s="233">
        <v>25</v>
      </c>
      <c r="ISD60" s="233" t="s">
        <v>342</v>
      </c>
      <c r="ISE60" s="233">
        <v>3.8</v>
      </c>
      <c r="ISF60" s="233">
        <f>ISC60*ISE60</f>
        <v>95</v>
      </c>
      <c r="ISG60" s="233">
        <v>12</v>
      </c>
      <c r="ISH60" s="233">
        <v>142</v>
      </c>
      <c r="ISI60" s="233" t="s">
        <v>343</v>
      </c>
      <c r="ISJ60" s="233" t="s">
        <v>344</v>
      </c>
      <c r="ISK60" s="233">
        <v>25</v>
      </c>
      <c r="ISL60" s="233" t="s">
        <v>342</v>
      </c>
      <c r="ISM60" s="233">
        <v>3.8</v>
      </c>
      <c r="ISN60" s="233">
        <f>ISK60*ISM60</f>
        <v>95</v>
      </c>
      <c r="ISO60" s="233">
        <v>12</v>
      </c>
      <c r="ISP60" s="233">
        <v>142</v>
      </c>
      <c r="ISQ60" s="233" t="s">
        <v>343</v>
      </c>
      <c r="ISR60" s="233" t="s">
        <v>344</v>
      </c>
      <c r="ISS60" s="233">
        <v>25</v>
      </c>
      <c r="IST60" s="233" t="s">
        <v>342</v>
      </c>
      <c r="ISU60" s="233">
        <v>3.8</v>
      </c>
      <c r="ISV60" s="233">
        <f>ISS60*ISU60</f>
        <v>95</v>
      </c>
      <c r="ISW60" s="233">
        <v>12</v>
      </c>
      <c r="ISX60" s="233">
        <v>142</v>
      </c>
      <c r="ISY60" s="233" t="s">
        <v>343</v>
      </c>
      <c r="ISZ60" s="233" t="s">
        <v>344</v>
      </c>
      <c r="ITA60" s="233">
        <v>25</v>
      </c>
      <c r="ITB60" s="233" t="s">
        <v>342</v>
      </c>
      <c r="ITC60" s="233">
        <v>3.8</v>
      </c>
      <c r="ITD60" s="233">
        <f>ITA60*ITC60</f>
        <v>95</v>
      </c>
      <c r="ITE60" s="233">
        <v>12</v>
      </c>
      <c r="ITF60" s="233">
        <v>142</v>
      </c>
      <c r="ITG60" s="233" t="s">
        <v>343</v>
      </c>
      <c r="ITH60" s="233" t="s">
        <v>344</v>
      </c>
      <c r="ITI60" s="233">
        <v>25</v>
      </c>
      <c r="ITJ60" s="233" t="s">
        <v>342</v>
      </c>
      <c r="ITK60" s="233">
        <v>3.8</v>
      </c>
      <c r="ITL60" s="233">
        <f>ITI60*ITK60</f>
        <v>95</v>
      </c>
      <c r="ITM60" s="233">
        <v>12</v>
      </c>
      <c r="ITN60" s="233">
        <v>142</v>
      </c>
      <c r="ITO60" s="233" t="s">
        <v>343</v>
      </c>
      <c r="ITP60" s="233" t="s">
        <v>344</v>
      </c>
      <c r="ITQ60" s="233">
        <v>25</v>
      </c>
      <c r="ITR60" s="233" t="s">
        <v>342</v>
      </c>
      <c r="ITS60" s="233">
        <v>3.8</v>
      </c>
      <c r="ITT60" s="233">
        <f>ITQ60*ITS60</f>
        <v>95</v>
      </c>
      <c r="ITU60" s="233">
        <v>12</v>
      </c>
      <c r="ITV60" s="233">
        <v>142</v>
      </c>
      <c r="ITW60" s="233" t="s">
        <v>343</v>
      </c>
      <c r="ITX60" s="233" t="s">
        <v>344</v>
      </c>
      <c r="ITY60" s="233">
        <v>25</v>
      </c>
      <c r="ITZ60" s="233" t="s">
        <v>342</v>
      </c>
      <c r="IUA60" s="233">
        <v>3.8</v>
      </c>
      <c r="IUB60" s="233">
        <f>ITY60*IUA60</f>
        <v>95</v>
      </c>
      <c r="IUC60" s="233">
        <v>12</v>
      </c>
      <c r="IUD60" s="233">
        <v>142</v>
      </c>
      <c r="IUE60" s="233" t="s">
        <v>343</v>
      </c>
      <c r="IUF60" s="233" t="s">
        <v>344</v>
      </c>
      <c r="IUG60" s="233">
        <v>25</v>
      </c>
      <c r="IUH60" s="233" t="s">
        <v>342</v>
      </c>
      <c r="IUI60" s="233">
        <v>3.8</v>
      </c>
      <c r="IUJ60" s="233">
        <f>IUG60*IUI60</f>
        <v>95</v>
      </c>
      <c r="IUK60" s="233">
        <v>12</v>
      </c>
      <c r="IUL60" s="233">
        <v>142</v>
      </c>
      <c r="IUM60" s="233" t="s">
        <v>343</v>
      </c>
      <c r="IUN60" s="233" t="s">
        <v>344</v>
      </c>
      <c r="IUO60" s="233">
        <v>25</v>
      </c>
      <c r="IUP60" s="233" t="s">
        <v>342</v>
      </c>
      <c r="IUQ60" s="233">
        <v>3.8</v>
      </c>
      <c r="IUR60" s="233">
        <f>IUO60*IUQ60</f>
        <v>95</v>
      </c>
      <c r="IUS60" s="233">
        <v>12</v>
      </c>
      <c r="IUT60" s="233">
        <v>142</v>
      </c>
      <c r="IUU60" s="233" t="s">
        <v>343</v>
      </c>
      <c r="IUV60" s="233" t="s">
        <v>344</v>
      </c>
      <c r="IUW60" s="233">
        <v>25</v>
      </c>
      <c r="IUX60" s="233" t="s">
        <v>342</v>
      </c>
      <c r="IUY60" s="233">
        <v>3.8</v>
      </c>
      <c r="IUZ60" s="233">
        <f>IUW60*IUY60</f>
        <v>95</v>
      </c>
      <c r="IVA60" s="233">
        <v>12</v>
      </c>
      <c r="IVB60" s="233">
        <v>142</v>
      </c>
      <c r="IVC60" s="233" t="s">
        <v>343</v>
      </c>
      <c r="IVD60" s="233" t="s">
        <v>344</v>
      </c>
      <c r="IVE60" s="233">
        <v>25</v>
      </c>
      <c r="IVF60" s="233" t="s">
        <v>342</v>
      </c>
      <c r="IVG60" s="233">
        <v>3.8</v>
      </c>
      <c r="IVH60" s="233">
        <f>IVE60*IVG60</f>
        <v>95</v>
      </c>
      <c r="IVI60" s="233">
        <v>12</v>
      </c>
      <c r="IVJ60" s="233">
        <v>142</v>
      </c>
      <c r="IVK60" s="233" t="s">
        <v>343</v>
      </c>
      <c r="IVL60" s="233" t="s">
        <v>344</v>
      </c>
      <c r="IVM60" s="233">
        <v>25</v>
      </c>
      <c r="IVN60" s="233" t="s">
        <v>342</v>
      </c>
      <c r="IVO60" s="233">
        <v>3.8</v>
      </c>
      <c r="IVP60" s="233">
        <f>IVM60*IVO60</f>
        <v>95</v>
      </c>
      <c r="IVQ60" s="233">
        <v>12</v>
      </c>
      <c r="IVR60" s="233">
        <v>142</v>
      </c>
      <c r="IVS60" s="233" t="s">
        <v>343</v>
      </c>
      <c r="IVT60" s="233" t="s">
        <v>344</v>
      </c>
      <c r="IVU60" s="233">
        <v>25</v>
      </c>
      <c r="IVV60" s="233" t="s">
        <v>342</v>
      </c>
      <c r="IVW60" s="233">
        <v>3.8</v>
      </c>
      <c r="IVX60" s="233">
        <f>IVU60*IVW60</f>
        <v>95</v>
      </c>
      <c r="IVY60" s="233">
        <v>12</v>
      </c>
      <c r="IVZ60" s="233">
        <v>142</v>
      </c>
      <c r="IWA60" s="233" t="s">
        <v>343</v>
      </c>
      <c r="IWB60" s="233" t="s">
        <v>344</v>
      </c>
      <c r="IWC60" s="233">
        <v>25</v>
      </c>
      <c r="IWD60" s="233" t="s">
        <v>342</v>
      </c>
      <c r="IWE60" s="233">
        <v>3.8</v>
      </c>
      <c r="IWF60" s="233">
        <f>IWC60*IWE60</f>
        <v>95</v>
      </c>
      <c r="IWG60" s="233">
        <v>12</v>
      </c>
      <c r="IWH60" s="233">
        <v>142</v>
      </c>
      <c r="IWI60" s="233" t="s">
        <v>343</v>
      </c>
      <c r="IWJ60" s="233" t="s">
        <v>344</v>
      </c>
      <c r="IWK60" s="233">
        <v>25</v>
      </c>
      <c r="IWL60" s="233" t="s">
        <v>342</v>
      </c>
      <c r="IWM60" s="233">
        <v>3.8</v>
      </c>
      <c r="IWN60" s="233">
        <f>IWK60*IWM60</f>
        <v>95</v>
      </c>
      <c r="IWO60" s="233">
        <v>12</v>
      </c>
      <c r="IWP60" s="233">
        <v>142</v>
      </c>
      <c r="IWQ60" s="233" t="s">
        <v>343</v>
      </c>
      <c r="IWR60" s="233" t="s">
        <v>344</v>
      </c>
      <c r="IWS60" s="233">
        <v>25</v>
      </c>
      <c r="IWT60" s="233" t="s">
        <v>342</v>
      </c>
      <c r="IWU60" s="233">
        <v>3.8</v>
      </c>
      <c r="IWV60" s="233">
        <f>IWS60*IWU60</f>
        <v>95</v>
      </c>
      <c r="IWW60" s="233">
        <v>12</v>
      </c>
      <c r="IWX60" s="233">
        <v>142</v>
      </c>
      <c r="IWY60" s="233" t="s">
        <v>343</v>
      </c>
      <c r="IWZ60" s="233" t="s">
        <v>344</v>
      </c>
      <c r="IXA60" s="233">
        <v>25</v>
      </c>
      <c r="IXB60" s="233" t="s">
        <v>342</v>
      </c>
      <c r="IXC60" s="233">
        <v>3.8</v>
      </c>
      <c r="IXD60" s="233">
        <f>IXA60*IXC60</f>
        <v>95</v>
      </c>
      <c r="IXE60" s="233">
        <v>12</v>
      </c>
      <c r="IXF60" s="233">
        <v>142</v>
      </c>
      <c r="IXG60" s="233" t="s">
        <v>343</v>
      </c>
      <c r="IXH60" s="233" t="s">
        <v>344</v>
      </c>
      <c r="IXI60" s="233">
        <v>25</v>
      </c>
      <c r="IXJ60" s="233" t="s">
        <v>342</v>
      </c>
      <c r="IXK60" s="233">
        <v>3.8</v>
      </c>
      <c r="IXL60" s="233">
        <f>IXI60*IXK60</f>
        <v>95</v>
      </c>
      <c r="IXM60" s="233">
        <v>12</v>
      </c>
      <c r="IXN60" s="233">
        <v>142</v>
      </c>
      <c r="IXO60" s="233" t="s">
        <v>343</v>
      </c>
      <c r="IXP60" s="233" t="s">
        <v>344</v>
      </c>
      <c r="IXQ60" s="233">
        <v>25</v>
      </c>
      <c r="IXR60" s="233" t="s">
        <v>342</v>
      </c>
      <c r="IXS60" s="233">
        <v>3.8</v>
      </c>
      <c r="IXT60" s="233">
        <f>IXQ60*IXS60</f>
        <v>95</v>
      </c>
      <c r="IXU60" s="233">
        <v>12</v>
      </c>
      <c r="IXV60" s="233">
        <v>142</v>
      </c>
      <c r="IXW60" s="233" t="s">
        <v>343</v>
      </c>
      <c r="IXX60" s="233" t="s">
        <v>344</v>
      </c>
      <c r="IXY60" s="233">
        <v>25</v>
      </c>
      <c r="IXZ60" s="233" t="s">
        <v>342</v>
      </c>
      <c r="IYA60" s="233">
        <v>3.8</v>
      </c>
      <c r="IYB60" s="233">
        <f>IXY60*IYA60</f>
        <v>95</v>
      </c>
      <c r="IYC60" s="233">
        <v>12</v>
      </c>
      <c r="IYD60" s="233">
        <v>142</v>
      </c>
      <c r="IYE60" s="233" t="s">
        <v>343</v>
      </c>
      <c r="IYF60" s="233" t="s">
        <v>344</v>
      </c>
      <c r="IYG60" s="233">
        <v>25</v>
      </c>
      <c r="IYH60" s="233" t="s">
        <v>342</v>
      </c>
      <c r="IYI60" s="233">
        <v>3.8</v>
      </c>
      <c r="IYJ60" s="233">
        <f>IYG60*IYI60</f>
        <v>95</v>
      </c>
      <c r="IYK60" s="233">
        <v>12</v>
      </c>
      <c r="IYL60" s="233">
        <v>142</v>
      </c>
      <c r="IYM60" s="233" t="s">
        <v>343</v>
      </c>
      <c r="IYN60" s="233" t="s">
        <v>344</v>
      </c>
      <c r="IYO60" s="233">
        <v>25</v>
      </c>
      <c r="IYP60" s="233" t="s">
        <v>342</v>
      </c>
      <c r="IYQ60" s="233">
        <v>3.8</v>
      </c>
      <c r="IYR60" s="233">
        <f>IYO60*IYQ60</f>
        <v>95</v>
      </c>
      <c r="IYS60" s="233">
        <v>12</v>
      </c>
      <c r="IYT60" s="233">
        <v>142</v>
      </c>
      <c r="IYU60" s="233" t="s">
        <v>343</v>
      </c>
      <c r="IYV60" s="233" t="s">
        <v>344</v>
      </c>
      <c r="IYW60" s="233">
        <v>25</v>
      </c>
      <c r="IYX60" s="233" t="s">
        <v>342</v>
      </c>
      <c r="IYY60" s="233">
        <v>3.8</v>
      </c>
      <c r="IYZ60" s="233">
        <f>IYW60*IYY60</f>
        <v>95</v>
      </c>
      <c r="IZA60" s="233">
        <v>12</v>
      </c>
      <c r="IZB60" s="233">
        <v>142</v>
      </c>
      <c r="IZC60" s="233" t="s">
        <v>343</v>
      </c>
      <c r="IZD60" s="233" t="s">
        <v>344</v>
      </c>
      <c r="IZE60" s="233">
        <v>25</v>
      </c>
      <c r="IZF60" s="233" t="s">
        <v>342</v>
      </c>
      <c r="IZG60" s="233">
        <v>3.8</v>
      </c>
      <c r="IZH60" s="233">
        <f>IZE60*IZG60</f>
        <v>95</v>
      </c>
      <c r="IZI60" s="233">
        <v>12</v>
      </c>
      <c r="IZJ60" s="233">
        <v>142</v>
      </c>
      <c r="IZK60" s="233" t="s">
        <v>343</v>
      </c>
      <c r="IZL60" s="233" t="s">
        <v>344</v>
      </c>
      <c r="IZM60" s="233">
        <v>25</v>
      </c>
      <c r="IZN60" s="233" t="s">
        <v>342</v>
      </c>
      <c r="IZO60" s="233">
        <v>3.8</v>
      </c>
      <c r="IZP60" s="233">
        <f>IZM60*IZO60</f>
        <v>95</v>
      </c>
      <c r="IZQ60" s="233">
        <v>12</v>
      </c>
      <c r="IZR60" s="233">
        <v>142</v>
      </c>
      <c r="IZS60" s="233" t="s">
        <v>343</v>
      </c>
      <c r="IZT60" s="233" t="s">
        <v>344</v>
      </c>
      <c r="IZU60" s="233">
        <v>25</v>
      </c>
      <c r="IZV60" s="233" t="s">
        <v>342</v>
      </c>
      <c r="IZW60" s="233">
        <v>3.8</v>
      </c>
      <c r="IZX60" s="233">
        <f>IZU60*IZW60</f>
        <v>95</v>
      </c>
      <c r="IZY60" s="233">
        <v>12</v>
      </c>
      <c r="IZZ60" s="233">
        <v>142</v>
      </c>
      <c r="JAA60" s="233" t="s">
        <v>343</v>
      </c>
      <c r="JAB60" s="233" t="s">
        <v>344</v>
      </c>
      <c r="JAC60" s="233">
        <v>25</v>
      </c>
      <c r="JAD60" s="233" t="s">
        <v>342</v>
      </c>
      <c r="JAE60" s="233">
        <v>3.8</v>
      </c>
      <c r="JAF60" s="233">
        <f>JAC60*JAE60</f>
        <v>95</v>
      </c>
      <c r="JAG60" s="233">
        <v>12</v>
      </c>
      <c r="JAH60" s="233">
        <v>142</v>
      </c>
      <c r="JAI60" s="233" t="s">
        <v>343</v>
      </c>
      <c r="JAJ60" s="233" t="s">
        <v>344</v>
      </c>
      <c r="JAK60" s="233">
        <v>25</v>
      </c>
      <c r="JAL60" s="233" t="s">
        <v>342</v>
      </c>
      <c r="JAM60" s="233">
        <v>3.8</v>
      </c>
      <c r="JAN60" s="233">
        <f>JAK60*JAM60</f>
        <v>95</v>
      </c>
      <c r="JAO60" s="233">
        <v>12</v>
      </c>
      <c r="JAP60" s="233">
        <v>142</v>
      </c>
      <c r="JAQ60" s="233" t="s">
        <v>343</v>
      </c>
      <c r="JAR60" s="233" t="s">
        <v>344</v>
      </c>
      <c r="JAS60" s="233">
        <v>25</v>
      </c>
      <c r="JAT60" s="233" t="s">
        <v>342</v>
      </c>
      <c r="JAU60" s="233">
        <v>3.8</v>
      </c>
      <c r="JAV60" s="233">
        <f>JAS60*JAU60</f>
        <v>95</v>
      </c>
      <c r="JAW60" s="233">
        <v>12</v>
      </c>
      <c r="JAX60" s="233">
        <v>142</v>
      </c>
      <c r="JAY60" s="233" t="s">
        <v>343</v>
      </c>
      <c r="JAZ60" s="233" t="s">
        <v>344</v>
      </c>
      <c r="JBA60" s="233">
        <v>25</v>
      </c>
      <c r="JBB60" s="233" t="s">
        <v>342</v>
      </c>
      <c r="JBC60" s="233">
        <v>3.8</v>
      </c>
      <c r="JBD60" s="233">
        <f>JBA60*JBC60</f>
        <v>95</v>
      </c>
      <c r="JBE60" s="233">
        <v>12</v>
      </c>
      <c r="JBF60" s="233">
        <v>142</v>
      </c>
      <c r="JBG60" s="233" t="s">
        <v>343</v>
      </c>
      <c r="JBH60" s="233" t="s">
        <v>344</v>
      </c>
      <c r="JBI60" s="233">
        <v>25</v>
      </c>
      <c r="JBJ60" s="233" t="s">
        <v>342</v>
      </c>
      <c r="JBK60" s="233">
        <v>3.8</v>
      </c>
      <c r="JBL60" s="233">
        <f>JBI60*JBK60</f>
        <v>95</v>
      </c>
      <c r="JBM60" s="233">
        <v>12</v>
      </c>
      <c r="JBN60" s="233">
        <v>142</v>
      </c>
      <c r="JBO60" s="233" t="s">
        <v>343</v>
      </c>
      <c r="JBP60" s="233" t="s">
        <v>344</v>
      </c>
      <c r="JBQ60" s="233">
        <v>25</v>
      </c>
      <c r="JBR60" s="233" t="s">
        <v>342</v>
      </c>
      <c r="JBS60" s="233">
        <v>3.8</v>
      </c>
      <c r="JBT60" s="233">
        <f>JBQ60*JBS60</f>
        <v>95</v>
      </c>
      <c r="JBU60" s="233">
        <v>12</v>
      </c>
      <c r="JBV60" s="233">
        <v>142</v>
      </c>
      <c r="JBW60" s="233" t="s">
        <v>343</v>
      </c>
      <c r="JBX60" s="233" t="s">
        <v>344</v>
      </c>
      <c r="JBY60" s="233">
        <v>25</v>
      </c>
      <c r="JBZ60" s="233" t="s">
        <v>342</v>
      </c>
      <c r="JCA60" s="233">
        <v>3.8</v>
      </c>
      <c r="JCB60" s="233">
        <f>JBY60*JCA60</f>
        <v>95</v>
      </c>
      <c r="JCC60" s="233">
        <v>12</v>
      </c>
      <c r="JCD60" s="233">
        <v>142</v>
      </c>
      <c r="JCE60" s="233" t="s">
        <v>343</v>
      </c>
      <c r="JCF60" s="233" t="s">
        <v>344</v>
      </c>
      <c r="JCG60" s="233">
        <v>25</v>
      </c>
      <c r="JCH60" s="233" t="s">
        <v>342</v>
      </c>
      <c r="JCI60" s="233">
        <v>3.8</v>
      </c>
      <c r="JCJ60" s="233">
        <f>JCG60*JCI60</f>
        <v>95</v>
      </c>
      <c r="JCK60" s="233">
        <v>12</v>
      </c>
      <c r="JCL60" s="233">
        <v>142</v>
      </c>
      <c r="JCM60" s="233" t="s">
        <v>343</v>
      </c>
      <c r="JCN60" s="233" t="s">
        <v>344</v>
      </c>
      <c r="JCO60" s="233">
        <v>25</v>
      </c>
      <c r="JCP60" s="233" t="s">
        <v>342</v>
      </c>
      <c r="JCQ60" s="233">
        <v>3.8</v>
      </c>
      <c r="JCR60" s="233">
        <f>JCO60*JCQ60</f>
        <v>95</v>
      </c>
      <c r="JCS60" s="233">
        <v>12</v>
      </c>
      <c r="JCT60" s="233">
        <v>142</v>
      </c>
      <c r="JCU60" s="233" t="s">
        <v>343</v>
      </c>
      <c r="JCV60" s="233" t="s">
        <v>344</v>
      </c>
      <c r="JCW60" s="233">
        <v>25</v>
      </c>
      <c r="JCX60" s="233" t="s">
        <v>342</v>
      </c>
      <c r="JCY60" s="233">
        <v>3.8</v>
      </c>
      <c r="JCZ60" s="233">
        <f>JCW60*JCY60</f>
        <v>95</v>
      </c>
      <c r="JDA60" s="233">
        <v>12</v>
      </c>
      <c r="JDB60" s="233">
        <v>142</v>
      </c>
      <c r="JDC60" s="233" t="s">
        <v>343</v>
      </c>
      <c r="JDD60" s="233" t="s">
        <v>344</v>
      </c>
      <c r="JDE60" s="233">
        <v>25</v>
      </c>
      <c r="JDF60" s="233" t="s">
        <v>342</v>
      </c>
      <c r="JDG60" s="233">
        <v>3.8</v>
      </c>
      <c r="JDH60" s="233">
        <f>JDE60*JDG60</f>
        <v>95</v>
      </c>
      <c r="JDI60" s="233">
        <v>12</v>
      </c>
      <c r="JDJ60" s="233">
        <v>142</v>
      </c>
      <c r="JDK60" s="233" t="s">
        <v>343</v>
      </c>
      <c r="JDL60" s="233" t="s">
        <v>344</v>
      </c>
      <c r="JDM60" s="233">
        <v>25</v>
      </c>
      <c r="JDN60" s="233" t="s">
        <v>342</v>
      </c>
      <c r="JDO60" s="233">
        <v>3.8</v>
      </c>
      <c r="JDP60" s="233">
        <f>JDM60*JDO60</f>
        <v>95</v>
      </c>
      <c r="JDQ60" s="233">
        <v>12</v>
      </c>
      <c r="JDR60" s="233">
        <v>142</v>
      </c>
      <c r="JDS60" s="233" t="s">
        <v>343</v>
      </c>
      <c r="JDT60" s="233" t="s">
        <v>344</v>
      </c>
      <c r="JDU60" s="233">
        <v>25</v>
      </c>
      <c r="JDV60" s="233" t="s">
        <v>342</v>
      </c>
      <c r="JDW60" s="233">
        <v>3.8</v>
      </c>
      <c r="JDX60" s="233">
        <f>JDU60*JDW60</f>
        <v>95</v>
      </c>
      <c r="JDY60" s="233">
        <v>12</v>
      </c>
      <c r="JDZ60" s="233">
        <v>142</v>
      </c>
      <c r="JEA60" s="233" t="s">
        <v>343</v>
      </c>
      <c r="JEB60" s="233" t="s">
        <v>344</v>
      </c>
      <c r="JEC60" s="233">
        <v>25</v>
      </c>
      <c r="JED60" s="233" t="s">
        <v>342</v>
      </c>
      <c r="JEE60" s="233">
        <v>3.8</v>
      </c>
      <c r="JEF60" s="233">
        <f>JEC60*JEE60</f>
        <v>95</v>
      </c>
      <c r="JEG60" s="233">
        <v>12</v>
      </c>
      <c r="JEH60" s="233">
        <v>142</v>
      </c>
      <c r="JEI60" s="233" t="s">
        <v>343</v>
      </c>
      <c r="JEJ60" s="233" t="s">
        <v>344</v>
      </c>
      <c r="JEK60" s="233">
        <v>25</v>
      </c>
      <c r="JEL60" s="233" t="s">
        <v>342</v>
      </c>
      <c r="JEM60" s="233">
        <v>3.8</v>
      </c>
      <c r="JEN60" s="233">
        <f>JEK60*JEM60</f>
        <v>95</v>
      </c>
      <c r="JEO60" s="233">
        <v>12</v>
      </c>
      <c r="JEP60" s="233">
        <v>142</v>
      </c>
      <c r="JEQ60" s="233" t="s">
        <v>343</v>
      </c>
      <c r="JER60" s="233" t="s">
        <v>344</v>
      </c>
      <c r="JES60" s="233">
        <v>25</v>
      </c>
      <c r="JET60" s="233" t="s">
        <v>342</v>
      </c>
      <c r="JEU60" s="233">
        <v>3.8</v>
      </c>
      <c r="JEV60" s="233">
        <f>JES60*JEU60</f>
        <v>95</v>
      </c>
      <c r="JEW60" s="233">
        <v>12</v>
      </c>
      <c r="JEX60" s="233">
        <v>142</v>
      </c>
      <c r="JEY60" s="233" t="s">
        <v>343</v>
      </c>
      <c r="JEZ60" s="233" t="s">
        <v>344</v>
      </c>
      <c r="JFA60" s="233">
        <v>25</v>
      </c>
      <c r="JFB60" s="233" t="s">
        <v>342</v>
      </c>
      <c r="JFC60" s="233">
        <v>3.8</v>
      </c>
      <c r="JFD60" s="233">
        <f>JFA60*JFC60</f>
        <v>95</v>
      </c>
      <c r="JFE60" s="233">
        <v>12</v>
      </c>
      <c r="JFF60" s="233">
        <v>142</v>
      </c>
      <c r="JFG60" s="233" t="s">
        <v>343</v>
      </c>
      <c r="JFH60" s="233" t="s">
        <v>344</v>
      </c>
      <c r="JFI60" s="233">
        <v>25</v>
      </c>
      <c r="JFJ60" s="233" t="s">
        <v>342</v>
      </c>
      <c r="JFK60" s="233">
        <v>3.8</v>
      </c>
      <c r="JFL60" s="233">
        <f>JFI60*JFK60</f>
        <v>95</v>
      </c>
      <c r="JFM60" s="233">
        <v>12</v>
      </c>
      <c r="JFN60" s="233">
        <v>142</v>
      </c>
      <c r="JFO60" s="233" t="s">
        <v>343</v>
      </c>
      <c r="JFP60" s="233" t="s">
        <v>344</v>
      </c>
      <c r="JFQ60" s="233">
        <v>25</v>
      </c>
      <c r="JFR60" s="233" t="s">
        <v>342</v>
      </c>
      <c r="JFS60" s="233">
        <v>3.8</v>
      </c>
      <c r="JFT60" s="233">
        <f>JFQ60*JFS60</f>
        <v>95</v>
      </c>
      <c r="JFU60" s="233">
        <v>12</v>
      </c>
      <c r="JFV60" s="233">
        <v>142</v>
      </c>
      <c r="JFW60" s="233" t="s">
        <v>343</v>
      </c>
      <c r="JFX60" s="233" t="s">
        <v>344</v>
      </c>
      <c r="JFY60" s="233">
        <v>25</v>
      </c>
      <c r="JFZ60" s="233" t="s">
        <v>342</v>
      </c>
      <c r="JGA60" s="233">
        <v>3.8</v>
      </c>
      <c r="JGB60" s="233">
        <f>JFY60*JGA60</f>
        <v>95</v>
      </c>
      <c r="JGC60" s="233">
        <v>12</v>
      </c>
      <c r="JGD60" s="233">
        <v>142</v>
      </c>
      <c r="JGE60" s="233" t="s">
        <v>343</v>
      </c>
      <c r="JGF60" s="233" t="s">
        <v>344</v>
      </c>
      <c r="JGG60" s="233">
        <v>25</v>
      </c>
      <c r="JGH60" s="233" t="s">
        <v>342</v>
      </c>
      <c r="JGI60" s="233">
        <v>3.8</v>
      </c>
      <c r="JGJ60" s="233">
        <f>JGG60*JGI60</f>
        <v>95</v>
      </c>
      <c r="JGK60" s="233">
        <v>12</v>
      </c>
      <c r="JGL60" s="233">
        <v>142</v>
      </c>
      <c r="JGM60" s="233" t="s">
        <v>343</v>
      </c>
      <c r="JGN60" s="233" t="s">
        <v>344</v>
      </c>
      <c r="JGO60" s="233">
        <v>25</v>
      </c>
      <c r="JGP60" s="233" t="s">
        <v>342</v>
      </c>
      <c r="JGQ60" s="233">
        <v>3.8</v>
      </c>
      <c r="JGR60" s="233">
        <f>JGO60*JGQ60</f>
        <v>95</v>
      </c>
      <c r="JGS60" s="233">
        <v>12</v>
      </c>
      <c r="JGT60" s="233">
        <v>142</v>
      </c>
      <c r="JGU60" s="233" t="s">
        <v>343</v>
      </c>
      <c r="JGV60" s="233" t="s">
        <v>344</v>
      </c>
      <c r="JGW60" s="233">
        <v>25</v>
      </c>
      <c r="JGX60" s="233" t="s">
        <v>342</v>
      </c>
      <c r="JGY60" s="233">
        <v>3.8</v>
      </c>
      <c r="JGZ60" s="233">
        <f>JGW60*JGY60</f>
        <v>95</v>
      </c>
      <c r="JHA60" s="233">
        <v>12</v>
      </c>
      <c r="JHB60" s="233">
        <v>142</v>
      </c>
      <c r="JHC60" s="233" t="s">
        <v>343</v>
      </c>
      <c r="JHD60" s="233" t="s">
        <v>344</v>
      </c>
      <c r="JHE60" s="233">
        <v>25</v>
      </c>
      <c r="JHF60" s="233" t="s">
        <v>342</v>
      </c>
      <c r="JHG60" s="233">
        <v>3.8</v>
      </c>
      <c r="JHH60" s="233">
        <f>JHE60*JHG60</f>
        <v>95</v>
      </c>
      <c r="JHI60" s="233">
        <v>12</v>
      </c>
      <c r="JHJ60" s="233">
        <v>142</v>
      </c>
      <c r="JHK60" s="233" t="s">
        <v>343</v>
      </c>
      <c r="JHL60" s="233" t="s">
        <v>344</v>
      </c>
      <c r="JHM60" s="233">
        <v>25</v>
      </c>
      <c r="JHN60" s="233" t="s">
        <v>342</v>
      </c>
      <c r="JHO60" s="233">
        <v>3.8</v>
      </c>
      <c r="JHP60" s="233">
        <f>JHM60*JHO60</f>
        <v>95</v>
      </c>
      <c r="JHQ60" s="233">
        <v>12</v>
      </c>
      <c r="JHR60" s="233">
        <v>142</v>
      </c>
      <c r="JHS60" s="233" t="s">
        <v>343</v>
      </c>
      <c r="JHT60" s="233" t="s">
        <v>344</v>
      </c>
      <c r="JHU60" s="233">
        <v>25</v>
      </c>
      <c r="JHV60" s="233" t="s">
        <v>342</v>
      </c>
      <c r="JHW60" s="233">
        <v>3.8</v>
      </c>
      <c r="JHX60" s="233">
        <f>JHU60*JHW60</f>
        <v>95</v>
      </c>
      <c r="JHY60" s="233">
        <v>12</v>
      </c>
      <c r="JHZ60" s="233">
        <v>142</v>
      </c>
      <c r="JIA60" s="233" t="s">
        <v>343</v>
      </c>
      <c r="JIB60" s="233" t="s">
        <v>344</v>
      </c>
      <c r="JIC60" s="233">
        <v>25</v>
      </c>
      <c r="JID60" s="233" t="s">
        <v>342</v>
      </c>
      <c r="JIE60" s="233">
        <v>3.8</v>
      </c>
      <c r="JIF60" s="233">
        <f>JIC60*JIE60</f>
        <v>95</v>
      </c>
      <c r="JIG60" s="233">
        <v>12</v>
      </c>
      <c r="JIH60" s="233">
        <v>142</v>
      </c>
      <c r="JII60" s="233" t="s">
        <v>343</v>
      </c>
      <c r="JIJ60" s="233" t="s">
        <v>344</v>
      </c>
      <c r="JIK60" s="233">
        <v>25</v>
      </c>
      <c r="JIL60" s="233" t="s">
        <v>342</v>
      </c>
      <c r="JIM60" s="233">
        <v>3.8</v>
      </c>
      <c r="JIN60" s="233">
        <f>JIK60*JIM60</f>
        <v>95</v>
      </c>
      <c r="JIO60" s="233">
        <v>12</v>
      </c>
      <c r="JIP60" s="233">
        <v>142</v>
      </c>
      <c r="JIQ60" s="233" t="s">
        <v>343</v>
      </c>
      <c r="JIR60" s="233" t="s">
        <v>344</v>
      </c>
      <c r="JIS60" s="233">
        <v>25</v>
      </c>
      <c r="JIT60" s="233" t="s">
        <v>342</v>
      </c>
      <c r="JIU60" s="233">
        <v>3.8</v>
      </c>
      <c r="JIV60" s="233">
        <f>JIS60*JIU60</f>
        <v>95</v>
      </c>
      <c r="JIW60" s="233">
        <v>12</v>
      </c>
      <c r="JIX60" s="233">
        <v>142</v>
      </c>
      <c r="JIY60" s="233" t="s">
        <v>343</v>
      </c>
      <c r="JIZ60" s="233" t="s">
        <v>344</v>
      </c>
      <c r="JJA60" s="233">
        <v>25</v>
      </c>
      <c r="JJB60" s="233" t="s">
        <v>342</v>
      </c>
      <c r="JJC60" s="233">
        <v>3.8</v>
      </c>
      <c r="JJD60" s="233">
        <f>JJA60*JJC60</f>
        <v>95</v>
      </c>
      <c r="JJE60" s="233">
        <v>12</v>
      </c>
      <c r="JJF60" s="233">
        <v>142</v>
      </c>
      <c r="JJG60" s="233" t="s">
        <v>343</v>
      </c>
      <c r="JJH60" s="233" t="s">
        <v>344</v>
      </c>
      <c r="JJI60" s="233">
        <v>25</v>
      </c>
      <c r="JJJ60" s="233" t="s">
        <v>342</v>
      </c>
      <c r="JJK60" s="233">
        <v>3.8</v>
      </c>
      <c r="JJL60" s="233">
        <f>JJI60*JJK60</f>
        <v>95</v>
      </c>
      <c r="JJM60" s="233">
        <v>12</v>
      </c>
      <c r="JJN60" s="233">
        <v>142</v>
      </c>
      <c r="JJO60" s="233" t="s">
        <v>343</v>
      </c>
      <c r="JJP60" s="233" t="s">
        <v>344</v>
      </c>
      <c r="JJQ60" s="233">
        <v>25</v>
      </c>
      <c r="JJR60" s="233" t="s">
        <v>342</v>
      </c>
      <c r="JJS60" s="233">
        <v>3.8</v>
      </c>
      <c r="JJT60" s="233">
        <f>JJQ60*JJS60</f>
        <v>95</v>
      </c>
      <c r="JJU60" s="233">
        <v>12</v>
      </c>
      <c r="JJV60" s="233">
        <v>142</v>
      </c>
      <c r="JJW60" s="233" t="s">
        <v>343</v>
      </c>
      <c r="JJX60" s="233" t="s">
        <v>344</v>
      </c>
      <c r="JJY60" s="233">
        <v>25</v>
      </c>
      <c r="JJZ60" s="233" t="s">
        <v>342</v>
      </c>
      <c r="JKA60" s="233">
        <v>3.8</v>
      </c>
      <c r="JKB60" s="233">
        <f>JJY60*JKA60</f>
        <v>95</v>
      </c>
      <c r="JKC60" s="233">
        <v>12</v>
      </c>
      <c r="JKD60" s="233">
        <v>142</v>
      </c>
      <c r="JKE60" s="233" t="s">
        <v>343</v>
      </c>
      <c r="JKF60" s="233" t="s">
        <v>344</v>
      </c>
      <c r="JKG60" s="233">
        <v>25</v>
      </c>
      <c r="JKH60" s="233" t="s">
        <v>342</v>
      </c>
      <c r="JKI60" s="233">
        <v>3.8</v>
      </c>
      <c r="JKJ60" s="233">
        <f>JKG60*JKI60</f>
        <v>95</v>
      </c>
      <c r="JKK60" s="233">
        <v>12</v>
      </c>
      <c r="JKL60" s="233">
        <v>142</v>
      </c>
      <c r="JKM60" s="233" t="s">
        <v>343</v>
      </c>
      <c r="JKN60" s="233" t="s">
        <v>344</v>
      </c>
      <c r="JKO60" s="233">
        <v>25</v>
      </c>
      <c r="JKP60" s="233" t="s">
        <v>342</v>
      </c>
      <c r="JKQ60" s="233">
        <v>3.8</v>
      </c>
      <c r="JKR60" s="233">
        <f>JKO60*JKQ60</f>
        <v>95</v>
      </c>
      <c r="JKS60" s="233">
        <v>12</v>
      </c>
      <c r="JKT60" s="233">
        <v>142</v>
      </c>
      <c r="JKU60" s="233" t="s">
        <v>343</v>
      </c>
      <c r="JKV60" s="233" t="s">
        <v>344</v>
      </c>
      <c r="JKW60" s="233">
        <v>25</v>
      </c>
      <c r="JKX60" s="233" t="s">
        <v>342</v>
      </c>
      <c r="JKY60" s="233">
        <v>3.8</v>
      </c>
      <c r="JKZ60" s="233">
        <f>JKW60*JKY60</f>
        <v>95</v>
      </c>
      <c r="JLA60" s="233">
        <v>12</v>
      </c>
      <c r="JLB60" s="233">
        <v>142</v>
      </c>
      <c r="JLC60" s="233" t="s">
        <v>343</v>
      </c>
      <c r="JLD60" s="233" t="s">
        <v>344</v>
      </c>
      <c r="JLE60" s="233">
        <v>25</v>
      </c>
      <c r="JLF60" s="233" t="s">
        <v>342</v>
      </c>
      <c r="JLG60" s="233">
        <v>3.8</v>
      </c>
      <c r="JLH60" s="233">
        <f>JLE60*JLG60</f>
        <v>95</v>
      </c>
      <c r="JLI60" s="233">
        <v>12</v>
      </c>
      <c r="JLJ60" s="233">
        <v>142</v>
      </c>
      <c r="JLK60" s="233" t="s">
        <v>343</v>
      </c>
      <c r="JLL60" s="233" t="s">
        <v>344</v>
      </c>
      <c r="JLM60" s="233">
        <v>25</v>
      </c>
      <c r="JLN60" s="233" t="s">
        <v>342</v>
      </c>
      <c r="JLO60" s="233">
        <v>3.8</v>
      </c>
      <c r="JLP60" s="233">
        <f>JLM60*JLO60</f>
        <v>95</v>
      </c>
      <c r="JLQ60" s="233">
        <v>12</v>
      </c>
      <c r="JLR60" s="233">
        <v>142</v>
      </c>
      <c r="JLS60" s="233" t="s">
        <v>343</v>
      </c>
      <c r="JLT60" s="233" t="s">
        <v>344</v>
      </c>
      <c r="JLU60" s="233">
        <v>25</v>
      </c>
      <c r="JLV60" s="233" t="s">
        <v>342</v>
      </c>
      <c r="JLW60" s="233">
        <v>3.8</v>
      </c>
      <c r="JLX60" s="233">
        <f>JLU60*JLW60</f>
        <v>95</v>
      </c>
      <c r="JLY60" s="233">
        <v>12</v>
      </c>
      <c r="JLZ60" s="233">
        <v>142</v>
      </c>
      <c r="JMA60" s="233" t="s">
        <v>343</v>
      </c>
      <c r="JMB60" s="233" t="s">
        <v>344</v>
      </c>
      <c r="JMC60" s="233">
        <v>25</v>
      </c>
      <c r="JMD60" s="233" t="s">
        <v>342</v>
      </c>
      <c r="JME60" s="233">
        <v>3.8</v>
      </c>
      <c r="JMF60" s="233">
        <f>JMC60*JME60</f>
        <v>95</v>
      </c>
      <c r="JMG60" s="233">
        <v>12</v>
      </c>
      <c r="JMH60" s="233">
        <v>142</v>
      </c>
      <c r="JMI60" s="233" t="s">
        <v>343</v>
      </c>
      <c r="JMJ60" s="233" t="s">
        <v>344</v>
      </c>
      <c r="JMK60" s="233">
        <v>25</v>
      </c>
      <c r="JML60" s="233" t="s">
        <v>342</v>
      </c>
      <c r="JMM60" s="233">
        <v>3.8</v>
      </c>
      <c r="JMN60" s="233">
        <f>JMK60*JMM60</f>
        <v>95</v>
      </c>
      <c r="JMO60" s="233">
        <v>12</v>
      </c>
      <c r="JMP60" s="233">
        <v>142</v>
      </c>
      <c r="JMQ60" s="233" t="s">
        <v>343</v>
      </c>
      <c r="JMR60" s="233" t="s">
        <v>344</v>
      </c>
      <c r="JMS60" s="233">
        <v>25</v>
      </c>
      <c r="JMT60" s="233" t="s">
        <v>342</v>
      </c>
      <c r="JMU60" s="233">
        <v>3.8</v>
      </c>
      <c r="JMV60" s="233">
        <f>JMS60*JMU60</f>
        <v>95</v>
      </c>
      <c r="JMW60" s="233">
        <v>12</v>
      </c>
      <c r="JMX60" s="233">
        <v>142</v>
      </c>
      <c r="JMY60" s="233" t="s">
        <v>343</v>
      </c>
      <c r="JMZ60" s="233" t="s">
        <v>344</v>
      </c>
      <c r="JNA60" s="233">
        <v>25</v>
      </c>
      <c r="JNB60" s="233" t="s">
        <v>342</v>
      </c>
      <c r="JNC60" s="233">
        <v>3.8</v>
      </c>
      <c r="JND60" s="233">
        <f>JNA60*JNC60</f>
        <v>95</v>
      </c>
      <c r="JNE60" s="233">
        <v>12</v>
      </c>
      <c r="JNF60" s="233">
        <v>142</v>
      </c>
      <c r="JNG60" s="233" t="s">
        <v>343</v>
      </c>
      <c r="JNH60" s="233" t="s">
        <v>344</v>
      </c>
      <c r="JNI60" s="233">
        <v>25</v>
      </c>
      <c r="JNJ60" s="233" t="s">
        <v>342</v>
      </c>
      <c r="JNK60" s="233">
        <v>3.8</v>
      </c>
      <c r="JNL60" s="233">
        <f>JNI60*JNK60</f>
        <v>95</v>
      </c>
      <c r="JNM60" s="233">
        <v>12</v>
      </c>
      <c r="JNN60" s="233">
        <v>142</v>
      </c>
      <c r="JNO60" s="233" t="s">
        <v>343</v>
      </c>
      <c r="JNP60" s="233" t="s">
        <v>344</v>
      </c>
      <c r="JNQ60" s="233">
        <v>25</v>
      </c>
      <c r="JNR60" s="233" t="s">
        <v>342</v>
      </c>
      <c r="JNS60" s="233">
        <v>3.8</v>
      </c>
      <c r="JNT60" s="233">
        <f>JNQ60*JNS60</f>
        <v>95</v>
      </c>
      <c r="JNU60" s="233">
        <v>12</v>
      </c>
      <c r="JNV60" s="233">
        <v>142</v>
      </c>
      <c r="JNW60" s="233" t="s">
        <v>343</v>
      </c>
      <c r="JNX60" s="233" t="s">
        <v>344</v>
      </c>
      <c r="JNY60" s="233">
        <v>25</v>
      </c>
      <c r="JNZ60" s="233" t="s">
        <v>342</v>
      </c>
      <c r="JOA60" s="233">
        <v>3.8</v>
      </c>
      <c r="JOB60" s="233">
        <f>JNY60*JOA60</f>
        <v>95</v>
      </c>
      <c r="JOC60" s="233">
        <v>12</v>
      </c>
      <c r="JOD60" s="233">
        <v>142</v>
      </c>
      <c r="JOE60" s="233" t="s">
        <v>343</v>
      </c>
      <c r="JOF60" s="233" t="s">
        <v>344</v>
      </c>
      <c r="JOG60" s="233">
        <v>25</v>
      </c>
      <c r="JOH60" s="233" t="s">
        <v>342</v>
      </c>
      <c r="JOI60" s="233">
        <v>3.8</v>
      </c>
      <c r="JOJ60" s="233">
        <f>JOG60*JOI60</f>
        <v>95</v>
      </c>
      <c r="JOK60" s="233">
        <v>12</v>
      </c>
      <c r="JOL60" s="233">
        <v>142</v>
      </c>
      <c r="JOM60" s="233" t="s">
        <v>343</v>
      </c>
      <c r="JON60" s="233" t="s">
        <v>344</v>
      </c>
      <c r="JOO60" s="233">
        <v>25</v>
      </c>
      <c r="JOP60" s="233" t="s">
        <v>342</v>
      </c>
      <c r="JOQ60" s="233">
        <v>3.8</v>
      </c>
      <c r="JOR60" s="233">
        <f>JOO60*JOQ60</f>
        <v>95</v>
      </c>
      <c r="JOS60" s="233">
        <v>12</v>
      </c>
      <c r="JOT60" s="233">
        <v>142</v>
      </c>
      <c r="JOU60" s="233" t="s">
        <v>343</v>
      </c>
      <c r="JOV60" s="233" t="s">
        <v>344</v>
      </c>
      <c r="JOW60" s="233">
        <v>25</v>
      </c>
      <c r="JOX60" s="233" t="s">
        <v>342</v>
      </c>
      <c r="JOY60" s="233">
        <v>3.8</v>
      </c>
      <c r="JOZ60" s="233">
        <f>JOW60*JOY60</f>
        <v>95</v>
      </c>
      <c r="JPA60" s="233">
        <v>12</v>
      </c>
      <c r="JPB60" s="233">
        <v>142</v>
      </c>
      <c r="JPC60" s="233" t="s">
        <v>343</v>
      </c>
      <c r="JPD60" s="233" t="s">
        <v>344</v>
      </c>
      <c r="JPE60" s="233">
        <v>25</v>
      </c>
      <c r="JPF60" s="233" t="s">
        <v>342</v>
      </c>
      <c r="JPG60" s="233">
        <v>3.8</v>
      </c>
      <c r="JPH60" s="233">
        <f>JPE60*JPG60</f>
        <v>95</v>
      </c>
      <c r="JPI60" s="233">
        <v>12</v>
      </c>
      <c r="JPJ60" s="233">
        <v>142</v>
      </c>
      <c r="JPK60" s="233" t="s">
        <v>343</v>
      </c>
      <c r="JPL60" s="233" t="s">
        <v>344</v>
      </c>
      <c r="JPM60" s="233">
        <v>25</v>
      </c>
      <c r="JPN60" s="233" t="s">
        <v>342</v>
      </c>
      <c r="JPO60" s="233">
        <v>3.8</v>
      </c>
      <c r="JPP60" s="233">
        <f>JPM60*JPO60</f>
        <v>95</v>
      </c>
      <c r="JPQ60" s="233">
        <v>12</v>
      </c>
      <c r="JPR60" s="233">
        <v>142</v>
      </c>
      <c r="JPS60" s="233" t="s">
        <v>343</v>
      </c>
      <c r="JPT60" s="233" t="s">
        <v>344</v>
      </c>
      <c r="JPU60" s="233">
        <v>25</v>
      </c>
      <c r="JPV60" s="233" t="s">
        <v>342</v>
      </c>
      <c r="JPW60" s="233">
        <v>3.8</v>
      </c>
      <c r="JPX60" s="233">
        <f>JPU60*JPW60</f>
        <v>95</v>
      </c>
      <c r="JPY60" s="233">
        <v>12</v>
      </c>
      <c r="JPZ60" s="233">
        <v>142</v>
      </c>
      <c r="JQA60" s="233" t="s">
        <v>343</v>
      </c>
      <c r="JQB60" s="233" t="s">
        <v>344</v>
      </c>
      <c r="JQC60" s="233">
        <v>25</v>
      </c>
      <c r="JQD60" s="233" t="s">
        <v>342</v>
      </c>
      <c r="JQE60" s="233">
        <v>3.8</v>
      </c>
      <c r="JQF60" s="233">
        <f>JQC60*JQE60</f>
        <v>95</v>
      </c>
      <c r="JQG60" s="233">
        <v>12</v>
      </c>
      <c r="JQH60" s="233">
        <v>142</v>
      </c>
      <c r="JQI60" s="233" t="s">
        <v>343</v>
      </c>
      <c r="JQJ60" s="233" t="s">
        <v>344</v>
      </c>
      <c r="JQK60" s="233">
        <v>25</v>
      </c>
      <c r="JQL60" s="233" t="s">
        <v>342</v>
      </c>
      <c r="JQM60" s="233">
        <v>3.8</v>
      </c>
      <c r="JQN60" s="233">
        <f>JQK60*JQM60</f>
        <v>95</v>
      </c>
      <c r="JQO60" s="233">
        <v>12</v>
      </c>
      <c r="JQP60" s="233">
        <v>142</v>
      </c>
      <c r="JQQ60" s="233" t="s">
        <v>343</v>
      </c>
      <c r="JQR60" s="233" t="s">
        <v>344</v>
      </c>
      <c r="JQS60" s="233">
        <v>25</v>
      </c>
      <c r="JQT60" s="233" t="s">
        <v>342</v>
      </c>
      <c r="JQU60" s="233">
        <v>3.8</v>
      </c>
      <c r="JQV60" s="233">
        <f>JQS60*JQU60</f>
        <v>95</v>
      </c>
      <c r="JQW60" s="233">
        <v>12</v>
      </c>
      <c r="JQX60" s="233">
        <v>142</v>
      </c>
      <c r="JQY60" s="233" t="s">
        <v>343</v>
      </c>
      <c r="JQZ60" s="233" t="s">
        <v>344</v>
      </c>
      <c r="JRA60" s="233">
        <v>25</v>
      </c>
      <c r="JRB60" s="233" t="s">
        <v>342</v>
      </c>
      <c r="JRC60" s="233">
        <v>3.8</v>
      </c>
      <c r="JRD60" s="233">
        <f>JRA60*JRC60</f>
        <v>95</v>
      </c>
      <c r="JRE60" s="233">
        <v>12</v>
      </c>
      <c r="JRF60" s="233">
        <v>142</v>
      </c>
      <c r="JRG60" s="233" t="s">
        <v>343</v>
      </c>
      <c r="JRH60" s="233" t="s">
        <v>344</v>
      </c>
      <c r="JRI60" s="233">
        <v>25</v>
      </c>
      <c r="JRJ60" s="233" t="s">
        <v>342</v>
      </c>
      <c r="JRK60" s="233">
        <v>3.8</v>
      </c>
      <c r="JRL60" s="233">
        <f>JRI60*JRK60</f>
        <v>95</v>
      </c>
      <c r="JRM60" s="233">
        <v>12</v>
      </c>
      <c r="JRN60" s="233">
        <v>142</v>
      </c>
      <c r="JRO60" s="233" t="s">
        <v>343</v>
      </c>
      <c r="JRP60" s="233" t="s">
        <v>344</v>
      </c>
      <c r="JRQ60" s="233">
        <v>25</v>
      </c>
      <c r="JRR60" s="233" t="s">
        <v>342</v>
      </c>
      <c r="JRS60" s="233">
        <v>3.8</v>
      </c>
      <c r="JRT60" s="233">
        <f>JRQ60*JRS60</f>
        <v>95</v>
      </c>
      <c r="JRU60" s="233">
        <v>12</v>
      </c>
      <c r="JRV60" s="233">
        <v>142</v>
      </c>
      <c r="JRW60" s="233" t="s">
        <v>343</v>
      </c>
      <c r="JRX60" s="233" t="s">
        <v>344</v>
      </c>
      <c r="JRY60" s="233">
        <v>25</v>
      </c>
      <c r="JRZ60" s="233" t="s">
        <v>342</v>
      </c>
      <c r="JSA60" s="233">
        <v>3.8</v>
      </c>
      <c r="JSB60" s="233">
        <f>JRY60*JSA60</f>
        <v>95</v>
      </c>
      <c r="JSC60" s="233">
        <v>12</v>
      </c>
      <c r="JSD60" s="233">
        <v>142</v>
      </c>
      <c r="JSE60" s="233" t="s">
        <v>343</v>
      </c>
      <c r="JSF60" s="233" t="s">
        <v>344</v>
      </c>
      <c r="JSG60" s="233">
        <v>25</v>
      </c>
      <c r="JSH60" s="233" t="s">
        <v>342</v>
      </c>
      <c r="JSI60" s="233">
        <v>3.8</v>
      </c>
      <c r="JSJ60" s="233">
        <f>JSG60*JSI60</f>
        <v>95</v>
      </c>
      <c r="JSK60" s="233">
        <v>12</v>
      </c>
      <c r="JSL60" s="233">
        <v>142</v>
      </c>
      <c r="JSM60" s="233" t="s">
        <v>343</v>
      </c>
      <c r="JSN60" s="233" t="s">
        <v>344</v>
      </c>
      <c r="JSO60" s="233">
        <v>25</v>
      </c>
      <c r="JSP60" s="233" t="s">
        <v>342</v>
      </c>
      <c r="JSQ60" s="233">
        <v>3.8</v>
      </c>
      <c r="JSR60" s="233">
        <f>JSO60*JSQ60</f>
        <v>95</v>
      </c>
      <c r="JSS60" s="233">
        <v>12</v>
      </c>
      <c r="JST60" s="233">
        <v>142</v>
      </c>
      <c r="JSU60" s="233" t="s">
        <v>343</v>
      </c>
      <c r="JSV60" s="233" t="s">
        <v>344</v>
      </c>
      <c r="JSW60" s="233">
        <v>25</v>
      </c>
      <c r="JSX60" s="233" t="s">
        <v>342</v>
      </c>
      <c r="JSY60" s="233">
        <v>3.8</v>
      </c>
      <c r="JSZ60" s="233">
        <f>JSW60*JSY60</f>
        <v>95</v>
      </c>
      <c r="JTA60" s="233">
        <v>12</v>
      </c>
      <c r="JTB60" s="233">
        <v>142</v>
      </c>
      <c r="JTC60" s="233" t="s">
        <v>343</v>
      </c>
      <c r="JTD60" s="233" t="s">
        <v>344</v>
      </c>
      <c r="JTE60" s="233">
        <v>25</v>
      </c>
      <c r="JTF60" s="233" t="s">
        <v>342</v>
      </c>
      <c r="JTG60" s="233">
        <v>3.8</v>
      </c>
      <c r="JTH60" s="233">
        <f>JTE60*JTG60</f>
        <v>95</v>
      </c>
      <c r="JTI60" s="233">
        <v>12</v>
      </c>
      <c r="JTJ60" s="233">
        <v>142</v>
      </c>
      <c r="JTK60" s="233" t="s">
        <v>343</v>
      </c>
      <c r="JTL60" s="233" t="s">
        <v>344</v>
      </c>
      <c r="JTM60" s="233">
        <v>25</v>
      </c>
      <c r="JTN60" s="233" t="s">
        <v>342</v>
      </c>
      <c r="JTO60" s="233">
        <v>3.8</v>
      </c>
      <c r="JTP60" s="233">
        <f>JTM60*JTO60</f>
        <v>95</v>
      </c>
      <c r="JTQ60" s="233">
        <v>12</v>
      </c>
      <c r="JTR60" s="233">
        <v>142</v>
      </c>
      <c r="JTS60" s="233" t="s">
        <v>343</v>
      </c>
      <c r="JTT60" s="233" t="s">
        <v>344</v>
      </c>
      <c r="JTU60" s="233">
        <v>25</v>
      </c>
      <c r="JTV60" s="233" t="s">
        <v>342</v>
      </c>
      <c r="JTW60" s="233">
        <v>3.8</v>
      </c>
      <c r="JTX60" s="233">
        <f>JTU60*JTW60</f>
        <v>95</v>
      </c>
      <c r="JTY60" s="233">
        <v>12</v>
      </c>
      <c r="JTZ60" s="233">
        <v>142</v>
      </c>
      <c r="JUA60" s="233" t="s">
        <v>343</v>
      </c>
      <c r="JUB60" s="233" t="s">
        <v>344</v>
      </c>
      <c r="JUC60" s="233">
        <v>25</v>
      </c>
      <c r="JUD60" s="233" t="s">
        <v>342</v>
      </c>
      <c r="JUE60" s="233">
        <v>3.8</v>
      </c>
      <c r="JUF60" s="233">
        <f>JUC60*JUE60</f>
        <v>95</v>
      </c>
      <c r="JUG60" s="233">
        <v>12</v>
      </c>
      <c r="JUH60" s="233">
        <v>142</v>
      </c>
      <c r="JUI60" s="233" t="s">
        <v>343</v>
      </c>
      <c r="JUJ60" s="233" t="s">
        <v>344</v>
      </c>
      <c r="JUK60" s="233">
        <v>25</v>
      </c>
      <c r="JUL60" s="233" t="s">
        <v>342</v>
      </c>
      <c r="JUM60" s="233">
        <v>3.8</v>
      </c>
      <c r="JUN60" s="233">
        <f>JUK60*JUM60</f>
        <v>95</v>
      </c>
      <c r="JUO60" s="233">
        <v>12</v>
      </c>
      <c r="JUP60" s="233">
        <v>142</v>
      </c>
      <c r="JUQ60" s="233" t="s">
        <v>343</v>
      </c>
      <c r="JUR60" s="233" t="s">
        <v>344</v>
      </c>
      <c r="JUS60" s="233">
        <v>25</v>
      </c>
      <c r="JUT60" s="233" t="s">
        <v>342</v>
      </c>
      <c r="JUU60" s="233">
        <v>3.8</v>
      </c>
      <c r="JUV60" s="233">
        <f>JUS60*JUU60</f>
        <v>95</v>
      </c>
      <c r="JUW60" s="233">
        <v>12</v>
      </c>
      <c r="JUX60" s="233">
        <v>142</v>
      </c>
      <c r="JUY60" s="233" t="s">
        <v>343</v>
      </c>
      <c r="JUZ60" s="233" t="s">
        <v>344</v>
      </c>
      <c r="JVA60" s="233">
        <v>25</v>
      </c>
      <c r="JVB60" s="233" t="s">
        <v>342</v>
      </c>
      <c r="JVC60" s="233">
        <v>3.8</v>
      </c>
      <c r="JVD60" s="233">
        <f>JVA60*JVC60</f>
        <v>95</v>
      </c>
      <c r="JVE60" s="233">
        <v>12</v>
      </c>
      <c r="JVF60" s="233">
        <v>142</v>
      </c>
      <c r="JVG60" s="233" t="s">
        <v>343</v>
      </c>
      <c r="JVH60" s="233" t="s">
        <v>344</v>
      </c>
      <c r="JVI60" s="233">
        <v>25</v>
      </c>
      <c r="JVJ60" s="233" t="s">
        <v>342</v>
      </c>
      <c r="JVK60" s="233">
        <v>3.8</v>
      </c>
      <c r="JVL60" s="233">
        <f>JVI60*JVK60</f>
        <v>95</v>
      </c>
      <c r="JVM60" s="233">
        <v>12</v>
      </c>
      <c r="JVN60" s="233">
        <v>142</v>
      </c>
      <c r="JVO60" s="233" t="s">
        <v>343</v>
      </c>
      <c r="JVP60" s="233" t="s">
        <v>344</v>
      </c>
      <c r="JVQ60" s="233">
        <v>25</v>
      </c>
      <c r="JVR60" s="233" t="s">
        <v>342</v>
      </c>
      <c r="JVS60" s="233">
        <v>3.8</v>
      </c>
      <c r="JVT60" s="233">
        <f>JVQ60*JVS60</f>
        <v>95</v>
      </c>
      <c r="JVU60" s="233">
        <v>12</v>
      </c>
      <c r="JVV60" s="233">
        <v>142</v>
      </c>
      <c r="JVW60" s="233" t="s">
        <v>343</v>
      </c>
      <c r="JVX60" s="233" t="s">
        <v>344</v>
      </c>
      <c r="JVY60" s="233">
        <v>25</v>
      </c>
      <c r="JVZ60" s="233" t="s">
        <v>342</v>
      </c>
      <c r="JWA60" s="233">
        <v>3.8</v>
      </c>
      <c r="JWB60" s="233">
        <f>JVY60*JWA60</f>
        <v>95</v>
      </c>
      <c r="JWC60" s="233">
        <v>12</v>
      </c>
      <c r="JWD60" s="233">
        <v>142</v>
      </c>
      <c r="JWE60" s="233" t="s">
        <v>343</v>
      </c>
      <c r="JWF60" s="233" t="s">
        <v>344</v>
      </c>
      <c r="JWG60" s="233">
        <v>25</v>
      </c>
      <c r="JWH60" s="233" t="s">
        <v>342</v>
      </c>
      <c r="JWI60" s="233">
        <v>3.8</v>
      </c>
      <c r="JWJ60" s="233">
        <f>JWG60*JWI60</f>
        <v>95</v>
      </c>
      <c r="JWK60" s="233">
        <v>12</v>
      </c>
      <c r="JWL60" s="233">
        <v>142</v>
      </c>
      <c r="JWM60" s="233" t="s">
        <v>343</v>
      </c>
      <c r="JWN60" s="233" t="s">
        <v>344</v>
      </c>
      <c r="JWO60" s="233">
        <v>25</v>
      </c>
      <c r="JWP60" s="233" t="s">
        <v>342</v>
      </c>
      <c r="JWQ60" s="233">
        <v>3.8</v>
      </c>
      <c r="JWR60" s="233">
        <f>JWO60*JWQ60</f>
        <v>95</v>
      </c>
      <c r="JWS60" s="233">
        <v>12</v>
      </c>
      <c r="JWT60" s="233">
        <v>142</v>
      </c>
      <c r="JWU60" s="233" t="s">
        <v>343</v>
      </c>
      <c r="JWV60" s="233" t="s">
        <v>344</v>
      </c>
      <c r="JWW60" s="233">
        <v>25</v>
      </c>
      <c r="JWX60" s="233" t="s">
        <v>342</v>
      </c>
      <c r="JWY60" s="233">
        <v>3.8</v>
      </c>
      <c r="JWZ60" s="233">
        <f>JWW60*JWY60</f>
        <v>95</v>
      </c>
      <c r="JXA60" s="233">
        <v>12</v>
      </c>
      <c r="JXB60" s="233">
        <v>142</v>
      </c>
      <c r="JXC60" s="233" t="s">
        <v>343</v>
      </c>
      <c r="JXD60" s="233" t="s">
        <v>344</v>
      </c>
      <c r="JXE60" s="233">
        <v>25</v>
      </c>
      <c r="JXF60" s="233" t="s">
        <v>342</v>
      </c>
      <c r="JXG60" s="233">
        <v>3.8</v>
      </c>
      <c r="JXH60" s="233">
        <f>JXE60*JXG60</f>
        <v>95</v>
      </c>
      <c r="JXI60" s="233">
        <v>12</v>
      </c>
      <c r="JXJ60" s="233">
        <v>142</v>
      </c>
      <c r="JXK60" s="233" t="s">
        <v>343</v>
      </c>
      <c r="JXL60" s="233" t="s">
        <v>344</v>
      </c>
      <c r="JXM60" s="233">
        <v>25</v>
      </c>
      <c r="JXN60" s="233" t="s">
        <v>342</v>
      </c>
      <c r="JXO60" s="233">
        <v>3.8</v>
      </c>
      <c r="JXP60" s="233">
        <f>JXM60*JXO60</f>
        <v>95</v>
      </c>
      <c r="JXQ60" s="233">
        <v>12</v>
      </c>
      <c r="JXR60" s="233">
        <v>142</v>
      </c>
      <c r="JXS60" s="233" t="s">
        <v>343</v>
      </c>
      <c r="JXT60" s="233" t="s">
        <v>344</v>
      </c>
      <c r="JXU60" s="233">
        <v>25</v>
      </c>
      <c r="JXV60" s="233" t="s">
        <v>342</v>
      </c>
      <c r="JXW60" s="233">
        <v>3.8</v>
      </c>
      <c r="JXX60" s="233">
        <f>JXU60*JXW60</f>
        <v>95</v>
      </c>
      <c r="JXY60" s="233">
        <v>12</v>
      </c>
      <c r="JXZ60" s="233">
        <v>142</v>
      </c>
      <c r="JYA60" s="233" t="s">
        <v>343</v>
      </c>
      <c r="JYB60" s="233" t="s">
        <v>344</v>
      </c>
      <c r="JYC60" s="233">
        <v>25</v>
      </c>
      <c r="JYD60" s="233" t="s">
        <v>342</v>
      </c>
      <c r="JYE60" s="233">
        <v>3.8</v>
      </c>
      <c r="JYF60" s="233">
        <f>JYC60*JYE60</f>
        <v>95</v>
      </c>
      <c r="JYG60" s="233">
        <v>12</v>
      </c>
      <c r="JYH60" s="233">
        <v>142</v>
      </c>
      <c r="JYI60" s="233" t="s">
        <v>343</v>
      </c>
      <c r="JYJ60" s="233" t="s">
        <v>344</v>
      </c>
      <c r="JYK60" s="233">
        <v>25</v>
      </c>
      <c r="JYL60" s="233" t="s">
        <v>342</v>
      </c>
      <c r="JYM60" s="233">
        <v>3.8</v>
      </c>
      <c r="JYN60" s="233">
        <f>JYK60*JYM60</f>
        <v>95</v>
      </c>
      <c r="JYO60" s="233">
        <v>12</v>
      </c>
      <c r="JYP60" s="233">
        <v>142</v>
      </c>
      <c r="JYQ60" s="233" t="s">
        <v>343</v>
      </c>
      <c r="JYR60" s="233" t="s">
        <v>344</v>
      </c>
      <c r="JYS60" s="233">
        <v>25</v>
      </c>
      <c r="JYT60" s="233" t="s">
        <v>342</v>
      </c>
      <c r="JYU60" s="233">
        <v>3.8</v>
      </c>
      <c r="JYV60" s="233">
        <f>JYS60*JYU60</f>
        <v>95</v>
      </c>
      <c r="JYW60" s="233">
        <v>12</v>
      </c>
      <c r="JYX60" s="233">
        <v>142</v>
      </c>
      <c r="JYY60" s="233" t="s">
        <v>343</v>
      </c>
      <c r="JYZ60" s="233" t="s">
        <v>344</v>
      </c>
      <c r="JZA60" s="233">
        <v>25</v>
      </c>
      <c r="JZB60" s="233" t="s">
        <v>342</v>
      </c>
      <c r="JZC60" s="233">
        <v>3.8</v>
      </c>
      <c r="JZD60" s="233">
        <f>JZA60*JZC60</f>
        <v>95</v>
      </c>
      <c r="JZE60" s="233">
        <v>12</v>
      </c>
      <c r="JZF60" s="233">
        <v>142</v>
      </c>
      <c r="JZG60" s="233" t="s">
        <v>343</v>
      </c>
      <c r="JZH60" s="233" t="s">
        <v>344</v>
      </c>
      <c r="JZI60" s="233">
        <v>25</v>
      </c>
      <c r="JZJ60" s="233" t="s">
        <v>342</v>
      </c>
      <c r="JZK60" s="233">
        <v>3.8</v>
      </c>
      <c r="JZL60" s="233">
        <f>JZI60*JZK60</f>
        <v>95</v>
      </c>
      <c r="JZM60" s="233">
        <v>12</v>
      </c>
      <c r="JZN60" s="233">
        <v>142</v>
      </c>
      <c r="JZO60" s="233" t="s">
        <v>343</v>
      </c>
      <c r="JZP60" s="233" t="s">
        <v>344</v>
      </c>
      <c r="JZQ60" s="233">
        <v>25</v>
      </c>
      <c r="JZR60" s="233" t="s">
        <v>342</v>
      </c>
      <c r="JZS60" s="233">
        <v>3.8</v>
      </c>
      <c r="JZT60" s="233">
        <f>JZQ60*JZS60</f>
        <v>95</v>
      </c>
      <c r="JZU60" s="233">
        <v>12</v>
      </c>
      <c r="JZV60" s="233">
        <v>142</v>
      </c>
      <c r="JZW60" s="233" t="s">
        <v>343</v>
      </c>
      <c r="JZX60" s="233" t="s">
        <v>344</v>
      </c>
      <c r="JZY60" s="233">
        <v>25</v>
      </c>
      <c r="JZZ60" s="233" t="s">
        <v>342</v>
      </c>
      <c r="KAA60" s="233">
        <v>3.8</v>
      </c>
      <c r="KAB60" s="233">
        <f>JZY60*KAA60</f>
        <v>95</v>
      </c>
      <c r="KAC60" s="233">
        <v>12</v>
      </c>
      <c r="KAD60" s="233">
        <v>142</v>
      </c>
      <c r="KAE60" s="233" t="s">
        <v>343</v>
      </c>
      <c r="KAF60" s="233" t="s">
        <v>344</v>
      </c>
      <c r="KAG60" s="233">
        <v>25</v>
      </c>
      <c r="KAH60" s="233" t="s">
        <v>342</v>
      </c>
      <c r="KAI60" s="233">
        <v>3.8</v>
      </c>
      <c r="KAJ60" s="233">
        <f>KAG60*KAI60</f>
        <v>95</v>
      </c>
      <c r="KAK60" s="233">
        <v>12</v>
      </c>
      <c r="KAL60" s="233">
        <v>142</v>
      </c>
      <c r="KAM60" s="233" t="s">
        <v>343</v>
      </c>
      <c r="KAN60" s="233" t="s">
        <v>344</v>
      </c>
      <c r="KAO60" s="233">
        <v>25</v>
      </c>
      <c r="KAP60" s="233" t="s">
        <v>342</v>
      </c>
      <c r="KAQ60" s="233">
        <v>3.8</v>
      </c>
      <c r="KAR60" s="233">
        <f>KAO60*KAQ60</f>
        <v>95</v>
      </c>
      <c r="KAS60" s="233">
        <v>12</v>
      </c>
      <c r="KAT60" s="233">
        <v>142</v>
      </c>
      <c r="KAU60" s="233" t="s">
        <v>343</v>
      </c>
      <c r="KAV60" s="233" t="s">
        <v>344</v>
      </c>
      <c r="KAW60" s="233">
        <v>25</v>
      </c>
      <c r="KAX60" s="233" t="s">
        <v>342</v>
      </c>
      <c r="KAY60" s="233">
        <v>3.8</v>
      </c>
      <c r="KAZ60" s="233">
        <f>KAW60*KAY60</f>
        <v>95</v>
      </c>
      <c r="KBA60" s="233">
        <v>12</v>
      </c>
      <c r="KBB60" s="233">
        <v>142</v>
      </c>
      <c r="KBC60" s="233" t="s">
        <v>343</v>
      </c>
      <c r="KBD60" s="233" t="s">
        <v>344</v>
      </c>
      <c r="KBE60" s="233">
        <v>25</v>
      </c>
      <c r="KBF60" s="233" t="s">
        <v>342</v>
      </c>
      <c r="KBG60" s="233">
        <v>3.8</v>
      </c>
      <c r="KBH60" s="233">
        <f>KBE60*KBG60</f>
        <v>95</v>
      </c>
      <c r="KBI60" s="233">
        <v>12</v>
      </c>
      <c r="KBJ60" s="233">
        <v>142</v>
      </c>
      <c r="KBK60" s="233" t="s">
        <v>343</v>
      </c>
      <c r="KBL60" s="233" t="s">
        <v>344</v>
      </c>
      <c r="KBM60" s="233">
        <v>25</v>
      </c>
      <c r="KBN60" s="233" t="s">
        <v>342</v>
      </c>
      <c r="KBO60" s="233">
        <v>3.8</v>
      </c>
      <c r="KBP60" s="233">
        <f>KBM60*KBO60</f>
        <v>95</v>
      </c>
      <c r="KBQ60" s="233">
        <v>12</v>
      </c>
      <c r="KBR60" s="233">
        <v>142</v>
      </c>
      <c r="KBS60" s="233" t="s">
        <v>343</v>
      </c>
      <c r="KBT60" s="233" t="s">
        <v>344</v>
      </c>
      <c r="KBU60" s="233">
        <v>25</v>
      </c>
      <c r="KBV60" s="233" t="s">
        <v>342</v>
      </c>
      <c r="KBW60" s="233">
        <v>3.8</v>
      </c>
      <c r="KBX60" s="233">
        <f>KBU60*KBW60</f>
        <v>95</v>
      </c>
      <c r="KBY60" s="233">
        <v>12</v>
      </c>
      <c r="KBZ60" s="233">
        <v>142</v>
      </c>
      <c r="KCA60" s="233" t="s">
        <v>343</v>
      </c>
      <c r="KCB60" s="233" t="s">
        <v>344</v>
      </c>
      <c r="KCC60" s="233">
        <v>25</v>
      </c>
      <c r="KCD60" s="233" t="s">
        <v>342</v>
      </c>
      <c r="KCE60" s="233">
        <v>3.8</v>
      </c>
      <c r="KCF60" s="233">
        <f>KCC60*KCE60</f>
        <v>95</v>
      </c>
      <c r="KCG60" s="233">
        <v>12</v>
      </c>
      <c r="KCH60" s="233">
        <v>142</v>
      </c>
      <c r="KCI60" s="233" t="s">
        <v>343</v>
      </c>
      <c r="KCJ60" s="233" t="s">
        <v>344</v>
      </c>
      <c r="KCK60" s="233">
        <v>25</v>
      </c>
      <c r="KCL60" s="233" t="s">
        <v>342</v>
      </c>
      <c r="KCM60" s="233">
        <v>3.8</v>
      </c>
      <c r="KCN60" s="233">
        <f>KCK60*KCM60</f>
        <v>95</v>
      </c>
      <c r="KCO60" s="233">
        <v>12</v>
      </c>
      <c r="KCP60" s="233">
        <v>142</v>
      </c>
      <c r="KCQ60" s="233" t="s">
        <v>343</v>
      </c>
      <c r="KCR60" s="233" t="s">
        <v>344</v>
      </c>
      <c r="KCS60" s="233">
        <v>25</v>
      </c>
      <c r="KCT60" s="233" t="s">
        <v>342</v>
      </c>
      <c r="KCU60" s="233">
        <v>3.8</v>
      </c>
      <c r="KCV60" s="233">
        <f>KCS60*KCU60</f>
        <v>95</v>
      </c>
      <c r="KCW60" s="233">
        <v>12</v>
      </c>
      <c r="KCX60" s="233">
        <v>142</v>
      </c>
      <c r="KCY60" s="233" t="s">
        <v>343</v>
      </c>
      <c r="KCZ60" s="233" t="s">
        <v>344</v>
      </c>
      <c r="KDA60" s="233">
        <v>25</v>
      </c>
      <c r="KDB60" s="233" t="s">
        <v>342</v>
      </c>
      <c r="KDC60" s="233">
        <v>3.8</v>
      </c>
      <c r="KDD60" s="233">
        <f>KDA60*KDC60</f>
        <v>95</v>
      </c>
      <c r="KDE60" s="233">
        <v>12</v>
      </c>
      <c r="KDF60" s="233">
        <v>142</v>
      </c>
      <c r="KDG60" s="233" t="s">
        <v>343</v>
      </c>
      <c r="KDH60" s="233" t="s">
        <v>344</v>
      </c>
      <c r="KDI60" s="233">
        <v>25</v>
      </c>
      <c r="KDJ60" s="233" t="s">
        <v>342</v>
      </c>
      <c r="KDK60" s="233">
        <v>3.8</v>
      </c>
      <c r="KDL60" s="233">
        <f>KDI60*KDK60</f>
        <v>95</v>
      </c>
      <c r="KDM60" s="233">
        <v>12</v>
      </c>
      <c r="KDN60" s="233">
        <v>142</v>
      </c>
      <c r="KDO60" s="233" t="s">
        <v>343</v>
      </c>
      <c r="KDP60" s="233" t="s">
        <v>344</v>
      </c>
      <c r="KDQ60" s="233">
        <v>25</v>
      </c>
      <c r="KDR60" s="233" t="s">
        <v>342</v>
      </c>
      <c r="KDS60" s="233">
        <v>3.8</v>
      </c>
      <c r="KDT60" s="233">
        <f>KDQ60*KDS60</f>
        <v>95</v>
      </c>
      <c r="KDU60" s="233">
        <v>12</v>
      </c>
      <c r="KDV60" s="233">
        <v>142</v>
      </c>
      <c r="KDW60" s="233" t="s">
        <v>343</v>
      </c>
      <c r="KDX60" s="233" t="s">
        <v>344</v>
      </c>
      <c r="KDY60" s="233">
        <v>25</v>
      </c>
      <c r="KDZ60" s="233" t="s">
        <v>342</v>
      </c>
      <c r="KEA60" s="233">
        <v>3.8</v>
      </c>
      <c r="KEB60" s="233">
        <f>KDY60*KEA60</f>
        <v>95</v>
      </c>
      <c r="KEC60" s="233">
        <v>12</v>
      </c>
      <c r="KED60" s="233">
        <v>142</v>
      </c>
      <c r="KEE60" s="233" t="s">
        <v>343</v>
      </c>
      <c r="KEF60" s="233" t="s">
        <v>344</v>
      </c>
      <c r="KEG60" s="233">
        <v>25</v>
      </c>
      <c r="KEH60" s="233" t="s">
        <v>342</v>
      </c>
      <c r="KEI60" s="233">
        <v>3.8</v>
      </c>
      <c r="KEJ60" s="233">
        <f>KEG60*KEI60</f>
        <v>95</v>
      </c>
      <c r="KEK60" s="233">
        <v>12</v>
      </c>
      <c r="KEL60" s="233">
        <v>142</v>
      </c>
      <c r="KEM60" s="233" t="s">
        <v>343</v>
      </c>
      <c r="KEN60" s="233" t="s">
        <v>344</v>
      </c>
      <c r="KEO60" s="233">
        <v>25</v>
      </c>
      <c r="KEP60" s="233" t="s">
        <v>342</v>
      </c>
      <c r="KEQ60" s="233">
        <v>3.8</v>
      </c>
      <c r="KER60" s="233">
        <f>KEO60*KEQ60</f>
        <v>95</v>
      </c>
      <c r="KES60" s="233">
        <v>12</v>
      </c>
      <c r="KET60" s="233">
        <v>142</v>
      </c>
      <c r="KEU60" s="233" t="s">
        <v>343</v>
      </c>
      <c r="KEV60" s="233" t="s">
        <v>344</v>
      </c>
      <c r="KEW60" s="233">
        <v>25</v>
      </c>
      <c r="KEX60" s="233" t="s">
        <v>342</v>
      </c>
      <c r="KEY60" s="233">
        <v>3.8</v>
      </c>
      <c r="KEZ60" s="233">
        <f>KEW60*KEY60</f>
        <v>95</v>
      </c>
      <c r="KFA60" s="233">
        <v>12</v>
      </c>
      <c r="KFB60" s="233">
        <v>142</v>
      </c>
      <c r="KFC60" s="233" t="s">
        <v>343</v>
      </c>
      <c r="KFD60" s="233" t="s">
        <v>344</v>
      </c>
      <c r="KFE60" s="233">
        <v>25</v>
      </c>
      <c r="KFF60" s="233" t="s">
        <v>342</v>
      </c>
      <c r="KFG60" s="233">
        <v>3.8</v>
      </c>
      <c r="KFH60" s="233">
        <f>KFE60*KFG60</f>
        <v>95</v>
      </c>
      <c r="KFI60" s="233">
        <v>12</v>
      </c>
      <c r="KFJ60" s="233">
        <v>142</v>
      </c>
      <c r="KFK60" s="233" t="s">
        <v>343</v>
      </c>
      <c r="KFL60" s="233" t="s">
        <v>344</v>
      </c>
      <c r="KFM60" s="233">
        <v>25</v>
      </c>
      <c r="KFN60" s="233" t="s">
        <v>342</v>
      </c>
      <c r="KFO60" s="233">
        <v>3.8</v>
      </c>
      <c r="KFP60" s="233">
        <f>KFM60*KFO60</f>
        <v>95</v>
      </c>
      <c r="KFQ60" s="233">
        <v>12</v>
      </c>
      <c r="KFR60" s="233">
        <v>142</v>
      </c>
      <c r="KFS60" s="233" t="s">
        <v>343</v>
      </c>
      <c r="KFT60" s="233" t="s">
        <v>344</v>
      </c>
      <c r="KFU60" s="233">
        <v>25</v>
      </c>
      <c r="KFV60" s="233" t="s">
        <v>342</v>
      </c>
      <c r="KFW60" s="233">
        <v>3.8</v>
      </c>
      <c r="KFX60" s="233">
        <f>KFU60*KFW60</f>
        <v>95</v>
      </c>
      <c r="KFY60" s="233">
        <v>12</v>
      </c>
      <c r="KFZ60" s="233">
        <v>142</v>
      </c>
      <c r="KGA60" s="233" t="s">
        <v>343</v>
      </c>
      <c r="KGB60" s="233" t="s">
        <v>344</v>
      </c>
      <c r="KGC60" s="233">
        <v>25</v>
      </c>
      <c r="KGD60" s="233" t="s">
        <v>342</v>
      </c>
      <c r="KGE60" s="233">
        <v>3.8</v>
      </c>
      <c r="KGF60" s="233">
        <f>KGC60*KGE60</f>
        <v>95</v>
      </c>
      <c r="KGG60" s="233">
        <v>12</v>
      </c>
      <c r="KGH60" s="233">
        <v>142</v>
      </c>
      <c r="KGI60" s="233" t="s">
        <v>343</v>
      </c>
      <c r="KGJ60" s="233" t="s">
        <v>344</v>
      </c>
      <c r="KGK60" s="233">
        <v>25</v>
      </c>
      <c r="KGL60" s="233" t="s">
        <v>342</v>
      </c>
      <c r="KGM60" s="233">
        <v>3.8</v>
      </c>
      <c r="KGN60" s="233">
        <f>KGK60*KGM60</f>
        <v>95</v>
      </c>
      <c r="KGO60" s="233">
        <v>12</v>
      </c>
      <c r="KGP60" s="233">
        <v>142</v>
      </c>
      <c r="KGQ60" s="233" t="s">
        <v>343</v>
      </c>
      <c r="KGR60" s="233" t="s">
        <v>344</v>
      </c>
      <c r="KGS60" s="233">
        <v>25</v>
      </c>
      <c r="KGT60" s="233" t="s">
        <v>342</v>
      </c>
      <c r="KGU60" s="233">
        <v>3.8</v>
      </c>
      <c r="KGV60" s="233">
        <f>KGS60*KGU60</f>
        <v>95</v>
      </c>
      <c r="KGW60" s="233">
        <v>12</v>
      </c>
      <c r="KGX60" s="233">
        <v>142</v>
      </c>
      <c r="KGY60" s="233" t="s">
        <v>343</v>
      </c>
      <c r="KGZ60" s="233" t="s">
        <v>344</v>
      </c>
      <c r="KHA60" s="233">
        <v>25</v>
      </c>
      <c r="KHB60" s="233" t="s">
        <v>342</v>
      </c>
      <c r="KHC60" s="233">
        <v>3.8</v>
      </c>
      <c r="KHD60" s="233">
        <f>KHA60*KHC60</f>
        <v>95</v>
      </c>
      <c r="KHE60" s="233">
        <v>12</v>
      </c>
      <c r="KHF60" s="233">
        <v>142</v>
      </c>
      <c r="KHG60" s="233" t="s">
        <v>343</v>
      </c>
      <c r="KHH60" s="233" t="s">
        <v>344</v>
      </c>
      <c r="KHI60" s="233">
        <v>25</v>
      </c>
      <c r="KHJ60" s="233" t="s">
        <v>342</v>
      </c>
      <c r="KHK60" s="233">
        <v>3.8</v>
      </c>
      <c r="KHL60" s="233">
        <f>KHI60*KHK60</f>
        <v>95</v>
      </c>
      <c r="KHM60" s="233">
        <v>12</v>
      </c>
      <c r="KHN60" s="233">
        <v>142</v>
      </c>
      <c r="KHO60" s="233" t="s">
        <v>343</v>
      </c>
      <c r="KHP60" s="233" t="s">
        <v>344</v>
      </c>
      <c r="KHQ60" s="233">
        <v>25</v>
      </c>
      <c r="KHR60" s="233" t="s">
        <v>342</v>
      </c>
      <c r="KHS60" s="233">
        <v>3.8</v>
      </c>
      <c r="KHT60" s="233">
        <f>KHQ60*KHS60</f>
        <v>95</v>
      </c>
      <c r="KHU60" s="233">
        <v>12</v>
      </c>
      <c r="KHV60" s="233">
        <v>142</v>
      </c>
      <c r="KHW60" s="233" t="s">
        <v>343</v>
      </c>
      <c r="KHX60" s="233" t="s">
        <v>344</v>
      </c>
      <c r="KHY60" s="233">
        <v>25</v>
      </c>
      <c r="KHZ60" s="233" t="s">
        <v>342</v>
      </c>
      <c r="KIA60" s="233">
        <v>3.8</v>
      </c>
      <c r="KIB60" s="233">
        <f>KHY60*KIA60</f>
        <v>95</v>
      </c>
      <c r="KIC60" s="233">
        <v>12</v>
      </c>
      <c r="KID60" s="233">
        <v>142</v>
      </c>
      <c r="KIE60" s="233" t="s">
        <v>343</v>
      </c>
      <c r="KIF60" s="233" t="s">
        <v>344</v>
      </c>
      <c r="KIG60" s="233">
        <v>25</v>
      </c>
      <c r="KIH60" s="233" t="s">
        <v>342</v>
      </c>
      <c r="KII60" s="233">
        <v>3.8</v>
      </c>
      <c r="KIJ60" s="233">
        <f>KIG60*KII60</f>
        <v>95</v>
      </c>
      <c r="KIK60" s="233">
        <v>12</v>
      </c>
      <c r="KIL60" s="233">
        <v>142</v>
      </c>
      <c r="KIM60" s="233" t="s">
        <v>343</v>
      </c>
      <c r="KIN60" s="233" t="s">
        <v>344</v>
      </c>
      <c r="KIO60" s="233">
        <v>25</v>
      </c>
      <c r="KIP60" s="233" t="s">
        <v>342</v>
      </c>
      <c r="KIQ60" s="233">
        <v>3.8</v>
      </c>
      <c r="KIR60" s="233">
        <f>KIO60*KIQ60</f>
        <v>95</v>
      </c>
      <c r="KIS60" s="233">
        <v>12</v>
      </c>
      <c r="KIT60" s="233">
        <v>142</v>
      </c>
      <c r="KIU60" s="233" t="s">
        <v>343</v>
      </c>
      <c r="KIV60" s="233" t="s">
        <v>344</v>
      </c>
      <c r="KIW60" s="233">
        <v>25</v>
      </c>
      <c r="KIX60" s="233" t="s">
        <v>342</v>
      </c>
      <c r="KIY60" s="233">
        <v>3.8</v>
      </c>
      <c r="KIZ60" s="233">
        <f>KIW60*KIY60</f>
        <v>95</v>
      </c>
      <c r="KJA60" s="233">
        <v>12</v>
      </c>
      <c r="KJB60" s="233">
        <v>142</v>
      </c>
      <c r="KJC60" s="233" t="s">
        <v>343</v>
      </c>
      <c r="KJD60" s="233" t="s">
        <v>344</v>
      </c>
      <c r="KJE60" s="233">
        <v>25</v>
      </c>
      <c r="KJF60" s="233" t="s">
        <v>342</v>
      </c>
      <c r="KJG60" s="233">
        <v>3.8</v>
      </c>
      <c r="KJH60" s="233">
        <f>KJE60*KJG60</f>
        <v>95</v>
      </c>
      <c r="KJI60" s="233">
        <v>12</v>
      </c>
      <c r="KJJ60" s="233">
        <v>142</v>
      </c>
      <c r="KJK60" s="233" t="s">
        <v>343</v>
      </c>
      <c r="KJL60" s="233" t="s">
        <v>344</v>
      </c>
      <c r="KJM60" s="233">
        <v>25</v>
      </c>
      <c r="KJN60" s="233" t="s">
        <v>342</v>
      </c>
      <c r="KJO60" s="233">
        <v>3.8</v>
      </c>
      <c r="KJP60" s="233">
        <f>KJM60*KJO60</f>
        <v>95</v>
      </c>
      <c r="KJQ60" s="233">
        <v>12</v>
      </c>
      <c r="KJR60" s="233">
        <v>142</v>
      </c>
      <c r="KJS60" s="233" t="s">
        <v>343</v>
      </c>
      <c r="KJT60" s="233" t="s">
        <v>344</v>
      </c>
      <c r="KJU60" s="233">
        <v>25</v>
      </c>
      <c r="KJV60" s="233" t="s">
        <v>342</v>
      </c>
      <c r="KJW60" s="233">
        <v>3.8</v>
      </c>
      <c r="KJX60" s="233">
        <f>KJU60*KJW60</f>
        <v>95</v>
      </c>
      <c r="KJY60" s="233">
        <v>12</v>
      </c>
      <c r="KJZ60" s="233">
        <v>142</v>
      </c>
      <c r="KKA60" s="233" t="s">
        <v>343</v>
      </c>
      <c r="KKB60" s="233" t="s">
        <v>344</v>
      </c>
      <c r="KKC60" s="233">
        <v>25</v>
      </c>
      <c r="KKD60" s="233" t="s">
        <v>342</v>
      </c>
      <c r="KKE60" s="233">
        <v>3.8</v>
      </c>
      <c r="KKF60" s="233">
        <f>KKC60*KKE60</f>
        <v>95</v>
      </c>
      <c r="KKG60" s="233">
        <v>12</v>
      </c>
      <c r="KKH60" s="233">
        <v>142</v>
      </c>
      <c r="KKI60" s="233" t="s">
        <v>343</v>
      </c>
      <c r="KKJ60" s="233" t="s">
        <v>344</v>
      </c>
      <c r="KKK60" s="233">
        <v>25</v>
      </c>
      <c r="KKL60" s="233" t="s">
        <v>342</v>
      </c>
      <c r="KKM60" s="233">
        <v>3.8</v>
      </c>
      <c r="KKN60" s="233">
        <f>KKK60*KKM60</f>
        <v>95</v>
      </c>
      <c r="KKO60" s="233">
        <v>12</v>
      </c>
      <c r="KKP60" s="233">
        <v>142</v>
      </c>
      <c r="KKQ60" s="233" t="s">
        <v>343</v>
      </c>
      <c r="KKR60" s="233" t="s">
        <v>344</v>
      </c>
      <c r="KKS60" s="233">
        <v>25</v>
      </c>
      <c r="KKT60" s="233" t="s">
        <v>342</v>
      </c>
      <c r="KKU60" s="233">
        <v>3.8</v>
      </c>
      <c r="KKV60" s="233">
        <f>KKS60*KKU60</f>
        <v>95</v>
      </c>
      <c r="KKW60" s="233">
        <v>12</v>
      </c>
      <c r="KKX60" s="233">
        <v>142</v>
      </c>
      <c r="KKY60" s="233" t="s">
        <v>343</v>
      </c>
      <c r="KKZ60" s="233" t="s">
        <v>344</v>
      </c>
      <c r="KLA60" s="233">
        <v>25</v>
      </c>
      <c r="KLB60" s="233" t="s">
        <v>342</v>
      </c>
      <c r="KLC60" s="233">
        <v>3.8</v>
      </c>
      <c r="KLD60" s="233">
        <f>KLA60*KLC60</f>
        <v>95</v>
      </c>
      <c r="KLE60" s="233">
        <v>12</v>
      </c>
      <c r="KLF60" s="233">
        <v>142</v>
      </c>
      <c r="KLG60" s="233" t="s">
        <v>343</v>
      </c>
      <c r="KLH60" s="233" t="s">
        <v>344</v>
      </c>
      <c r="KLI60" s="233">
        <v>25</v>
      </c>
      <c r="KLJ60" s="233" t="s">
        <v>342</v>
      </c>
      <c r="KLK60" s="233">
        <v>3.8</v>
      </c>
      <c r="KLL60" s="233">
        <f>KLI60*KLK60</f>
        <v>95</v>
      </c>
      <c r="KLM60" s="233">
        <v>12</v>
      </c>
      <c r="KLN60" s="233">
        <v>142</v>
      </c>
      <c r="KLO60" s="233" t="s">
        <v>343</v>
      </c>
      <c r="KLP60" s="233" t="s">
        <v>344</v>
      </c>
      <c r="KLQ60" s="233">
        <v>25</v>
      </c>
      <c r="KLR60" s="233" t="s">
        <v>342</v>
      </c>
      <c r="KLS60" s="233">
        <v>3.8</v>
      </c>
      <c r="KLT60" s="233">
        <f>KLQ60*KLS60</f>
        <v>95</v>
      </c>
      <c r="KLU60" s="233">
        <v>12</v>
      </c>
      <c r="KLV60" s="233">
        <v>142</v>
      </c>
      <c r="KLW60" s="233" t="s">
        <v>343</v>
      </c>
      <c r="KLX60" s="233" t="s">
        <v>344</v>
      </c>
      <c r="KLY60" s="233">
        <v>25</v>
      </c>
      <c r="KLZ60" s="233" t="s">
        <v>342</v>
      </c>
      <c r="KMA60" s="233">
        <v>3.8</v>
      </c>
      <c r="KMB60" s="233">
        <f>KLY60*KMA60</f>
        <v>95</v>
      </c>
      <c r="KMC60" s="233">
        <v>12</v>
      </c>
      <c r="KMD60" s="233">
        <v>142</v>
      </c>
      <c r="KME60" s="233" t="s">
        <v>343</v>
      </c>
      <c r="KMF60" s="233" t="s">
        <v>344</v>
      </c>
      <c r="KMG60" s="233">
        <v>25</v>
      </c>
      <c r="KMH60" s="233" t="s">
        <v>342</v>
      </c>
      <c r="KMI60" s="233">
        <v>3.8</v>
      </c>
      <c r="KMJ60" s="233">
        <f>KMG60*KMI60</f>
        <v>95</v>
      </c>
      <c r="KMK60" s="233">
        <v>12</v>
      </c>
      <c r="KML60" s="233">
        <v>142</v>
      </c>
      <c r="KMM60" s="233" t="s">
        <v>343</v>
      </c>
      <c r="KMN60" s="233" t="s">
        <v>344</v>
      </c>
      <c r="KMO60" s="233">
        <v>25</v>
      </c>
      <c r="KMP60" s="233" t="s">
        <v>342</v>
      </c>
      <c r="KMQ60" s="233">
        <v>3.8</v>
      </c>
      <c r="KMR60" s="233">
        <f>KMO60*KMQ60</f>
        <v>95</v>
      </c>
      <c r="KMS60" s="233">
        <v>12</v>
      </c>
      <c r="KMT60" s="233">
        <v>142</v>
      </c>
      <c r="KMU60" s="233" t="s">
        <v>343</v>
      </c>
      <c r="KMV60" s="233" t="s">
        <v>344</v>
      </c>
      <c r="KMW60" s="233">
        <v>25</v>
      </c>
      <c r="KMX60" s="233" t="s">
        <v>342</v>
      </c>
      <c r="KMY60" s="233">
        <v>3.8</v>
      </c>
      <c r="KMZ60" s="233">
        <f>KMW60*KMY60</f>
        <v>95</v>
      </c>
      <c r="KNA60" s="233">
        <v>12</v>
      </c>
      <c r="KNB60" s="233">
        <v>142</v>
      </c>
      <c r="KNC60" s="233" t="s">
        <v>343</v>
      </c>
      <c r="KND60" s="233" t="s">
        <v>344</v>
      </c>
      <c r="KNE60" s="233">
        <v>25</v>
      </c>
      <c r="KNF60" s="233" t="s">
        <v>342</v>
      </c>
      <c r="KNG60" s="233">
        <v>3.8</v>
      </c>
      <c r="KNH60" s="233">
        <f>KNE60*KNG60</f>
        <v>95</v>
      </c>
      <c r="KNI60" s="233">
        <v>12</v>
      </c>
      <c r="KNJ60" s="233">
        <v>142</v>
      </c>
      <c r="KNK60" s="233" t="s">
        <v>343</v>
      </c>
      <c r="KNL60" s="233" t="s">
        <v>344</v>
      </c>
      <c r="KNM60" s="233">
        <v>25</v>
      </c>
      <c r="KNN60" s="233" t="s">
        <v>342</v>
      </c>
      <c r="KNO60" s="233">
        <v>3.8</v>
      </c>
      <c r="KNP60" s="233">
        <f>KNM60*KNO60</f>
        <v>95</v>
      </c>
      <c r="KNQ60" s="233">
        <v>12</v>
      </c>
      <c r="KNR60" s="233">
        <v>142</v>
      </c>
      <c r="KNS60" s="233" t="s">
        <v>343</v>
      </c>
      <c r="KNT60" s="233" t="s">
        <v>344</v>
      </c>
      <c r="KNU60" s="233">
        <v>25</v>
      </c>
      <c r="KNV60" s="233" t="s">
        <v>342</v>
      </c>
      <c r="KNW60" s="233">
        <v>3.8</v>
      </c>
      <c r="KNX60" s="233">
        <f>KNU60*KNW60</f>
        <v>95</v>
      </c>
      <c r="KNY60" s="233">
        <v>12</v>
      </c>
      <c r="KNZ60" s="233">
        <v>142</v>
      </c>
      <c r="KOA60" s="233" t="s">
        <v>343</v>
      </c>
      <c r="KOB60" s="233" t="s">
        <v>344</v>
      </c>
      <c r="KOC60" s="233">
        <v>25</v>
      </c>
      <c r="KOD60" s="233" t="s">
        <v>342</v>
      </c>
      <c r="KOE60" s="233">
        <v>3.8</v>
      </c>
      <c r="KOF60" s="233">
        <f>KOC60*KOE60</f>
        <v>95</v>
      </c>
      <c r="KOG60" s="233">
        <v>12</v>
      </c>
      <c r="KOH60" s="233">
        <v>142</v>
      </c>
      <c r="KOI60" s="233" t="s">
        <v>343</v>
      </c>
      <c r="KOJ60" s="233" t="s">
        <v>344</v>
      </c>
      <c r="KOK60" s="233">
        <v>25</v>
      </c>
      <c r="KOL60" s="233" t="s">
        <v>342</v>
      </c>
      <c r="KOM60" s="233">
        <v>3.8</v>
      </c>
      <c r="KON60" s="233">
        <f>KOK60*KOM60</f>
        <v>95</v>
      </c>
      <c r="KOO60" s="233">
        <v>12</v>
      </c>
      <c r="KOP60" s="233">
        <v>142</v>
      </c>
      <c r="KOQ60" s="233" t="s">
        <v>343</v>
      </c>
      <c r="KOR60" s="233" t="s">
        <v>344</v>
      </c>
      <c r="KOS60" s="233">
        <v>25</v>
      </c>
      <c r="KOT60" s="233" t="s">
        <v>342</v>
      </c>
      <c r="KOU60" s="233">
        <v>3.8</v>
      </c>
      <c r="KOV60" s="233">
        <f>KOS60*KOU60</f>
        <v>95</v>
      </c>
      <c r="KOW60" s="233">
        <v>12</v>
      </c>
      <c r="KOX60" s="233">
        <v>142</v>
      </c>
      <c r="KOY60" s="233" t="s">
        <v>343</v>
      </c>
      <c r="KOZ60" s="233" t="s">
        <v>344</v>
      </c>
      <c r="KPA60" s="233">
        <v>25</v>
      </c>
      <c r="KPB60" s="233" t="s">
        <v>342</v>
      </c>
      <c r="KPC60" s="233">
        <v>3.8</v>
      </c>
      <c r="KPD60" s="233">
        <f>KPA60*KPC60</f>
        <v>95</v>
      </c>
      <c r="KPE60" s="233">
        <v>12</v>
      </c>
      <c r="KPF60" s="233">
        <v>142</v>
      </c>
      <c r="KPG60" s="233" t="s">
        <v>343</v>
      </c>
      <c r="KPH60" s="233" t="s">
        <v>344</v>
      </c>
      <c r="KPI60" s="233">
        <v>25</v>
      </c>
      <c r="KPJ60" s="233" t="s">
        <v>342</v>
      </c>
      <c r="KPK60" s="233">
        <v>3.8</v>
      </c>
      <c r="KPL60" s="233">
        <f>KPI60*KPK60</f>
        <v>95</v>
      </c>
      <c r="KPM60" s="233">
        <v>12</v>
      </c>
      <c r="KPN60" s="233">
        <v>142</v>
      </c>
      <c r="KPO60" s="233" t="s">
        <v>343</v>
      </c>
      <c r="KPP60" s="233" t="s">
        <v>344</v>
      </c>
      <c r="KPQ60" s="233">
        <v>25</v>
      </c>
      <c r="KPR60" s="233" t="s">
        <v>342</v>
      </c>
      <c r="KPS60" s="233">
        <v>3.8</v>
      </c>
      <c r="KPT60" s="233">
        <f>KPQ60*KPS60</f>
        <v>95</v>
      </c>
      <c r="KPU60" s="233">
        <v>12</v>
      </c>
      <c r="KPV60" s="233">
        <v>142</v>
      </c>
      <c r="KPW60" s="233" t="s">
        <v>343</v>
      </c>
      <c r="KPX60" s="233" t="s">
        <v>344</v>
      </c>
      <c r="KPY60" s="233">
        <v>25</v>
      </c>
      <c r="KPZ60" s="233" t="s">
        <v>342</v>
      </c>
      <c r="KQA60" s="233">
        <v>3.8</v>
      </c>
      <c r="KQB60" s="233">
        <f>KPY60*KQA60</f>
        <v>95</v>
      </c>
      <c r="KQC60" s="233">
        <v>12</v>
      </c>
      <c r="KQD60" s="233">
        <v>142</v>
      </c>
      <c r="KQE60" s="233" t="s">
        <v>343</v>
      </c>
      <c r="KQF60" s="233" t="s">
        <v>344</v>
      </c>
      <c r="KQG60" s="233">
        <v>25</v>
      </c>
      <c r="KQH60" s="233" t="s">
        <v>342</v>
      </c>
      <c r="KQI60" s="233">
        <v>3.8</v>
      </c>
      <c r="KQJ60" s="233">
        <f>KQG60*KQI60</f>
        <v>95</v>
      </c>
      <c r="KQK60" s="233">
        <v>12</v>
      </c>
      <c r="KQL60" s="233">
        <v>142</v>
      </c>
      <c r="KQM60" s="233" t="s">
        <v>343</v>
      </c>
      <c r="KQN60" s="233" t="s">
        <v>344</v>
      </c>
      <c r="KQO60" s="233">
        <v>25</v>
      </c>
      <c r="KQP60" s="233" t="s">
        <v>342</v>
      </c>
      <c r="KQQ60" s="233">
        <v>3.8</v>
      </c>
      <c r="KQR60" s="233">
        <f>KQO60*KQQ60</f>
        <v>95</v>
      </c>
      <c r="KQS60" s="233">
        <v>12</v>
      </c>
      <c r="KQT60" s="233">
        <v>142</v>
      </c>
      <c r="KQU60" s="233" t="s">
        <v>343</v>
      </c>
      <c r="KQV60" s="233" t="s">
        <v>344</v>
      </c>
      <c r="KQW60" s="233">
        <v>25</v>
      </c>
      <c r="KQX60" s="233" t="s">
        <v>342</v>
      </c>
      <c r="KQY60" s="233">
        <v>3.8</v>
      </c>
      <c r="KQZ60" s="233">
        <f>KQW60*KQY60</f>
        <v>95</v>
      </c>
      <c r="KRA60" s="233">
        <v>12</v>
      </c>
      <c r="KRB60" s="233">
        <v>142</v>
      </c>
      <c r="KRC60" s="233" t="s">
        <v>343</v>
      </c>
      <c r="KRD60" s="233" t="s">
        <v>344</v>
      </c>
      <c r="KRE60" s="233">
        <v>25</v>
      </c>
      <c r="KRF60" s="233" t="s">
        <v>342</v>
      </c>
      <c r="KRG60" s="233">
        <v>3.8</v>
      </c>
      <c r="KRH60" s="233">
        <f>KRE60*KRG60</f>
        <v>95</v>
      </c>
      <c r="KRI60" s="233">
        <v>12</v>
      </c>
      <c r="KRJ60" s="233">
        <v>142</v>
      </c>
      <c r="KRK60" s="233" t="s">
        <v>343</v>
      </c>
      <c r="KRL60" s="233" t="s">
        <v>344</v>
      </c>
      <c r="KRM60" s="233">
        <v>25</v>
      </c>
      <c r="KRN60" s="233" t="s">
        <v>342</v>
      </c>
      <c r="KRO60" s="233">
        <v>3.8</v>
      </c>
      <c r="KRP60" s="233">
        <f>KRM60*KRO60</f>
        <v>95</v>
      </c>
      <c r="KRQ60" s="233">
        <v>12</v>
      </c>
      <c r="KRR60" s="233">
        <v>142</v>
      </c>
      <c r="KRS60" s="233" t="s">
        <v>343</v>
      </c>
      <c r="KRT60" s="233" t="s">
        <v>344</v>
      </c>
      <c r="KRU60" s="233">
        <v>25</v>
      </c>
      <c r="KRV60" s="233" t="s">
        <v>342</v>
      </c>
      <c r="KRW60" s="233">
        <v>3.8</v>
      </c>
      <c r="KRX60" s="233">
        <f>KRU60*KRW60</f>
        <v>95</v>
      </c>
      <c r="KRY60" s="233">
        <v>12</v>
      </c>
      <c r="KRZ60" s="233">
        <v>142</v>
      </c>
      <c r="KSA60" s="233" t="s">
        <v>343</v>
      </c>
      <c r="KSB60" s="233" t="s">
        <v>344</v>
      </c>
      <c r="KSC60" s="233">
        <v>25</v>
      </c>
      <c r="KSD60" s="233" t="s">
        <v>342</v>
      </c>
      <c r="KSE60" s="233">
        <v>3.8</v>
      </c>
      <c r="KSF60" s="233">
        <f>KSC60*KSE60</f>
        <v>95</v>
      </c>
      <c r="KSG60" s="233">
        <v>12</v>
      </c>
      <c r="KSH60" s="233">
        <v>142</v>
      </c>
      <c r="KSI60" s="233" t="s">
        <v>343</v>
      </c>
      <c r="KSJ60" s="233" t="s">
        <v>344</v>
      </c>
      <c r="KSK60" s="233">
        <v>25</v>
      </c>
      <c r="KSL60" s="233" t="s">
        <v>342</v>
      </c>
      <c r="KSM60" s="233">
        <v>3.8</v>
      </c>
      <c r="KSN60" s="233">
        <f>KSK60*KSM60</f>
        <v>95</v>
      </c>
      <c r="KSO60" s="233">
        <v>12</v>
      </c>
      <c r="KSP60" s="233">
        <v>142</v>
      </c>
      <c r="KSQ60" s="233" t="s">
        <v>343</v>
      </c>
      <c r="KSR60" s="233" t="s">
        <v>344</v>
      </c>
      <c r="KSS60" s="233">
        <v>25</v>
      </c>
      <c r="KST60" s="233" t="s">
        <v>342</v>
      </c>
      <c r="KSU60" s="233">
        <v>3.8</v>
      </c>
      <c r="KSV60" s="233">
        <f>KSS60*KSU60</f>
        <v>95</v>
      </c>
      <c r="KSW60" s="233">
        <v>12</v>
      </c>
      <c r="KSX60" s="233">
        <v>142</v>
      </c>
      <c r="KSY60" s="233" t="s">
        <v>343</v>
      </c>
      <c r="KSZ60" s="233" t="s">
        <v>344</v>
      </c>
      <c r="KTA60" s="233">
        <v>25</v>
      </c>
      <c r="KTB60" s="233" t="s">
        <v>342</v>
      </c>
      <c r="KTC60" s="233">
        <v>3.8</v>
      </c>
      <c r="KTD60" s="233">
        <f>KTA60*KTC60</f>
        <v>95</v>
      </c>
      <c r="KTE60" s="233">
        <v>12</v>
      </c>
      <c r="KTF60" s="233">
        <v>142</v>
      </c>
      <c r="KTG60" s="233" t="s">
        <v>343</v>
      </c>
      <c r="KTH60" s="233" t="s">
        <v>344</v>
      </c>
      <c r="KTI60" s="233">
        <v>25</v>
      </c>
      <c r="KTJ60" s="233" t="s">
        <v>342</v>
      </c>
      <c r="KTK60" s="233">
        <v>3.8</v>
      </c>
      <c r="KTL60" s="233">
        <f>KTI60*KTK60</f>
        <v>95</v>
      </c>
      <c r="KTM60" s="233">
        <v>12</v>
      </c>
      <c r="KTN60" s="233">
        <v>142</v>
      </c>
      <c r="KTO60" s="233" t="s">
        <v>343</v>
      </c>
      <c r="KTP60" s="233" t="s">
        <v>344</v>
      </c>
      <c r="KTQ60" s="233">
        <v>25</v>
      </c>
      <c r="KTR60" s="233" t="s">
        <v>342</v>
      </c>
      <c r="KTS60" s="233">
        <v>3.8</v>
      </c>
      <c r="KTT60" s="233">
        <f>KTQ60*KTS60</f>
        <v>95</v>
      </c>
      <c r="KTU60" s="233">
        <v>12</v>
      </c>
      <c r="KTV60" s="233">
        <v>142</v>
      </c>
      <c r="KTW60" s="233" t="s">
        <v>343</v>
      </c>
      <c r="KTX60" s="233" t="s">
        <v>344</v>
      </c>
      <c r="KTY60" s="233">
        <v>25</v>
      </c>
      <c r="KTZ60" s="233" t="s">
        <v>342</v>
      </c>
      <c r="KUA60" s="233">
        <v>3.8</v>
      </c>
      <c r="KUB60" s="233">
        <f>KTY60*KUA60</f>
        <v>95</v>
      </c>
      <c r="KUC60" s="233">
        <v>12</v>
      </c>
      <c r="KUD60" s="233">
        <v>142</v>
      </c>
      <c r="KUE60" s="233" t="s">
        <v>343</v>
      </c>
      <c r="KUF60" s="233" t="s">
        <v>344</v>
      </c>
      <c r="KUG60" s="233">
        <v>25</v>
      </c>
      <c r="KUH60" s="233" t="s">
        <v>342</v>
      </c>
      <c r="KUI60" s="233">
        <v>3.8</v>
      </c>
      <c r="KUJ60" s="233">
        <f>KUG60*KUI60</f>
        <v>95</v>
      </c>
      <c r="KUK60" s="233">
        <v>12</v>
      </c>
      <c r="KUL60" s="233">
        <v>142</v>
      </c>
      <c r="KUM60" s="233" t="s">
        <v>343</v>
      </c>
      <c r="KUN60" s="233" t="s">
        <v>344</v>
      </c>
      <c r="KUO60" s="233">
        <v>25</v>
      </c>
      <c r="KUP60" s="233" t="s">
        <v>342</v>
      </c>
      <c r="KUQ60" s="233">
        <v>3.8</v>
      </c>
      <c r="KUR60" s="233">
        <f>KUO60*KUQ60</f>
        <v>95</v>
      </c>
      <c r="KUS60" s="233">
        <v>12</v>
      </c>
      <c r="KUT60" s="233">
        <v>142</v>
      </c>
      <c r="KUU60" s="233" t="s">
        <v>343</v>
      </c>
      <c r="KUV60" s="233" t="s">
        <v>344</v>
      </c>
      <c r="KUW60" s="233">
        <v>25</v>
      </c>
      <c r="KUX60" s="233" t="s">
        <v>342</v>
      </c>
      <c r="KUY60" s="233">
        <v>3.8</v>
      </c>
      <c r="KUZ60" s="233">
        <f>KUW60*KUY60</f>
        <v>95</v>
      </c>
      <c r="KVA60" s="233">
        <v>12</v>
      </c>
      <c r="KVB60" s="233">
        <v>142</v>
      </c>
      <c r="KVC60" s="233" t="s">
        <v>343</v>
      </c>
      <c r="KVD60" s="233" t="s">
        <v>344</v>
      </c>
      <c r="KVE60" s="233">
        <v>25</v>
      </c>
      <c r="KVF60" s="233" t="s">
        <v>342</v>
      </c>
      <c r="KVG60" s="233">
        <v>3.8</v>
      </c>
      <c r="KVH60" s="233">
        <f>KVE60*KVG60</f>
        <v>95</v>
      </c>
      <c r="KVI60" s="233">
        <v>12</v>
      </c>
      <c r="KVJ60" s="233">
        <v>142</v>
      </c>
      <c r="KVK60" s="233" t="s">
        <v>343</v>
      </c>
      <c r="KVL60" s="233" t="s">
        <v>344</v>
      </c>
      <c r="KVM60" s="233">
        <v>25</v>
      </c>
      <c r="KVN60" s="233" t="s">
        <v>342</v>
      </c>
      <c r="KVO60" s="233">
        <v>3.8</v>
      </c>
      <c r="KVP60" s="233">
        <f>KVM60*KVO60</f>
        <v>95</v>
      </c>
      <c r="KVQ60" s="233">
        <v>12</v>
      </c>
      <c r="KVR60" s="233">
        <v>142</v>
      </c>
      <c r="KVS60" s="233" t="s">
        <v>343</v>
      </c>
      <c r="KVT60" s="233" t="s">
        <v>344</v>
      </c>
      <c r="KVU60" s="233">
        <v>25</v>
      </c>
      <c r="KVV60" s="233" t="s">
        <v>342</v>
      </c>
      <c r="KVW60" s="233">
        <v>3.8</v>
      </c>
      <c r="KVX60" s="233">
        <f>KVU60*KVW60</f>
        <v>95</v>
      </c>
      <c r="KVY60" s="233">
        <v>12</v>
      </c>
      <c r="KVZ60" s="233">
        <v>142</v>
      </c>
      <c r="KWA60" s="233" t="s">
        <v>343</v>
      </c>
      <c r="KWB60" s="233" t="s">
        <v>344</v>
      </c>
      <c r="KWC60" s="233">
        <v>25</v>
      </c>
      <c r="KWD60" s="233" t="s">
        <v>342</v>
      </c>
      <c r="KWE60" s="233">
        <v>3.8</v>
      </c>
      <c r="KWF60" s="233">
        <f>KWC60*KWE60</f>
        <v>95</v>
      </c>
      <c r="KWG60" s="233">
        <v>12</v>
      </c>
      <c r="KWH60" s="233">
        <v>142</v>
      </c>
      <c r="KWI60" s="233" t="s">
        <v>343</v>
      </c>
      <c r="KWJ60" s="233" t="s">
        <v>344</v>
      </c>
      <c r="KWK60" s="233">
        <v>25</v>
      </c>
      <c r="KWL60" s="233" t="s">
        <v>342</v>
      </c>
      <c r="KWM60" s="233">
        <v>3.8</v>
      </c>
      <c r="KWN60" s="233">
        <f>KWK60*KWM60</f>
        <v>95</v>
      </c>
      <c r="KWO60" s="233">
        <v>12</v>
      </c>
      <c r="KWP60" s="233">
        <v>142</v>
      </c>
      <c r="KWQ60" s="233" t="s">
        <v>343</v>
      </c>
      <c r="KWR60" s="233" t="s">
        <v>344</v>
      </c>
      <c r="KWS60" s="233">
        <v>25</v>
      </c>
      <c r="KWT60" s="233" t="s">
        <v>342</v>
      </c>
      <c r="KWU60" s="233">
        <v>3.8</v>
      </c>
      <c r="KWV60" s="233">
        <f>KWS60*KWU60</f>
        <v>95</v>
      </c>
      <c r="KWW60" s="233">
        <v>12</v>
      </c>
      <c r="KWX60" s="233">
        <v>142</v>
      </c>
      <c r="KWY60" s="233" t="s">
        <v>343</v>
      </c>
      <c r="KWZ60" s="233" t="s">
        <v>344</v>
      </c>
      <c r="KXA60" s="233">
        <v>25</v>
      </c>
      <c r="KXB60" s="233" t="s">
        <v>342</v>
      </c>
      <c r="KXC60" s="233">
        <v>3.8</v>
      </c>
      <c r="KXD60" s="233">
        <f>KXA60*KXC60</f>
        <v>95</v>
      </c>
      <c r="KXE60" s="233">
        <v>12</v>
      </c>
      <c r="KXF60" s="233">
        <v>142</v>
      </c>
      <c r="KXG60" s="233" t="s">
        <v>343</v>
      </c>
      <c r="KXH60" s="233" t="s">
        <v>344</v>
      </c>
      <c r="KXI60" s="233">
        <v>25</v>
      </c>
      <c r="KXJ60" s="233" t="s">
        <v>342</v>
      </c>
      <c r="KXK60" s="233">
        <v>3.8</v>
      </c>
      <c r="KXL60" s="233">
        <f>KXI60*KXK60</f>
        <v>95</v>
      </c>
      <c r="KXM60" s="233">
        <v>12</v>
      </c>
      <c r="KXN60" s="233">
        <v>142</v>
      </c>
      <c r="KXO60" s="233" t="s">
        <v>343</v>
      </c>
      <c r="KXP60" s="233" t="s">
        <v>344</v>
      </c>
      <c r="KXQ60" s="233">
        <v>25</v>
      </c>
      <c r="KXR60" s="233" t="s">
        <v>342</v>
      </c>
      <c r="KXS60" s="233">
        <v>3.8</v>
      </c>
      <c r="KXT60" s="233">
        <f>KXQ60*KXS60</f>
        <v>95</v>
      </c>
      <c r="KXU60" s="233">
        <v>12</v>
      </c>
      <c r="KXV60" s="233">
        <v>142</v>
      </c>
      <c r="KXW60" s="233" t="s">
        <v>343</v>
      </c>
      <c r="KXX60" s="233" t="s">
        <v>344</v>
      </c>
      <c r="KXY60" s="233">
        <v>25</v>
      </c>
      <c r="KXZ60" s="233" t="s">
        <v>342</v>
      </c>
      <c r="KYA60" s="233">
        <v>3.8</v>
      </c>
      <c r="KYB60" s="233">
        <f>KXY60*KYA60</f>
        <v>95</v>
      </c>
      <c r="KYC60" s="233">
        <v>12</v>
      </c>
      <c r="KYD60" s="233">
        <v>142</v>
      </c>
      <c r="KYE60" s="233" t="s">
        <v>343</v>
      </c>
      <c r="KYF60" s="233" t="s">
        <v>344</v>
      </c>
      <c r="KYG60" s="233">
        <v>25</v>
      </c>
      <c r="KYH60" s="233" t="s">
        <v>342</v>
      </c>
      <c r="KYI60" s="233">
        <v>3.8</v>
      </c>
      <c r="KYJ60" s="233">
        <f>KYG60*KYI60</f>
        <v>95</v>
      </c>
      <c r="KYK60" s="233">
        <v>12</v>
      </c>
      <c r="KYL60" s="233">
        <v>142</v>
      </c>
      <c r="KYM60" s="233" t="s">
        <v>343</v>
      </c>
      <c r="KYN60" s="233" t="s">
        <v>344</v>
      </c>
      <c r="KYO60" s="233">
        <v>25</v>
      </c>
      <c r="KYP60" s="233" t="s">
        <v>342</v>
      </c>
      <c r="KYQ60" s="233">
        <v>3.8</v>
      </c>
      <c r="KYR60" s="233">
        <f>KYO60*KYQ60</f>
        <v>95</v>
      </c>
      <c r="KYS60" s="233">
        <v>12</v>
      </c>
      <c r="KYT60" s="233">
        <v>142</v>
      </c>
      <c r="KYU60" s="233" t="s">
        <v>343</v>
      </c>
      <c r="KYV60" s="233" t="s">
        <v>344</v>
      </c>
      <c r="KYW60" s="233">
        <v>25</v>
      </c>
      <c r="KYX60" s="233" t="s">
        <v>342</v>
      </c>
      <c r="KYY60" s="233">
        <v>3.8</v>
      </c>
      <c r="KYZ60" s="233">
        <f>KYW60*KYY60</f>
        <v>95</v>
      </c>
      <c r="KZA60" s="233">
        <v>12</v>
      </c>
      <c r="KZB60" s="233">
        <v>142</v>
      </c>
      <c r="KZC60" s="233" t="s">
        <v>343</v>
      </c>
      <c r="KZD60" s="233" t="s">
        <v>344</v>
      </c>
      <c r="KZE60" s="233">
        <v>25</v>
      </c>
      <c r="KZF60" s="233" t="s">
        <v>342</v>
      </c>
      <c r="KZG60" s="233">
        <v>3.8</v>
      </c>
      <c r="KZH60" s="233">
        <f>KZE60*KZG60</f>
        <v>95</v>
      </c>
      <c r="KZI60" s="233">
        <v>12</v>
      </c>
      <c r="KZJ60" s="233">
        <v>142</v>
      </c>
      <c r="KZK60" s="233" t="s">
        <v>343</v>
      </c>
      <c r="KZL60" s="233" t="s">
        <v>344</v>
      </c>
      <c r="KZM60" s="233">
        <v>25</v>
      </c>
      <c r="KZN60" s="233" t="s">
        <v>342</v>
      </c>
      <c r="KZO60" s="233">
        <v>3.8</v>
      </c>
      <c r="KZP60" s="233">
        <f>KZM60*KZO60</f>
        <v>95</v>
      </c>
      <c r="KZQ60" s="233">
        <v>12</v>
      </c>
      <c r="KZR60" s="233">
        <v>142</v>
      </c>
      <c r="KZS60" s="233" t="s">
        <v>343</v>
      </c>
      <c r="KZT60" s="233" t="s">
        <v>344</v>
      </c>
      <c r="KZU60" s="233">
        <v>25</v>
      </c>
      <c r="KZV60" s="233" t="s">
        <v>342</v>
      </c>
      <c r="KZW60" s="233">
        <v>3.8</v>
      </c>
      <c r="KZX60" s="233">
        <f>KZU60*KZW60</f>
        <v>95</v>
      </c>
      <c r="KZY60" s="233">
        <v>12</v>
      </c>
      <c r="KZZ60" s="233">
        <v>142</v>
      </c>
      <c r="LAA60" s="233" t="s">
        <v>343</v>
      </c>
      <c r="LAB60" s="233" t="s">
        <v>344</v>
      </c>
      <c r="LAC60" s="233">
        <v>25</v>
      </c>
      <c r="LAD60" s="233" t="s">
        <v>342</v>
      </c>
      <c r="LAE60" s="233">
        <v>3.8</v>
      </c>
      <c r="LAF60" s="233">
        <f>LAC60*LAE60</f>
        <v>95</v>
      </c>
      <c r="LAG60" s="233">
        <v>12</v>
      </c>
      <c r="LAH60" s="233">
        <v>142</v>
      </c>
      <c r="LAI60" s="233" t="s">
        <v>343</v>
      </c>
      <c r="LAJ60" s="233" t="s">
        <v>344</v>
      </c>
      <c r="LAK60" s="233">
        <v>25</v>
      </c>
      <c r="LAL60" s="233" t="s">
        <v>342</v>
      </c>
      <c r="LAM60" s="233">
        <v>3.8</v>
      </c>
      <c r="LAN60" s="233">
        <f>LAK60*LAM60</f>
        <v>95</v>
      </c>
      <c r="LAO60" s="233">
        <v>12</v>
      </c>
      <c r="LAP60" s="233">
        <v>142</v>
      </c>
      <c r="LAQ60" s="233" t="s">
        <v>343</v>
      </c>
      <c r="LAR60" s="233" t="s">
        <v>344</v>
      </c>
      <c r="LAS60" s="233">
        <v>25</v>
      </c>
      <c r="LAT60" s="233" t="s">
        <v>342</v>
      </c>
      <c r="LAU60" s="233">
        <v>3.8</v>
      </c>
      <c r="LAV60" s="233">
        <f>LAS60*LAU60</f>
        <v>95</v>
      </c>
      <c r="LAW60" s="233">
        <v>12</v>
      </c>
      <c r="LAX60" s="233">
        <v>142</v>
      </c>
      <c r="LAY60" s="233" t="s">
        <v>343</v>
      </c>
      <c r="LAZ60" s="233" t="s">
        <v>344</v>
      </c>
      <c r="LBA60" s="233">
        <v>25</v>
      </c>
      <c r="LBB60" s="233" t="s">
        <v>342</v>
      </c>
      <c r="LBC60" s="233">
        <v>3.8</v>
      </c>
      <c r="LBD60" s="233">
        <f>LBA60*LBC60</f>
        <v>95</v>
      </c>
      <c r="LBE60" s="233">
        <v>12</v>
      </c>
      <c r="LBF60" s="233">
        <v>142</v>
      </c>
      <c r="LBG60" s="233" t="s">
        <v>343</v>
      </c>
      <c r="LBH60" s="233" t="s">
        <v>344</v>
      </c>
      <c r="LBI60" s="233">
        <v>25</v>
      </c>
      <c r="LBJ60" s="233" t="s">
        <v>342</v>
      </c>
      <c r="LBK60" s="233">
        <v>3.8</v>
      </c>
      <c r="LBL60" s="233">
        <f>LBI60*LBK60</f>
        <v>95</v>
      </c>
      <c r="LBM60" s="233">
        <v>12</v>
      </c>
      <c r="LBN60" s="233">
        <v>142</v>
      </c>
      <c r="LBO60" s="233" t="s">
        <v>343</v>
      </c>
      <c r="LBP60" s="233" t="s">
        <v>344</v>
      </c>
      <c r="LBQ60" s="233">
        <v>25</v>
      </c>
      <c r="LBR60" s="233" t="s">
        <v>342</v>
      </c>
      <c r="LBS60" s="233">
        <v>3.8</v>
      </c>
      <c r="LBT60" s="233">
        <f>LBQ60*LBS60</f>
        <v>95</v>
      </c>
      <c r="LBU60" s="233">
        <v>12</v>
      </c>
      <c r="LBV60" s="233">
        <v>142</v>
      </c>
      <c r="LBW60" s="233" t="s">
        <v>343</v>
      </c>
      <c r="LBX60" s="233" t="s">
        <v>344</v>
      </c>
      <c r="LBY60" s="233">
        <v>25</v>
      </c>
      <c r="LBZ60" s="233" t="s">
        <v>342</v>
      </c>
      <c r="LCA60" s="233">
        <v>3.8</v>
      </c>
      <c r="LCB60" s="233">
        <f>LBY60*LCA60</f>
        <v>95</v>
      </c>
      <c r="LCC60" s="233">
        <v>12</v>
      </c>
      <c r="LCD60" s="233">
        <v>142</v>
      </c>
      <c r="LCE60" s="233" t="s">
        <v>343</v>
      </c>
      <c r="LCF60" s="233" t="s">
        <v>344</v>
      </c>
      <c r="LCG60" s="233">
        <v>25</v>
      </c>
      <c r="LCH60" s="233" t="s">
        <v>342</v>
      </c>
      <c r="LCI60" s="233">
        <v>3.8</v>
      </c>
      <c r="LCJ60" s="233">
        <f>LCG60*LCI60</f>
        <v>95</v>
      </c>
      <c r="LCK60" s="233">
        <v>12</v>
      </c>
      <c r="LCL60" s="233">
        <v>142</v>
      </c>
      <c r="LCM60" s="233" t="s">
        <v>343</v>
      </c>
      <c r="LCN60" s="233" t="s">
        <v>344</v>
      </c>
      <c r="LCO60" s="233">
        <v>25</v>
      </c>
      <c r="LCP60" s="233" t="s">
        <v>342</v>
      </c>
      <c r="LCQ60" s="233">
        <v>3.8</v>
      </c>
      <c r="LCR60" s="233">
        <f>LCO60*LCQ60</f>
        <v>95</v>
      </c>
      <c r="LCS60" s="233">
        <v>12</v>
      </c>
      <c r="LCT60" s="233">
        <v>142</v>
      </c>
      <c r="LCU60" s="233" t="s">
        <v>343</v>
      </c>
      <c r="LCV60" s="233" t="s">
        <v>344</v>
      </c>
      <c r="LCW60" s="233">
        <v>25</v>
      </c>
      <c r="LCX60" s="233" t="s">
        <v>342</v>
      </c>
      <c r="LCY60" s="233">
        <v>3.8</v>
      </c>
      <c r="LCZ60" s="233">
        <f>LCW60*LCY60</f>
        <v>95</v>
      </c>
      <c r="LDA60" s="233">
        <v>12</v>
      </c>
      <c r="LDB60" s="233">
        <v>142</v>
      </c>
      <c r="LDC60" s="233" t="s">
        <v>343</v>
      </c>
      <c r="LDD60" s="233" t="s">
        <v>344</v>
      </c>
      <c r="LDE60" s="233">
        <v>25</v>
      </c>
      <c r="LDF60" s="233" t="s">
        <v>342</v>
      </c>
      <c r="LDG60" s="233">
        <v>3.8</v>
      </c>
      <c r="LDH60" s="233">
        <f>LDE60*LDG60</f>
        <v>95</v>
      </c>
      <c r="LDI60" s="233">
        <v>12</v>
      </c>
      <c r="LDJ60" s="233">
        <v>142</v>
      </c>
      <c r="LDK60" s="233" t="s">
        <v>343</v>
      </c>
      <c r="LDL60" s="233" t="s">
        <v>344</v>
      </c>
      <c r="LDM60" s="233">
        <v>25</v>
      </c>
      <c r="LDN60" s="233" t="s">
        <v>342</v>
      </c>
      <c r="LDO60" s="233">
        <v>3.8</v>
      </c>
      <c r="LDP60" s="233">
        <f>LDM60*LDO60</f>
        <v>95</v>
      </c>
      <c r="LDQ60" s="233">
        <v>12</v>
      </c>
      <c r="LDR60" s="233">
        <v>142</v>
      </c>
      <c r="LDS60" s="233" t="s">
        <v>343</v>
      </c>
      <c r="LDT60" s="233" t="s">
        <v>344</v>
      </c>
      <c r="LDU60" s="233">
        <v>25</v>
      </c>
      <c r="LDV60" s="233" t="s">
        <v>342</v>
      </c>
      <c r="LDW60" s="233">
        <v>3.8</v>
      </c>
      <c r="LDX60" s="233">
        <f>LDU60*LDW60</f>
        <v>95</v>
      </c>
      <c r="LDY60" s="233">
        <v>12</v>
      </c>
      <c r="LDZ60" s="233">
        <v>142</v>
      </c>
      <c r="LEA60" s="233" t="s">
        <v>343</v>
      </c>
      <c r="LEB60" s="233" t="s">
        <v>344</v>
      </c>
      <c r="LEC60" s="233">
        <v>25</v>
      </c>
      <c r="LED60" s="233" t="s">
        <v>342</v>
      </c>
      <c r="LEE60" s="233">
        <v>3.8</v>
      </c>
      <c r="LEF60" s="233">
        <f>LEC60*LEE60</f>
        <v>95</v>
      </c>
      <c r="LEG60" s="233">
        <v>12</v>
      </c>
      <c r="LEH60" s="233">
        <v>142</v>
      </c>
      <c r="LEI60" s="233" t="s">
        <v>343</v>
      </c>
      <c r="LEJ60" s="233" t="s">
        <v>344</v>
      </c>
      <c r="LEK60" s="233">
        <v>25</v>
      </c>
      <c r="LEL60" s="233" t="s">
        <v>342</v>
      </c>
      <c r="LEM60" s="233">
        <v>3.8</v>
      </c>
      <c r="LEN60" s="233">
        <f>LEK60*LEM60</f>
        <v>95</v>
      </c>
      <c r="LEO60" s="233">
        <v>12</v>
      </c>
      <c r="LEP60" s="233">
        <v>142</v>
      </c>
      <c r="LEQ60" s="233" t="s">
        <v>343</v>
      </c>
      <c r="LER60" s="233" t="s">
        <v>344</v>
      </c>
      <c r="LES60" s="233">
        <v>25</v>
      </c>
      <c r="LET60" s="233" t="s">
        <v>342</v>
      </c>
      <c r="LEU60" s="233">
        <v>3.8</v>
      </c>
      <c r="LEV60" s="233">
        <f>LES60*LEU60</f>
        <v>95</v>
      </c>
      <c r="LEW60" s="233">
        <v>12</v>
      </c>
      <c r="LEX60" s="233">
        <v>142</v>
      </c>
      <c r="LEY60" s="233" t="s">
        <v>343</v>
      </c>
      <c r="LEZ60" s="233" t="s">
        <v>344</v>
      </c>
      <c r="LFA60" s="233">
        <v>25</v>
      </c>
      <c r="LFB60" s="233" t="s">
        <v>342</v>
      </c>
      <c r="LFC60" s="233">
        <v>3.8</v>
      </c>
      <c r="LFD60" s="233">
        <f>LFA60*LFC60</f>
        <v>95</v>
      </c>
      <c r="LFE60" s="233">
        <v>12</v>
      </c>
      <c r="LFF60" s="233">
        <v>142</v>
      </c>
      <c r="LFG60" s="233" t="s">
        <v>343</v>
      </c>
      <c r="LFH60" s="233" t="s">
        <v>344</v>
      </c>
      <c r="LFI60" s="233">
        <v>25</v>
      </c>
      <c r="LFJ60" s="233" t="s">
        <v>342</v>
      </c>
      <c r="LFK60" s="233">
        <v>3.8</v>
      </c>
      <c r="LFL60" s="233">
        <f>LFI60*LFK60</f>
        <v>95</v>
      </c>
      <c r="LFM60" s="233">
        <v>12</v>
      </c>
      <c r="LFN60" s="233">
        <v>142</v>
      </c>
      <c r="LFO60" s="233" t="s">
        <v>343</v>
      </c>
      <c r="LFP60" s="233" t="s">
        <v>344</v>
      </c>
      <c r="LFQ60" s="233">
        <v>25</v>
      </c>
      <c r="LFR60" s="233" t="s">
        <v>342</v>
      </c>
      <c r="LFS60" s="233">
        <v>3.8</v>
      </c>
      <c r="LFT60" s="233">
        <f>LFQ60*LFS60</f>
        <v>95</v>
      </c>
      <c r="LFU60" s="233">
        <v>12</v>
      </c>
      <c r="LFV60" s="233">
        <v>142</v>
      </c>
      <c r="LFW60" s="233" t="s">
        <v>343</v>
      </c>
      <c r="LFX60" s="233" t="s">
        <v>344</v>
      </c>
      <c r="LFY60" s="233">
        <v>25</v>
      </c>
      <c r="LFZ60" s="233" t="s">
        <v>342</v>
      </c>
      <c r="LGA60" s="233">
        <v>3.8</v>
      </c>
      <c r="LGB60" s="233">
        <f>LFY60*LGA60</f>
        <v>95</v>
      </c>
      <c r="LGC60" s="233">
        <v>12</v>
      </c>
      <c r="LGD60" s="233">
        <v>142</v>
      </c>
      <c r="LGE60" s="233" t="s">
        <v>343</v>
      </c>
      <c r="LGF60" s="233" t="s">
        <v>344</v>
      </c>
      <c r="LGG60" s="233">
        <v>25</v>
      </c>
      <c r="LGH60" s="233" t="s">
        <v>342</v>
      </c>
      <c r="LGI60" s="233">
        <v>3.8</v>
      </c>
      <c r="LGJ60" s="233">
        <f>LGG60*LGI60</f>
        <v>95</v>
      </c>
      <c r="LGK60" s="233">
        <v>12</v>
      </c>
      <c r="LGL60" s="233">
        <v>142</v>
      </c>
      <c r="LGM60" s="233" t="s">
        <v>343</v>
      </c>
      <c r="LGN60" s="233" t="s">
        <v>344</v>
      </c>
      <c r="LGO60" s="233">
        <v>25</v>
      </c>
      <c r="LGP60" s="233" t="s">
        <v>342</v>
      </c>
      <c r="LGQ60" s="233">
        <v>3.8</v>
      </c>
      <c r="LGR60" s="233">
        <f>LGO60*LGQ60</f>
        <v>95</v>
      </c>
      <c r="LGS60" s="233">
        <v>12</v>
      </c>
      <c r="LGT60" s="233">
        <v>142</v>
      </c>
      <c r="LGU60" s="233" t="s">
        <v>343</v>
      </c>
      <c r="LGV60" s="233" t="s">
        <v>344</v>
      </c>
      <c r="LGW60" s="233">
        <v>25</v>
      </c>
      <c r="LGX60" s="233" t="s">
        <v>342</v>
      </c>
      <c r="LGY60" s="233">
        <v>3.8</v>
      </c>
      <c r="LGZ60" s="233">
        <f>LGW60*LGY60</f>
        <v>95</v>
      </c>
      <c r="LHA60" s="233">
        <v>12</v>
      </c>
      <c r="LHB60" s="233">
        <v>142</v>
      </c>
      <c r="LHC60" s="233" t="s">
        <v>343</v>
      </c>
      <c r="LHD60" s="233" t="s">
        <v>344</v>
      </c>
      <c r="LHE60" s="233">
        <v>25</v>
      </c>
      <c r="LHF60" s="233" t="s">
        <v>342</v>
      </c>
      <c r="LHG60" s="233">
        <v>3.8</v>
      </c>
      <c r="LHH60" s="233">
        <f>LHE60*LHG60</f>
        <v>95</v>
      </c>
      <c r="LHI60" s="233">
        <v>12</v>
      </c>
      <c r="LHJ60" s="233">
        <v>142</v>
      </c>
      <c r="LHK60" s="233" t="s">
        <v>343</v>
      </c>
      <c r="LHL60" s="233" t="s">
        <v>344</v>
      </c>
      <c r="LHM60" s="233">
        <v>25</v>
      </c>
      <c r="LHN60" s="233" t="s">
        <v>342</v>
      </c>
      <c r="LHO60" s="233">
        <v>3.8</v>
      </c>
      <c r="LHP60" s="233">
        <f>LHM60*LHO60</f>
        <v>95</v>
      </c>
      <c r="LHQ60" s="233">
        <v>12</v>
      </c>
      <c r="LHR60" s="233">
        <v>142</v>
      </c>
      <c r="LHS60" s="233" t="s">
        <v>343</v>
      </c>
      <c r="LHT60" s="233" t="s">
        <v>344</v>
      </c>
      <c r="LHU60" s="233">
        <v>25</v>
      </c>
      <c r="LHV60" s="233" t="s">
        <v>342</v>
      </c>
      <c r="LHW60" s="233">
        <v>3.8</v>
      </c>
      <c r="LHX60" s="233">
        <f>LHU60*LHW60</f>
        <v>95</v>
      </c>
      <c r="LHY60" s="233">
        <v>12</v>
      </c>
      <c r="LHZ60" s="233">
        <v>142</v>
      </c>
      <c r="LIA60" s="233" t="s">
        <v>343</v>
      </c>
      <c r="LIB60" s="233" t="s">
        <v>344</v>
      </c>
      <c r="LIC60" s="233">
        <v>25</v>
      </c>
      <c r="LID60" s="233" t="s">
        <v>342</v>
      </c>
      <c r="LIE60" s="233">
        <v>3.8</v>
      </c>
      <c r="LIF60" s="233">
        <f>LIC60*LIE60</f>
        <v>95</v>
      </c>
      <c r="LIG60" s="233">
        <v>12</v>
      </c>
      <c r="LIH60" s="233">
        <v>142</v>
      </c>
      <c r="LII60" s="233" t="s">
        <v>343</v>
      </c>
      <c r="LIJ60" s="233" t="s">
        <v>344</v>
      </c>
      <c r="LIK60" s="233">
        <v>25</v>
      </c>
      <c r="LIL60" s="233" t="s">
        <v>342</v>
      </c>
      <c r="LIM60" s="233">
        <v>3.8</v>
      </c>
      <c r="LIN60" s="233">
        <f>LIK60*LIM60</f>
        <v>95</v>
      </c>
      <c r="LIO60" s="233">
        <v>12</v>
      </c>
      <c r="LIP60" s="233">
        <v>142</v>
      </c>
      <c r="LIQ60" s="233" t="s">
        <v>343</v>
      </c>
      <c r="LIR60" s="233" t="s">
        <v>344</v>
      </c>
      <c r="LIS60" s="233">
        <v>25</v>
      </c>
      <c r="LIT60" s="233" t="s">
        <v>342</v>
      </c>
      <c r="LIU60" s="233">
        <v>3.8</v>
      </c>
      <c r="LIV60" s="233">
        <f>LIS60*LIU60</f>
        <v>95</v>
      </c>
      <c r="LIW60" s="233">
        <v>12</v>
      </c>
      <c r="LIX60" s="233">
        <v>142</v>
      </c>
      <c r="LIY60" s="233" t="s">
        <v>343</v>
      </c>
      <c r="LIZ60" s="233" t="s">
        <v>344</v>
      </c>
      <c r="LJA60" s="233">
        <v>25</v>
      </c>
      <c r="LJB60" s="233" t="s">
        <v>342</v>
      </c>
      <c r="LJC60" s="233">
        <v>3.8</v>
      </c>
      <c r="LJD60" s="233">
        <f>LJA60*LJC60</f>
        <v>95</v>
      </c>
      <c r="LJE60" s="233">
        <v>12</v>
      </c>
      <c r="LJF60" s="233">
        <v>142</v>
      </c>
      <c r="LJG60" s="233" t="s">
        <v>343</v>
      </c>
      <c r="LJH60" s="233" t="s">
        <v>344</v>
      </c>
      <c r="LJI60" s="233">
        <v>25</v>
      </c>
      <c r="LJJ60" s="233" t="s">
        <v>342</v>
      </c>
      <c r="LJK60" s="233">
        <v>3.8</v>
      </c>
      <c r="LJL60" s="233">
        <f>LJI60*LJK60</f>
        <v>95</v>
      </c>
      <c r="LJM60" s="233">
        <v>12</v>
      </c>
      <c r="LJN60" s="233">
        <v>142</v>
      </c>
      <c r="LJO60" s="233" t="s">
        <v>343</v>
      </c>
      <c r="LJP60" s="233" t="s">
        <v>344</v>
      </c>
      <c r="LJQ60" s="233">
        <v>25</v>
      </c>
      <c r="LJR60" s="233" t="s">
        <v>342</v>
      </c>
      <c r="LJS60" s="233">
        <v>3.8</v>
      </c>
      <c r="LJT60" s="233">
        <f>LJQ60*LJS60</f>
        <v>95</v>
      </c>
      <c r="LJU60" s="233">
        <v>12</v>
      </c>
      <c r="LJV60" s="233">
        <v>142</v>
      </c>
      <c r="LJW60" s="233" t="s">
        <v>343</v>
      </c>
      <c r="LJX60" s="233" t="s">
        <v>344</v>
      </c>
      <c r="LJY60" s="233">
        <v>25</v>
      </c>
      <c r="LJZ60" s="233" t="s">
        <v>342</v>
      </c>
      <c r="LKA60" s="233">
        <v>3.8</v>
      </c>
      <c r="LKB60" s="233">
        <f>LJY60*LKA60</f>
        <v>95</v>
      </c>
      <c r="LKC60" s="233">
        <v>12</v>
      </c>
      <c r="LKD60" s="233">
        <v>142</v>
      </c>
      <c r="LKE60" s="233" t="s">
        <v>343</v>
      </c>
      <c r="LKF60" s="233" t="s">
        <v>344</v>
      </c>
      <c r="LKG60" s="233">
        <v>25</v>
      </c>
      <c r="LKH60" s="233" t="s">
        <v>342</v>
      </c>
      <c r="LKI60" s="233">
        <v>3.8</v>
      </c>
      <c r="LKJ60" s="233">
        <f>LKG60*LKI60</f>
        <v>95</v>
      </c>
      <c r="LKK60" s="233">
        <v>12</v>
      </c>
      <c r="LKL60" s="233">
        <v>142</v>
      </c>
      <c r="LKM60" s="233" t="s">
        <v>343</v>
      </c>
      <c r="LKN60" s="233" t="s">
        <v>344</v>
      </c>
      <c r="LKO60" s="233">
        <v>25</v>
      </c>
      <c r="LKP60" s="233" t="s">
        <v>342</v>
      </c>
      <c r="LKQ60" s="233">
        <v>3.8</v>
      </c>
      <c r="LKR60" s="233">
        <f>LKO60*LKQ60</f>
        <v>95</v>
      </c>
      <c r="LKS60" s="233">
        <v>12</v>
      </c>
      <c r="LKT60" s="233">
        <v>142</v>
      </c>
      <c r="LKU60" s="233" t="s">
        <v>343</v>
      </c>
      <c r="LKV60" s="233" t="s">
        <v>344</v>
      </c>
      <c r="LKW60" s="233">
        <v>25</v>
      </c>
      <c r="LKX60" s="233" t="s">
        <v>342</v>
      </c>
      <c r="LKY60" s="233">
        <v>3.8</v>
      </c>
      <c r="LKZ60" s="233">
        <f>LKW60*LKY60</f>
        <v>95</v>
      </c>
      <c r="LLA60" s="233">
        <v>12</v>
      </c>
      <c r="LLB60" s="233">
        <v>142</v>
      </c>
      <c r="LLC60" s="233" t="s">
        <v>343</v>
      </c>
      <c r="LLD60" s="233" t="s">
        <v>344</v>
      </c>
      <c r="LLE60" s="233">
        <v>25</v>
      </c>
      <c r="LLF60" s="233" t="s">
        <v>342</v>
      </c>
      <c r="LLG60" s="233">
        <v>3.8</v>
      </c>
      <c r="LLH60" s="233">
        <f>LLE60*LLG60</f>
        <v>95</v>
      </c>
      <c r="LLI60" s="233">
        <v>12</v>
      </c>
      <c r="LLJ60" s="233">
        <v>142</v>
      </c>
      <c r="LLK60" s="233" t="s">
        <v>343</v>
      </c>
      <c r="LLL60" s="233" t="s">
        <v>344</v>
      </c>
      <c r="LLM60" s="233">
        <v>25</v>
      </c>
      <c r="LLN60" s="233" t="s">
        <v>342</v>
      </c>
      <c r="LLO60" s="233">
        <v>3.8</v>
      </c>
      <c r="LLP60" s="233">
        <f>LLM60*LLO60</f>
        <v>95</v>
      </c>
      <c r="LLQ60" s="233">
        <v>12</v>
      </c>
      <c r="LLR60" s="233">
        <v>142</v>
      </c>
      <c r="LLS60" s="233" t="s">
        <v>343</v>
      </c>
      <c r="LLT60" s="233" t="s">
        <v>344</v>
      </c>
      <c r="LLU60" s="233">
        <v>25</v>
      </c>
      <c r="LLV60" s="233" t="s">
        <v>342</v>
      </c>
      <c r="LLW60" s="233">
        <v>3.8</v>
      </c>
      <c r="LLX60" s="233">
        <f>LLU60*LLW60</f>
        <v>95</v>
      </c>
      <c r="LLY60" s="233">
        <v>12</v>
      </c>
      <c r="LLZ60" s="233">
        <v>142</v>
      </c>
      <c r="LMA60" s="233" t="s">
        <v>343</v>
      </c>
      <c r="LMB60" s="233" t="s">
        <v>344</v>
      </c>
      <c r="LMC60" s="233">
        <v>25</v>
      </c>
      <c r="LMD60" s="233" t="s">
        <v>342</v>
      </c>
      <c r="LME60" s="233">
        <v>3.8</v>
      </c>
      <c r="LMF60" s="233">
        <f>LMC60*LME60</f>
        <v>95</v>
      </c>
      <c r="LMG60" s="233">
        <v>12</v>
      </c>
      <c r="LMH60" s="233">
        <v>142</v>
      </c>
      <c r="LMI60" s="233" t="s">
        <v>343</v>
      </c>
      <c r="LMJ60" s="233" t="s">
        <v>344</v>
      </c>
      <c r="LMK60" s="233">
        <v>25</v>
      </c>
      <c r="LML60" s="233" t="s">
        <v>342</v>
      </c>
      <c r="LMM60" s="233">
        <v>3.8</v>
      </c>
      <c r="LMN60" s="233">
        <f>LMK60*LMM60</f>
        <v>95</v>
      </c>
      <c r="LMO60" s="233">
        <v>12</v>
      </c>
      <c r="LMP60" s="233">
        <v>142</v>
      </c>
      <c r="LMQ60" s="233" t="s">
        <v>343</v>
      </c>
      <c r="LMR60" s="233" t="s">
        <v>344</v>
      </c>
      <c r="LMS60" s="233">
        <v>25</v>
      </c>
      <c r="LMT60" s="233" t="s">
        <v>342</v>
      </c>
      <c r="LMU60" s="233">
        <v>3.8</v>
      </c>
      <c r="LMV60" s="233">
        <f>LMS60*LMU60</f>
        <v>95</v>
      </c>
      <c r="LMW60" s="233">
        <v>12</v>
      </c>
      <c r="LMX60" s="233">
        <v>142</v>
      </c>
      <c r="LMY60" s="233" t="s">
        <v>343</v>
      </c>
      <c r="LMZ60" s="233" t="s">
        <v>344</v>
      </c>
      <c r="LNA60" s="233">
        <v>25</v>
      </c>
      <c r="LNB60" s="233" t="s">
        <v>342</v>
      </c>
      <c r="LNC60" s="233">
        <v>3.8</v>
      </c>
      <c r="LND60" s="233">
        <f>LNA60*LNC60</f>
        <v>95</v>
      </c>
      <c r="LNE60" s="233">
        <v>12</v>
      </c>
      <c r="LNF60" s="233">
        <v>142</v>
      </c>
      <c r="LNG60" s="233" t="s">
        <v>343</v>
      </c>
      <c r="LNH60" s="233" t="s">
        <v>344</v>
      </c>
      <c r="LNI60" s="233">
        <v>25</v>
      </c>
      <c r="LNJ60" s="233" t="s">
        <v>342</v>
      </c>
      <c r="LNK60" s="233">
        <v>3.8</v>
      </c>
      <c r="LNL60" s="233">
        <f>LNI60*LNK60</f>
        <v>95</v>
      </c>
      <c r="LNM60" s="233">
        <v>12</v>
      </c>
      <c r="LNN60" s="233">
        <v>142</v>
      </c>
      <c r="LNO60" s="233" t="s">
        <v>343</v>
      </c>
      <c r="LNP60" s="233" t="s">
        <v>344</v>
      </c>
      <c r="LNQ60" s="233">
        <v>25</v>
      </c>
      <c r="LNR60" s="233" t="s">
        <v>342</v>
      </c>
      <c r="LNS60" s="233">
        <v>3.8</v>
      </c>
      <c r="LNT60" s="233">
        <f>LNQ60*LNS60</f>
        <v>95</v>
      </c>
      <c r="LNU60" s="233">
        <v>12</v>
      </c>
      <c r="LNV60" s="233">
        <v>142</v>
      </c>
      <c r="LNW60" s="233" t="s">
        <v>343</v>
      </c>
      <c r="LNX60" s="233" t="s">
        <v>344</v>
      </c>
      <c r="LNY60" s="233">
        <v>25</v>
      </c>
      <c r="LNZ60" s="233" t="s">
        <v>342</v>
      </c>
      <c r="LOA60" s="233">
        <v>3.8</v>
      </c>
      <c r="LOB60" s="233">
        <f>LNY60*LOA60</f>
        <v>95</v>
      </c>
      <c r="LOC60" s="233">
        <v>12</v>
      </c>
      <c r="LOD60" s="233">
        <v>142</v>
      </c>
      <c r="LOE60" s="233" t="s">
        <v>343</v>
      </c>
      <c r="LOF60" s="233" t="s">
        <v>344</v>
      </c>
      <c r="LOG60" s="233">
        <v>25</v>
      </c>
      <c r="LOH60" s="233" t="s">
        <v>342</v>
      </c>
      <c r="LOI60" s="233">
        <v>3.8</v>
      </c>
      <c r="LOJ60" s="233">
        <f>LOG60*LOI60</f>
        <v>95</v>
      </c>
      <c r="LOK60" s="233">
        <v>12</v>
      </c>
      <c r="LOL60" s="233">
        <v>142</v>
      </c>
      <c r="LOM60" s="233" t="s">
        <v>343</v>
      </c>
      <c r="LON60" s="233" t="s">
        <v>344</v>
      </c>
      <c r="LOO60" s="233">
        <v>25</v>
      </c>
      <c r="LOP60" s="233" t="s">
        <v>342</v>
      </c>
      <c r="LOQ60" s="233">
        <v>3.8</v>
      </c>
      <c r="LOR60" s="233">
        <f>LOO60*LOQ60</f>
        <v>95</v>
      </c>
      <c r="LOS60" s="233">
        <v>12</v>
      </c>
      <c r="LOT60" s="233">
        <v>142</v>
      </c>
      <c r="LOU60" s="233" t="s">
        <v>343</v>
      </c>
      <c r="LOV60" s="233" t="s">
        <v>344</v>
      </c>
      <c r="LOW60" s="233">
        <v>25</v>
      </c>
      <c r="LOX60" s="233" t="s">
        <v>342</v>
      </c>
      <c r="LOY60" s="233">
        <v>3.8</v>
      </c>
      <c r="LOZ60" s="233">
        <f>LOW60*LOY60</f>
        <v>95</v>
      </c>
      <c r="LPA60" s="233">
        <v>12</v>
      </c>
      <c r="LPB60" s="233">
        <v>142</v>
      </c>
      <c r="LPC60" s="233" t="s">
        <v>343</v>
      </c>
      <c r="LPD60" s="233" t="s">
        <v>344</v>
      </c>
      <c r="LPE60" s="233">
        <v>25</v>
      </c>
      <c r="LPF60" s="233" t="s">
        <v>342</v>
      </c>
      <c r="LPG60" s="233">
        <v>3.8</v>
      </c>
      <c r="LPH60" s="233">
        <f>LPE60*LPG60</f>
        <v>95</v>
      </c>
      <c r="LPI60" s="233">
        <v>12</v>
      </c>
      <c r="LPJ60" s="233">
        <v>142</v>
      </c>
      <c r="LPK60" s="233" t="s">
        <v>343</v>
      </c>
      <c r="LPL60" s="233" t="s">
        <v>344</v>
      </c>
      <c r="LPM60" s="233">
        <v>25</v>
      </c>
      <c r="LPN60" s="233" t="s">
        <v>342</v>
      </c>
      <c r="LPO60" s="233">
        <v>3.8</v>
      </c>
      <c r="LPP60" s="233">
        <f>LPM60*LPO60</f>
        <v>95</v>
      </c>
      <c r="LPQ60" s="233">
        <v>12</v>
      </c>
      <c r="LPR60" s="233">
        <v>142</v>
      </c>
      <c r="LPS60" s="233" t="s">
        <v>343</v>
      </c>
      <c r="LPT60" s="233" t="s">
        <v>344</v>
      </c>
      <c r="LPU60" s="233">
        <v>25</v>
      </c>
      <c r="LPV60" s="233" t="s">
        <v>342</v>
      </c>
      <c r="LPW60" s="233">
        <v>3.8</v>
      </c>
      <c r="LPX60" s="233">
        <f>LPU60*LPW60</f>
        <v>95</v>
      </c>
      <c r="LPY60" s="233">
        <v>12</v>
      </c>
      <c r="LPZ60" s="233">
        <v>142</v>
      </c>
      <c r="LQA60" s="233" t="s">
        <v>343</v>
      </c>
      <c r="LQB60" s="233" t="s">
        <v>344</v>
      </c>
      <c r="LQC60" s="233">
        <v>25</v>
      </c>
      <c r="LQD60" s="233" t="s">
        <v>342</v>
      </c>
      <c r="LQE60" s="233">
        <v>3.8</v>
      </c>
      <c r="LQF60" s="233">
        <f>LQC60*LQE60</f>
        <v>95</v>
      </c>
      <c r="LQG60" s="233">
        <v>12</v>
      </c>
      <c r="LQH60" s="233">
        <v>142</v>
      </c>
      <c r="LQI60" s="233" t="s">
        <v>343</v>
      </c>
      <c r="LQJ60" s="233" t="s">
        <v>344</v>
      </c>
      <c r="LQK60" s="233">
        <v>25</v>
      </c>
      <c r="LQL60" s="233" t="s">
        <v>342</v>
      </c>
      <c r="LQM60" s="233">
        <v>3.8</v>
      </c>
      <c r="LQN60" s="233">
        <f>LQK60*LQM60</f>
        <v>95</v>
      </c>
      <c r="LQO60" s="233">
        <v>12</v>
      </c>
      <c r="LQP60" s="233">
        <v>142</v>
      </c>
      <c r="LQQ60" s="233" t="s">
        <v>343</v>
      </c>
      <c r="LQR60" s="233" t="s">
        <v>344</v>
      </c>
      <c r="LQS60" s="233">
        <v>25</v>
      </c>
      <c r="LQT60" s="233" t="s">
        <v>342</v>
      </c>
      <c r="LQU60" s="233">
        <v>3.8</v>
      </c>
      <c r="LQV60" s="233">
        <f>LQS60*LQU60</f>
        <v>95</v>
      </c>
      <c r="LQW60" s="233">
        <v>12</v>
      </c>
      <c r="LQX60" s="233">
        <v>142</v>
      </c>
      <c r="LQY60" s="233" t="s">
        <v>343</v>
      </c>
      <c r="LQZ60" s="233" t="s">
        <v>344</v>
      </c>
      <c r="LRA60" s="233">
        <v>25</v>
      </c>
      <c r="LRB60" s="233" t="s">
        <v>342</v>
      </c>
      <c r="LRC60" s="233">
        <v>3.8</v>
      </c>
      <c r="LRD60" s="233">
        <f>LRA60*LRC60</f>
        <v>95</v>
      </c>
      <c r="LRE60" s="233">
        <v>12</v>
      </c>
      <c r="LRF60" s="233">
        <v>142</v>
      </c>
      <c r="LRG60" s="233" t="s">
        <v>343</v>
      </c>
      <c r="LRH60" s="233" t="s">
        <v>344</v>
      </c>
      <c r="LRI60" s="233">
        <v>25</v>
      </c>
      <c r="LRJ60" s="233" t="s">
        <v>342</v>
      </c>
      <c r="LRK60" s="233">
        <v>3.8</v>
      </c>
      <c r="LRL60" s="233">
        <f>LRI60*LRK60</f>
        <v>95</v>
      </c>
      <c r="LRM60" s="233">
        <v>12</v>
      </c>
      <c r="LRN60" s="233">
        <v>142</v>
      </c>
      <c r="LRO60" s="233" t="s">
        <v>343</v>
      </c>
      <c r="LRP60" s="233" t="s">
        <v>344</v>
      </c>
      <c r="LRQ60" s="233">
        <v>25</v>
      </c>
      <c r="LRR60" s="233" t="s">
        <v>342</v>
      </c>
      <c r="LRS60" s="233">
        <v>3.8</v>
      </c>
      <c r="LRT60" s="233">
        <f>LRQ60*LRS60</f>
        <v>95</v>
      </c>
      <c r="LRU60" s="233">
        <v>12</v>
      </c>
      <c r="LRV60" s="233">
        <v>142</v>
      </c>
      <c r="LRW60" s="233" t="s">
        <v>343</v>
      </c>
      <c r="LRX60" s="233" t="s">
        <v>344</v>
      </c>
      <c r="LRY60" s="233">
        <v>25</v>
      </c>
      <c r="LRZ60" s="233" t="s">
        <v>342</v>
      </c>
      <c r="LSA60" s="233">
        <v>3.8</v>
      </c>
      <c r="LSB60" s="233">
        <f>LRY60*LSA60</f>
        <v>95</v>
      </c>
      <c r="LSC60" s="233">
        <v>12</v>
      </c>
      <c r="LSD60" s="233">
        <v>142</v>
      </c>
      <c r="LSE60" s="233" t="s">
        <v>343</v>
      </c>
      <c r="LSF60" s="233" t="s">
        <v>344</v>
      </c>
      <c r="LSG60" s="233">
        <v>25</v>
      </c>
      <c r="LSH60" s="233" t="s">
        <v>342</v>
      </c>
      <c r="LSI60" s="233">
        <v>3.8</v>
      </c>
      <c r="LSJ60" s="233">
        <f>LSG60*LSI60</f>
        <v>95</v>
      </c>
      <c r="LSK60" s="233">
        <v>12</v>
      </c>
      <c r="LSL60" s="233">
        <v>142</v>
      </c>
      <c r="LSM60" s="233" t="s">
        <v>343</v>
      </c>
      <c r="LSN60" s="233" t="s">
        <v>344</v>
      </c>
      <c r="LSO60" s="233">
        <v>25</v>
      </c>
      <c r="LSP60" s="233" t="s">
        <v>342</v>
      </c>
      <c r="LSQ60" s="233">
        <v>3.8</v>
      </c>
      <c r="LSR60" s="233">
        <f>LSO60*LSQ60</f>
        <v>95</v>
      </c>
      <c r="LSS60" s="233">
        <v>12</v>
      </c>
      <c r="LST60" s="233">
        <v>142</v>
      </c>
      <c r="LSU60" s="233" t="s">
        <v>343</v>
      </c>
      <c r="LSV60" s="233" t="s">
        <v>344</v>
      </c>
      <c r="LSW60" s="233">
        <v>25</v>
      </c>
      <c r="LSX60" s="233" t="s">
        <v>342</v>
      </c>
      <c r="LSY60" s="233">
        <v>3.8</v>
      </c>
      <c r="LSZ60" s="233">
        <f>LSW60*LSY60</f>
        <v>95</v>
      </c>
      <c r="LTA60" s="233">
        <v>12</v>
      </c>
      <c r="LTB60" s="233">
        <v>142</v>
      </c>
      <c r="LTC60" s="233" t="s">
        <v>343</v>
      </c>
      <c r="LTD60" s="233" t="s">
        <v>344</v>
      </c>
      <c r="LTE60" s="233">
        <v>25</v>
      </c>
      <c r="LTF60" s="233" t="s">
        <v>342</v>
      </c>
      <c r="LTG60" s="233">
        <v>3.8</v>
      </c>
      <c r="LTH60" s="233">
        <f>LTE60*LTG60</f>
        <v>95</v>
      </c>
      <c r="LTI60" s="233">
        <v>12</v>
      </c>
      <c r="LTJ60" s="233">
        <v>142</v>
      </c>
      <c r="LTK60" s="233" t="s">
        <v>343</v>
      </c>
      <c r="LTL60" s="233" t="s">
        <v>344</v>
      </c>
      <c r="LTM60" s="233">
        <v>25</v>
      </c>
      <c r="LTN60" s="233" t="s">
        <v>342</v>
      </c>
      <c r="LTO60" s="233">
        <v>3.8</v>
      </c>
      <c r="LTP60" s="233">
        <f>LTM60*LTO60</f>
        <v>95</v>
      </c>
      <c r="LTQ60" s="233">
        <v>12</v>
      </c>
      <c r="LTR60" s="233">
        <v>142</v>
      </c>
      <c r="LTS60" s="233" t="s">
        <v>343</v>
      </c>
      <c r="LTT60" s="233" t="s">
        <v>344</v>
      </c>
      <c r="LTU60" s="233">
        <v>25</v>
      </c>
      <c r="LTV60" s="233" t="s">
        <v>342</v>
      </c>
      <c r="LTW60" s="233">
        <v>3.8</v>
      </c>
      <c r="LTX60" s="233">
        <f>LTU60*LTW60</f>
        <v>95</v>
      </c>
      <c r="LTY60" s="233">
        <v>12</v>
      </c>
      <c r="LTZ60" s="233">
        <v>142</v>
      </c>
      <c r="LUA60" s="233" t="s">
        <v>343</v>
      </c>
      <c r="LUB60" s="233" t="s">
        <v>344</v>
      </c>
      <c r="LUC60" s="233">
        <v>25</v>
      </c>
      <c r="LUD60" s="233" t="s">
        <v>342</v>
      </c>
      <c r="LUE60" s="233">
        <v>3.8</v>
      </c>
      <c r="LUF60" s="233">
        <f>LUC60*LUE60</f>
        <v>95</v>
      </c>
      <c r="LUG60" s="233">
        <v>12</v>
      </c>
      <c r="LUH60" s="233">
        <v>142</v>
      </c>
      <c r="LUI60" s="233" t="s">
        <v>343</v>
      </c>
      <c r="LUJ60" s="233" t="s">
        <v>344</v>
      </c>
      <c r="LUK60" s="233">
        <v>25</v>
      </c>
      <c r="LUL60" s="233" t="s">
        <v>342</v>
      </c>
      <c r="LUM60" s="233">
        <v>3.8</v>
      </c>
      <c r="LUN60" s="233">
        <f>LUK60*LUM60</f>
        <v>95</v>
      </c>
      <c r="LUO60" s="233">
        <v>12</v>
      </c>
      <c r="LUP60" s="233">
        <v>142</v>
      </c>
      <c r="LUQ60" s="233" t="s">
        <v>343</v>
      </c>
      <c r="LUR60" s="233" t="s">
        <v>344</v>
      </c>
      <c r="LUS60" s="233">
        <v>25</v>
      </c>
      <c r="LUT60" s="233" t="s">
        <v>342</v>
      </c>
      <c r="LUU60" s="233">
        <v>3.8</v>
      </c>
      <c r="LUV60" s="233">
        <f>LUS60*LUU60</f>
        <v>95</v>
      </c>
      <c r="LUW60" s="233">
        <v>12</v>
      </c>
      <c r="LUX60" s="233">
        <v>142</v>
      </c>
      <c r="LUY60" s="233" t="s">
        <v>343</v>
      </c>
      <c r="LUZ60" s="233" t="s">
        <v>344</v>
      </c>
      <c r="LVA60" s="233">
        <v>25</v>
      </c>
      <c r="LVB60" s="233" t="s">
        <v>342</v>
      </c>
      <c r="LVC60" s="233">
        <v>3.8</v>
      </c>
      <c r="LVD60" s="233">
        <f>LVA60*LVC60</f>
        <v>95</v>
      </c>
      <c r="LVE60" s="233">
        <v>12</v>
      </c>
      <c r="LVF60" s="233">
        <v>142</v>
      </c>
      <c r="LVG60" s="233" t="s">
        <v>343</v>
      </c>
      <c r="LVH60" s="233" t="s">
        <v>344</v>
      </c>
      <c r="LVI60" s="233">
        <v>25</v>
      </c>
      <c r="LVJ60" s="233" t="s">
        <v>342</v>
      </c>
      <c r="LVK60" s="233">
        <v>3.8</v>
      </c>
      <c r="LVL60" s="233">
        <f>LVI60*LVK60</f>
        <v>95</v>
      </c>
      <c r="LVM60" s="233">
        <v>12</v>
      </c>
      <c r="LVN60" s="233">
        <v>142</v>
      </c>
      <c r="LVO60" s="233" t="s">
        <v>343</v>
      </c>
      <c r="LVP60" s="233" t="s">
        <v>344</v>
      </c>
      <c r="LVQ60" s="233">
        <v>25</v>
      </c>
      <c r="LVR60" s="233" t="s">
        <v>342</v>
      </c>
      <c r="LVS60" s="233">
        <v>3.8</v>
      </c>
      <c r="LVT60" s="233">
        <f>LVQ60*LVS60</f>
        <v>95</v>
      </c>
      <c r="LVU60" s="233">
        <v>12</v>
      </c>
      <c r="LVV60" s="233">
        <v>142</v>
      </c>
      <c r="LVW60" s="233" t="s">
        <v>343</v>
      </c>
      <c r="LVX60" s="233" t="s">
        <v>344</v>
      </c>
      <c r="LVY60" s="233">
        <v>25</v>
      </c>
      <c r="LVZ60" s="233" t="s">
        <v>342</v>
      </c>
      <c r="LWA60" s="233">
        <v>3.8</v>
      </c>
      <c r="LWB60" s="233">
        <f>LVY60*LWA60</f>
        <v>95</v>
      </c>
      <c r="LWC60" s="233">
        <v>12</v>
      </c>
      <c r="LWD60" s="233">
        <v>142</v>
      </c>
      <c r="LWE60" s="233" t="s">
        <v>343</v>
      </c>
      <c r="LWF60" s="233" t="s">
        <v>344</v>
      </c>
      <c r="LWG60" s="233">
        <v>25</v>
      </c>
      <c r="LWH60" s="233" t="s">
        <v>342</v>
      </c>
      <c r="LWI60" s="233">
        <v>3.8</v>
      </c>
      <c r="LWJ60" s="233">
        <f>LWG60*LWI60</f>
        <v>95</v>
      </c>
      <c r="LWK60" s="233">
        <v>12</v>
      </c>
      <c r="LWL60" s="233">
        <v>142</v>
      </c>
      <c r="LWM60" s="233" t="s">
        <v>343</v>
      </c>
      <c r="LWN60" s="233" t="s">
        <v>344</v>
      </c>
      <c r="LWO60" s="233">
        <v>25</v>
      </c>
      <c r="LWP60" s="233" t="s">
        <v>342</v>
      </c>
      <c r="LWQ60" s="233">
        <v>3.8</v>
      </c>
      <c r="LWR60" s="233">
        <f>LWO60*LWQ60</f>
        <v>95</v>
      </c>
      <c r="LWS60" s="233">
        <v>12</v>
      </c>
      <c r="LWT60" s="233">
        <v>142</v>
      </c>
      <c r="LWU60" s="233" t="s">
        <v>343</v>
      </c>
      <c r="LWV60" s="233" t="s">
        <v>344</v>
      </c>
      <c r="LWW60" s="233">
        <v>25</v>
      </c>
      <c r="LWX60" s="233" t="s">
        <v>342</v>
      </c>
      <c r="LWY60" s="233">
        <v>3.8</v>
      </c>
      <c r="LWZ60" s="233">
        <f>LWW60*LWY60</f>
        <v>95</v>
      </c>
      <c r="LXA60" s="233">
        <v>12</v>
      </c>
      <c r="LXB60" s="233">
        <v>142</v>
      </c>
      <c r="LXC60" s="233" t="s">
        <v>343</v>
      </c>
      <c r="LXD60" s="233" t="s">
        <v>344</v>
      </c>
      <c r="LXE60" s="233">
        <v>25</v>
      </c>
      <c r="LXF60" s="233" t="s">
        <v>342</v>
      </c>
      <c r="LXG60" s="233">
        <v>3.8</v>
      </c>
      <c r="LXH60" s="233">
        <f>LXE60*LXG60</f>
        <v>95</v>
      </c>
      <c r="LXI60" s="233">
        <v>12</v>
      </c>
      <c r="LXJ60" s="233">
        <v>142</v>
      </c>
      <c r="LXK60" s="233" t="s">
        <v>343</v>
      </c>
      <c r="LXL60" s="233" t="s">
        <v>344</v>
      </c>
      <c r="LXM60" s="233">
        <v>25</v>
      </c>
      <c r="LXN60" s="233" t="s">
        <v>342</v>
      </c>
      <c r="LXO60" s="233">
        <v>3.8</v>
      </c>
      <c r="LXP60" s="233">
        <f>LXM60*LXO60</f>
        <v>95</v>
      </c>
      <c r="LXQ60" s="233">
        <v>12</v>
      </c>
      <c r="LXR60" s="233">
        <v>142</v>
      </c>
      <c r="LXS60" s="233" t="s">
        <v>343</v>
      </c>
      <c r="LXT60" s="233" t="s">
        <v>344</v>
      </c>
      <c r="LXU60" s="233">
        <v>25</v>
      </c>
      <c r="LXV60" s="233" t="s">
        <v>342</v>
      </c>
      <c r="LXW60" s="233">
        <v>3.8</v>
      </c>
      <c r="LXX60" s="233">
        <f>LXU60*LXW60</f>
        <v>95</v>
      </c>
      <c r="LXY60" s="233">
        <v>12</v>
      </c>
      <c r="LXZ60" s="233">
        <v>142</v>
      </c>
      <c r="LYA60" s="233" t="s">
        <v>343</v>
      </c>
      <c r="LYB60" s="233" t="s">
        <v>344</v>
      </c>
      <c r="LYC60" s="233">
        <v>25</v>
      </c>
      <c r="LYD60" s="233" t="s">
        <v>342</v>
      </c>
      <c r="LYE60" s="233">
        <v>3.8</v>
      </c>
      <c r="LYF60" s="233">
        <f>LYC60*LYE60</f>
        <v>95</v>
      </c>
      <c r="LYG60" s="233">
        <v>12</v>
      </c>
      <c r="LYH60" s="233">
        <v>142</v>
      </c>
      <c r="LYI60" s="233" t="s">
        <v>343</v>
      </c>
      <c r="LYJ60" s="233" t="s">
        <v>344</v>
      </c>
      <c r="LYK60" s="233">
        <v>25</v>
      </c>
      <c r="LYL60" s="233" t="s">
        <v>342</v>
      </c>
      <c r="LYM60" s="233">
        <v>3.8</v>
      </c>
      <c r="LYN60" s="233">
        <f>LYK60*LYM60</f>
        <v>95</v>
      </c>
      <c r="LYO60" s="233">
        <v>12</v>
      </c>
      <c r="LYP60" s="233">
        <v>142</v>
      </c>
      <c r="LYQ60" s="233" t="s">
        <v>343</v>
      </c>
      <c r="LYR60" s="233" t="s">
        <v>344</v>
      </c>
      <c r="LYS60" s="233">
        <v>25</v>
      </c>
      <c r="LYT60" s="233" t="s">
        <v>342</v>
      </c>
      <c r="LYU60" s="233">
        <v>3.8</v>
      </c>
      <c r="LYV60" s="233">
        <f>LYS60*LYU60</f>
        <v>95</v>
      </c>
      <c r="LYW60" s="233">
        <v>12</v>
      </c>
      <c r="LYX60" s="233">
        <v>142</v>
      </c>
      <c r="LYY60" s="233" t="s">
        <v>343</v>
      </c>
      <c r="LYZ60" s="233" t="s">
        <v>344</v>
      </c>
      <c r="LZA60" s="233">
        <v>25</v>
      </c>
      <c r="LZB60" s="233" t="s">
        <v>342</v>
      </c>
      <c r="LZC60" s="233">
        <v>3.8</v>
      </c>
      <c r="LZD60" s="233">
        <f>LZA60*LZC60</f>
        <v>95</v>
      </c>
      <c r="LZE60" s="233">
        <v>12</v>
      </c>
      <c r="LZF60" s="233">
        <v>142</v>
      </c>
      <c r="LZG60" s="233" t="s">
        <v>343</v>
      </c>
      <c r="LZH60" s="233" t="s">
        <v>344</v>
      </c>
      <c r="LZI60" s="233">
        <v>25</v>
      </c>
      <c r="LZJ60" s="233" t="s">
        <v>342</v>
      </c>
      <c r="LZK60" s="233">
        <v>3.8</v>
      </c>
      <c r="LZL60" s="233">
        <f>LZI60*LZK60</f>
        <v>95</v>
      </c>
      <c r="LZM60" s="233">
        <v>12</v>
      </c>
      <c r="LZN60" s="233">
        <v>142</v>
      </c>
      <c r="LZO60" s="233" t="s">
        <v>343</v>
      </c>
      <c r="LZP60" s="233" t="s">
        <v>344</v>
      </c>
      <c r="LZQ60" s="233">
        <v>25</v>
      </c>
      <c r="LZR60" s="233" t="s">
        <v>342</v>
      </c>
      <c r="LZS60" s="233">
        <v>3.8</v>
      </c>
      <c r="LZT60" s="233">
        <f>LZQ60*LZS60</f>
        <v>95</v>
      </c>
      <c r="LZU60" s="233">
        <v>12</v>
      </c>
      <c r="LZV60" s="233">
        <v>142</v>
      </c>
      <c r="LZW60" s="233" t="s">
        <v>343</v>
      </c>
      <c r="LZX60" s="233" t="s">
        <v>344</v>
      </c>
      <c r="LZY60" s="233">
        <v>25</v>
      </c>
      <c r="LZZ60" s="233" t="s">
        <v>342</v>
      </c>
      <c r="MAA60" s="233">
        <v>3.8</v>
      </c>
      <c r="MAB60" s="233">
        <f>LZY60*MAA60</f>
        <v>95</v>
      </c>
      <c r="MAC60" s="233">
        <v>12</v>
      </c>
      <c r="MAD60" s="233">
        <v>142</v>
      </c>
      <c r="MAE60" s="233" t="s">
        <v>343</v>
      </c>
      <c r="MAF60" s="233" t="s">
        <v>344</v>
      </c>
      <c r="MAG60" s="233">
        <v>25</v>
      </c>
      <c r="MAH60" s="233" t="s">
        <v>342</v>
      </c>
      <c r="MAI60" s="233">
        <v>3.8</v>
      </c>
      <c r="MAJ60" s="233">
        <f>MAG60*MAI60</f>
        <v>95</v>
      </c>
      <c r="MAK60" s="233">
        <v>12</v>
      </c>
      <c r="MAL60" s="233">
        <v>142</v>
      </c>
      <c r="MAM60" s="233" t="s">
        <v>343</v>
      </c>
      <c r="MAN60" s="233" t="s">
        <v>344</v>
      </c>
      <c r="MAO60" s="233">
        <v>25</v>
      </c>
      <c r="MAP60" s="233" t="s">
        <v>342</v>
      </c>
      <c r="MAQ60" s="233">
        <v>3.8</v>
      </c>
      <c r="MAR60" s="233">
        <f>MAO60*MAQ60</f>
        <v>95</v>
      </c>
      <c r="MAS60" s="233">
        <v>12</v>
      </c>
      <c r="MAT60" s="233">
        <v>142</v>
      </c>
      <c r="MAU60" s="233" t="s">
        <v>343</v>
      </c>
      <c r="MAV60" s="233" t="s">
        <v>344</v>
      </c>
      <c r="MAW60" s="233">
        <v>25</v>
      </c>
      <c r="MAX60" s="233" t="s">
        <v>342</v>
      </c>
      <c r="MAY60" s="233">
        <v>3.8</v>
      </c>
      <c r="MAZ60" s="233">
        <f>MAW60*MAY60</f>
        <v>95</v>
      </c>
      <c r="MBA60" s="233">
        <v>12</v>
      </c>
      <c r="MBB60" s="233">
        <v>142</v>
      </c>
      <c r="MBC60" s="233" t="s">
        <v>343</v>
      </c>
      <c r="MBD60" s="233" t="s">
        <v>344</v>
      </c>
      <c r="MBE60" s="233">
        <v>25</v>
      </c>
      <c r="MBF60" s="233" t="s">
        <v>342</v>
      </c>
      <c r="MBG60" s="233">
        <v>3.8</v>
      </c>
      <c r="MBH60" s="233">
        <f>MBE60*MBG60</f>
        <v>95</v>
      </c>
      <c r="MBI60" s="233">
        <v>12</v>
      </c>
      <c r="MBJ60" s="233">
        <v>142</v>
      </c>
      <c r="MBK60" s="233" t="s">
        <v>343</v>
      </c>
      <c r="MBL60" s="233" t="s">
        <v>344</v>
      </c>
      <c r="MBM60" s="233">
        <v>25</v>
      </c>
      <c r="MBN60" s="233" t="s">
        <v>342</v>
      </c>
      <c r="MBO60" s="233">
        <v>3.8</v>
      </c>
      <c r="MBP60" s="233">
        <f>MBM60*MBO60</f>
        <v>95</v>
      </c>
      <c r="MBQ60" s="233">
        <v>12</v>
      </c>
      <c r="MBR60" s="233">
        <v>142</v>
      </c>
      <c r="MBS60" s="233" t="s">
        <v>343</v>
      </c>
      <c r="MBT60" s="233" t="s">
        <v>344</v>
      </c>
      <c r="MBU60" s="233">
        <v>25</v>
      </c>
      <c r="MBV60" s="233" t="s">
        <v>342</v>
      </c>
      <c r="MBW60" s="233">
        <v>3.8</v>
      </c>
      <c r="MBX60" s="233">
        <f>MBU60*MBW60</f>
        <v>95</v>
      </c>
      <c r="MBY60" s="233">
        <v>12</v>
      </c>
      <c r="MBZ60" s="233">
        <v>142</v>
      </c>
      <c r="MCA60" s="233" t="s">
        <v>343</v>
      </c>
      <c r="MCB60" s="233" t="s">
        <v>344</v>
      </c>
      <c r="MCC60" s="233">
        <v>25</v>
      </c>
      <c r="MCD60" s="233" t="s">
        <v>342</v>
      </c>
      <c r="MCE60" s="233">
        <v>3.8</v>
      </c>
      <c r="MCF60" s="233">
        <f>MCC60*MCE60</f>
        <v>95</v>
      </c>
      <c r="MCG60" s="233">
        <v>12</v>
      </c>
      <c r="MCH60" s="233">
        <v>142</v>
      </c>
      <c r="MCI60" s="233" t="s">
        <v>343</v>
      </c>
      <c r="MCJ60" s="233" t="s">
        <v>344</v>
      </c>
      <c r="MCK60" s="233">
        <v>25</v>
      </c>
      <c r="MCL60" s="233" t="s">
        <v>342</v>
      </c>
      <c r="MCM60" s="233">
        <v>3.8</v>
      </c>
      <c r="MCN60" s="233">
        <f>MCK60*MCM60</f>
        <v>95</v>
      </c>
      <c r="MCO60" s="233">
        <v>12</v>
      </c>
      <c r="MCP60" s="233">
        <v>142</v>
      </c>
      <c r="MCQ60" s="233" t="s">
        <v>343</v>
      </c>
      <c r="MCR60" s="233" t="s">
        <v>344</v>
      </c>
      <c r="MCS60" s="233">
        <v>25</v>
      </c>
      <c r="MCT60" s="233" t="s">
        <v>342</v>
      </c>
      <c r="MCU60" s="233">
        <v>3.8</v>
      </c>
      <c r="MCV60" s="233">
        <f>MCS60*MCU60</f>
        <v>95</v>
      </c>
      <c r="MCW60" s="233">
        <v>12</v>
      </c>
      <c r="MCX60" s="233">
        <v>142</v>
      </c>
      <c r="MCY60" s="233" t="s">
        <v>343</v>
      </c>
      <c r="MCZ60" s="233" t="s">
        <v>344</v>
      </c>
      <c r="MDA60" s="233">
        <v>25</v>
      </c>
      <c r="MDB60" s="233" t="s">
        <v>342</v>
      </c>
      <c r="MDC60" s="233">
        <v>3.8</v>
      </c>
      <c r="MDD60" s="233">
        <f>MDA60*MDC60</f>
        <v>95</v>
      </c>
      <c r="MDE60" s="233">
        <v>12</v>
      </c>
      <c r="MDF60" s="233">
        <v>142</v>
      </c>
      <c r="MDG60" s="233" t="s">
        <v>343</v>
      </c>
      <c r="MDH60" s="233" t="s">
        <v>344</v>
      </c>
      <c r="MDI60" s="233">
        <v>25</v>
      </c>
      <c r="MDJ60" s="233" t="s">
        <v>342</v>
      </c>
      <c r="MDK60" s="233">
        <v>3.8</v>
      </c>
      <c r="MDL60" s="233">
        <f>MDI60*MDK60</f>
        <v>95</v>
      </c>
      <c r="MDM60" s="233">
        <v>12</v>
      </c>
      <c r="MDN60" s="233">
        <v>142</v>
      </c>
      <c r="MDO60" s="233" t="s">
        <v>343</v>
      </c>
      <c r="MDP60" s="233" t="s">
        <v>344</v>
      </c>
      <c r="MDQ60" s="233">
        <v>25</v>
      </c>
      <c r="MDR60" s="233" t="s">
        <v>342</v>
      </c>
      <c r="MDS60" s="233">
        <v>3.8</v>
      </c>
      <c r="MDT60" s="233">
        <f>MDQ60*MDS60</f>
        <v>95</v>
      </c>
      <c r="MDU60" s="233">
        <v>12</v>
      </c>
      <c r="MDV60" s="233">
        <v>142</v>
      </c>
      <c r="MDW60" s="233" t="s">
        <v>343</v>
      </c>
      <c r="MDX60" s="233" t="s">
        <v>344</v>
      </c>
      <c r="MDY60" s="233">
        <v>25</v>
      </c>
      <c r="MDZ60" s="233" t="s">
        <v>342</v>
      </c>
      <c r="MEA60" s="233">
        <v>3.8</v>
      </c>
      <c r="MEB60" s="233">
        <f>MDY60*MEA60</f>
        <v>95</v>
      </c>
      <c r="MEC60" s="233">
        <v>12</v>
      </c>
      <c r="MED60" s="233">
        <v>142</v>
      </c>
      <c r="MEE60" s="233" t="s">
        <v>343</v>
      </c>
      <c r="MEF60" s="233" t="s">
        <v>344</v>
      </c>
      <c r="MEG60" s="233">
        <v>25</v>
      </c>
      <c r="MEH60" s="233" t="s">
        <v>342</v>
      </c>
      <c r="MEI60" s="233">
        <v>3.8</v>
      </c>
      <c r="MEJ60" s="233">
        <f>MEG60*MEI60</f>
        <v>95</v>
      </c>
      <c r="MEK60" s="233">
        <v>12</v>
      </c>
      <c r="MEL60" s="233">
        <v>142</v>
      </c>
      <c r="MEM60" s="233" t="s">
        <v>343</v>
      </c>
      <c r="MEN60" s="233" t="s">
        <v>344</v>
      </c>
      <c r="MEO60" s="233">
        <v>25</v>
      </c>
      <c r="MEP60" s="233" t="s">
        <v>342</v>
      </c>
      <c r="MEQ60" s="233">
        <v>3.8</v>
      </c>
      <c r="MER60" s="233">
        <f>MEO60*MEQ60</f>
        <v>95</v>
      </c>
      <c r="MES60" s="233">
        <v>12</v>
      </c>
      <c r="MET60" s="233">
        <v>142</v>
      </c>
      <c r="MEU60" s="233" t="s">
        <v>343</v>
      </c>
      <c r="MEV60" s="233" t="s">
        <v>344</v>
      </c>
      <c r="MEW60" s="233">
        <v>25</v>
      </c>
      <c r="MEX60" s="233" t="s">
        <v>342</v>
      </c>
      <c r="MEY60" s="233">
        <v>3.8</v>
      </c>
      <c r="MEZ60" s="233">
        <f>MEW60*MEY60</f>
        <v>95</v>
      </c>
      <c r="MFA60" s="233">
        <v>12</v>
      </c>
      <c r="MFB60" s="233">
        <v>142</v>
      </c>
      <c r="MFC60" s="233" t="s">
        <v>343</v>
      </c>
      <c r="MFD60" s="233" t="s">
        <v>344</v>
      </c>
      <c r="MFE60" s="233">
        <v>25</v>
      </c>
      <c r="MFF60" s="233" t="s">
        <v>342</v>
      </c>
      <c r="MFG60" s="233">
        <v>3.8</v>
      </c>
      <c r="MFH60" s="233">
        <f>MFE60*MFG60</f>
        <v>95</v>
      </c>
      <c r="MFI60" s="233">
        <v>12</v>
      </c>
      <c r="MFJ60" s="233">
        <v>142</v>
      </c>
      <c r="MFK60" s="233" t="s">
        <v>343</v>
      </c>
      <c r="MFL60" s="233" t="s">
        <v>344</v>
      </c>
      <c r="MFM60" s="233">
        <v>25</v>
      </c>
      <c r="MFN60" s="233" t="s">
        <v>342</v>
      </c>
      <c r="MFO60" s="233">
        <v>3.8</v>
      </c>
      <c r="MFP60" s="233">
        <f>MFM60*MFO60</f>
        <v>95</v>
      </c>
      <c r="MFQ60" s="233">
        <v>12</v>
      </c>
      <c r="MFR60" s="233">
        <v>142</v>
      </c>
      <c r="MFS60" s="233" t="s">
        <v>343</v>
      </c>
      <c r="MFT60" s="233" t="s">
        <v>344</v>
      </c>
      <c r="MFU60" s="233">
        <v>25</v>
      </c>
      <c r="MFV60" s="233" t="s">
        <v>342</v>
      </c>
      <c r="MFW60" s="233">
        <v>3.8</v>
      </c>
      <c r="MFX60" s="233">
        <f>MFU60*MFW60</f>
        <v>95</v>
      </c>
      <c r="MFY60" s="233">
        <v>12</v>
      </c>
      <c r="MFZ60" s="233">
        <v>142</v>
      </c>
      <c r="MGA60" s="233" t="s">
        <v>343</v>
      </c>
      <c r="MGB60" s="233" t="s">
        <v>344</v>
      </c>
      <c r="MGC60" s="233">
        <v>25</v>
      </c>
      <c r="MGD60" s="233" t="s">
        <v>342</v>
      </c>
      <c r="MGE60" s="233">
        <v>3.8</v>
      </c>
      <c r="MGF60" s="233">
        <f>MGC60*MGE60</f>
        <v>95</v>
      </c>
      <c r="MGG60" s="233">
        <v>12</v>
      </c>
      <c r="MGH60" s="233">
        <v>142</v>
      </c>
      <c r="MGI60" s="233" t="s">
        <v>343</v>
      </c>
      <c r="MGJ60" s="233" t="s">
        <v>344</v>
      </c>
      <c r="MGK60" s="233">
        <v>25</v>
      </c>
      <c r="MGL60" s="233" t="s">
        <v>342</v>
      </c>
      <c r="MGM60" s="233">
        <v>3.8</v>
      </c>
      <c r="MGN60" s="233">
        <f>MGK60*MGM60</f>
        <v>95</v>
      </c>
      <c r="MGO60" s="233">
        <v>12</v>
      </c>
      <c r="MGP60" s="233">
        <v>142</v>
      </c>
      <c r="MGQ60" s="233" t="s">
        <v>343</v>
      </c>
      <c r="MGR60" s="233" t="s">
        <v>344</v>
      </c>
      <c r="MGS60" s="233">
        <v>25</v>
      </c>
      <c r="MGT60" s="233" t="s">
        <v>342</v>
      </c>
      <c r="MGU60" s="233">
        <v>3.8</v>
      </c>
      <c r="MGV60" s="233">
        <f>MGS60*MGU60</f>
        <v>95</v>
      </c>
      <c r="MGW60" s="233">
        <v>12</v>
      </c>
      <c r="MGX60" s="233">
        <v>142</v>
      </c>
      <c r="MGY60" s="233" t="s">
        <v>343</v>
      </c>
      <c r="MGZ60" s="233" t="s">
        <v>344</v>
      </c>
      <c r="MHA60" s="233">
        <v>25</v>
      </c>
      <c r="MHB60" s="233" t="s">
        <v>342</v>
      </c>
      <c r="MHC60" s="233">
        <v>3.8</v>
      </c>
      <c r="MHD60" s="233">
        <f>MHA60*MHC60</f>
        <v>95</v>
      </c>
      <c r="MHE60" s="233">
        <v>12</v>
      </c>
      <c r="MHF60" s="233">
        <v>142</v>
      </c>
      <c r="MHG60" s="233" t="s">
        <v>343</v>
      </c>
      <c r="MHH60" s="233" t="s">
        <v>344</v>
      </c>
      <c r="MHI60" s="233">
        <v>25</v>
      </c>
      <c r="MHJ60" s="233" t="s">
        <v>342</v>
      </c>
      <c r="MHK60" s="233">
        <v>3.8</v>
      </c>
      <c r="MHL60" s="233">
        <f>MHI60*MHK60</f>
        <v>95</v>
      </c>
      <c r="MHM60" s="233">
        <v>12</v>
      </c>
      <c r="MHN60" s="233">
        <v>142</v>
      </c>
      <c r="MHO60" s="233" t="s">
        <v>343</v>
      </c>
      <c r="MHP60" s="233" t="s">
        <v>344</v>
      </c>
      <c r="MHQ60" s="233">
        <v>25</v>
      </c>
      <c r="MHR60" s="233" t="s">
        <v>342</v>
      </c>
      <c r="MHS60" s="233">
        <v>3.8</v>
      </c>
      <c r="MHT60" s="233">
        <f>MHQ60*MHS60</f>
        <v>95</v>
      </c>
      <c r="MHU60" s="233">
        <v>12</v>
      </c>
      <c r="MHV60" s="233">
        <v>142</v>
      </c>
      <c r="MHW60" s="233" t="s">
        <v>343</v>
      </c>
      <c r="MHX60" s="233" t="s">
        <v>344</v>
      </c>
      <c r="MHY60" s="233">
        <v>25</v>
      </c>
      <c r="MHZ60" s="233" t="s">
        <v>342</v>
      </c>
      <c r="MIA60" s="233">
        <v>3.8</v>
      </c>
      <c r="MIB60" s="233">
        <f>MHY60*MIA60</f>
        <v>95</v>
      </c>
      <c r="MIC60" s="233">
        <v>12</v>
      </c>
      <c r="MID60" s="233">
        <v>142</v>
      </c>
      <c r="MIE60" s="233" t="s">
        <v>343</v>
      </c>
      <c r="MIF60" s="233" t="s">
        <v>344</v>
      </c>
      <c r="MIG60" s="233">
        <v>25</v>
      </c>
      <c r="MIH60" s="233" t="s">
        <v>342</v>
      </c>
      <c r="MII60" s="233">
        <v>3.8</v>
      </c>
      <c r="MIJ60" s="233">
        <f>MIG60*MII60</f>
        <v>95</v>
      </c>
      <c r="MIK60" s="233">
        <v>12</v>
      </c>
      <c r="MIL60" s="233">
        <v>142</v>
      </c>
      <c r="MIM60" s="233" t="s">
        <v>343</v>
      </c>
      <c r="MIN60" s="233" t="s">
        <v>344</v>
      </c>
      <c r="MIO60" s="233">
        <v>25</v>
      </c>
      <c r="MIP60" s="233" t="s">
        <v>342</v>
      </c>
      <c r="MIQ60" s="233">
        <v>3.8</v>
      </c>
      <c r="MIR60" s="233">
        <f>MIO60*MIQ60</f>
        <v>95</v>
      </c>
      <c r="MIS60" s="233">
        <v>12</v>
      </c>
      <c r="MIT60" s="233">
        <v>142</v>
      </c>
      <c r="MIU60" s="233" t="s">
        <v>343</v>
      </c>
      <c r="MIV60" s="233" t="s">
        <v>344</v>
      </c>
      <c r="MIW60" s="233">
        <v>25</v>
      </c>
      <c r="MIX60" s="233" t="s">
        <v>342</v>
      </c>
      <c r="MIY60" s="233">
        <v>3.8</v>
      </c>
      <c r="MIZ60" s="233">
        <f>MIW60*MIY60</f>
        <v>95</v>
      </c>
      <c r="MJA60" s="233">
        <v>12</v>
      </c>
      <c r="MJB60" s="233">
        <v>142</v>
      </c>
      <c r="MJC60" s="233" t="s">
        <v>343</v>
      </c>
      <c r="MJD60" s="233" t="s">
        <v>344</v>
      </c>
      <c r="MJE60" s="233">
        <v>25</v>
      </c>
      <c r="MJF60" s="233" t="s">
        <v>342</v>
      </c>
      <c r="MJG60" s="233">
        <v>3.8</v>
      </c>
      <c r="MJH60" s="233">
        <f>MJE60*MJG60</f>
        <v>95</v>
      </c>
      <c r="MJI60" s="233">
        <v>12</v>
      </c>
      <c r="MJJ60" s="233">
        <v>142</v>
      </c>
      <c r="MJK60" s="233" t="s">
        <v>343</v>
      </c>
      <c r="MJL60" s="233" t="s">
        <v>344</v>
      </c>
      <c r="MJM60" s="233">
        <v>25</v>
      </c>
      <c r="MJN60" s="233" t="s">
        <v>342</v>
      </c>
      <c r="MJO60" s="233">
        <v>3.8</v>
      </c>
      <c r="MJP60" s="233">
        <f>MJM60*MJO60</f>
        <v>95</v>
      </c>
      <c r="MJQ60" s="233">
        <v>12</v>
      </c>
      <c r="MJR60" s="233">
        <v>142</v>
      </c>
      <c r="MJS60" s="233" t="s">
        <v>343</v>
      </c>
      <c r="MJT60" s="233" t="s">
        <v>344</v>
      </c>
      <c r="MJU60" s="233">
        <v>25</v>
      </c>
      <c r="MJV60" s="233" t="s">
        <v>342</v>
      </c>
      <c r="MJW60" s="233">
        <v>3.8</v>
      </c>
      <c r="MJX60" s="233">
        <f>MJU60*MJW60</f>
        <v>95</v>
      </c>
      <c r="MJY60" s="233">
        <v>12</v>
      </c>
      <c r="MJZ60" s="233">
        <v>142</v>
      </c>
      <c r="MKA60" s="233" t="s">
        <v>343</v>
      </c>
      <c r="MKB60" s="233" t="s">
        <v>344</v>
      </c>
      <c r="MKC60" s="233">
        <v>25</v>
      </c>
      <c r="MKD60" s="233" t="s">
        <v>342</v>
      </c>
      <c r="MKE60" s="233">
        <v>3.8</v>
      </c>
      <c r="MKF60" s="233">
        <f>MKC60*MKE60</f>
        <v>95</v>
      </c>
      <c r="MKG60" s="233">
        <v>12</v>
      </c>
      <c r="MKH60" s="233">
        <v>142</v>
      </c>
      <c r="MKI60" s="233" t="s">
        <v>343</v>
      </c>
      <c r="MKJ60" s="233" t="s">
        <v>344</v>
      </c>
      <c r="MKK60" s="233">
        <v>25</v>
      </c>
      <c r="MKL60" s="233" t="s">
        <v>342</v>
      </c>
      <c r="MKM60" s="233">
        <v>3.8</v>
      </c>
      <c r="MKN60" s="233">
        <f>MKK60*MKM60</f>
        <v>95</v>
      </c>
      <c r="MKO60" s="233">
        <v>12</v>
      </c>
      <c r="MKP60" s="233">
        <v>142</v>
      </c>
      <c r="MKQ60" s="233" t="s">
        <v>343</v>
      </c>
      <c r="MKR60" s="233" t="s">
        <v>344</v>
      </c>
      <c r="MKS60" s="233">
        <v>25</v>
      </c>
      <c r="MKT60" s="233" t="s">
        <v>342</v>
      </c>
      <c r="MKU60" s="233">
        <v>3.8</v>
      </c>
      <c r="MKV60" s="233">
        <f>MKS60*MKU60</f>
        <v>95</v>
      </c>
      <c r="MKW60" s="233">
        <v>12</v>
      </c>
      <c r="MKX60" s="233">
        <v>142</v>
      </c>
      <c r="MKY60" s="233" t="s">
        <v>343</v>
      </c>
      <c r="MKZ60" s="233" t="s">
        <v>344</v>
      </c>
      <c r="MLA60" s="233">
        <v>25</v>
      </c>
      <c r="MLB60" s="233" t="s">
        <v>342</v>
      </c>
      <c r="MLC60" s="233">
        <v>3.8</v>
      </c>
      <c r="MLD60" s="233">
        <f>MLA60*MLC60</f>
        <v>95</v>
      </c>
      <c r="MLE60" s="233">
        <v>12</v>
      </c>
      <c r="MLF60" s="233">
        <v>142</v>
      </c>
      <c r="MLG60" s="233" t="s">
        <v>343</v>
      </c>
      <c r="MLH60" s="233" t="s">
        <v>344</v>
      </c>
      <c r="MLI60" s="233">
        <v>25</v>
      </c>
      <c r="MLJ60" s="233" t="s">
        <v>342</v>
      </c>
      <c r="MLK60" s="233">
        <v>3.8</v>
      </c>
      <c r="MLL60" s="233">
        <f>MLI60*MLK60</f>
        <v>95</v>
      </c>
      <c r="MLM60" s="233">
        <v>12</v>
      </c>
      <c r="MLN60" s="233">
        <v>142</v>
      </c>
      <c r="MLO60" s="233" t="s">
        <v>343</v>
      </c>
      <c r="MLP60" s="233" t="s">
        <v>344</v>
      </c>
      <c r="MLQ60" s="233">
        <v>25</v>
      </c>
      <c r="MLR60" s="233" t="s">
        <v>342</v>
      </c>
      <c r="MLS60" s="233">
        <v>3.8</v>
      </c>
      <c r="MLT60" s="233">
        <f>MLQ60*MLS60</f>
        <v>95</v>
      </c>
      <c r="MLU60" s="233">
        <v>12</v>
      </c>
      <c r="MLV60" s="233">
        <v>142</v>
      </c>
      <c r="MLW60" s="233" t="s">
        <v>343</v>
      </c>
      <c r="MLX60" s="233" t="s">
        <v>344</v>
      </c>
      <c r="MLY60" s="233">
        <v>25</v>
      </c>
      <c r="MLZ60" s="233" t="s">
        <v>342</v>
      </c>
      <c r="MMA60" s="233">
        <v>3.8</v>
      </c>
      <c r="MMB60" s="233">
        <f>MLY60*MMA60</f>
        <v>95</v>
      </c>
      <c r="MMC60" s="233">
        <v>12</v>
      </c>
      <c r="MMD60" s="233">
        <v>142</v>
      </c>
      <c r="MME60" s="233" t="s">
        <v>343</v>
      </c>
      <c r="MMF60" s="233" t="s">
        <v>344</v>
      </c>
      <c r="MMG60" s="233">
        <v>25</v>
      </c>
      <c r="MMH60" s="233" t="s">
        <v>342</v>
      </c>
      <c r="MMI60" s="233">
        <v>3.8</v>
      </c>
      <c r="MMJ60" s="233">
        <f>MMG60*MMI60</f>
        <v>95</v>
      </c>
      <c r="MMK60" s="233">
        <v>12</v>
      </c>
      <c r="MML60" s="233">
        <v>142</v>
      </c>
      <c r="MMM60" s="233" t="s">
        <v>343</v>
      </c>
      <c r="MMN60" s="233" t="s">
        <v>344</v>
      </c>
      <c r="MMO60" s="233">
        <v>25</v>
      </c>
      <c r="MMP60" s="233" t="s">
        <v>342</v>
      </c>
      <c r="MMQ60" s="233">
        <v>3.8</v>
      </c>
      <c r="MMR60" s="233">
        <f>MMO60*MMQ60</f>
        <v>95</v>
      </c>
      <c r="MMS60" s="233">
        <v>12</v>
      </c>
      <c r="MMT60" s="233">
        <v>142</v>
      </c>
      <c r="MMU60" s="233" t="s">
        <v>343</v>
      </c>
      <c r="MMV60" s="233" t="s">
        <v>344</v>
      </c>
      <c r="MMW60" s="233">
        <v>25</v>
      </c>
      <c r="MMX60" s="233" t="s">
        <v>342</v>
      </c>
      <c r="MMY60" s="233">
        <v>3.8</v>
      </c>
      <c r="MMZ60" s="233">
        <f>MMW60*MMY60</f>
        <v>95</v>
      </c>
      <c r="MNA60" s="233">
        <v>12</v>
      </c>
      <c r="MNB60" s="233">
        <v>142</v>
      </c>
      <c r="MNC60" s="233" t="s">
        <v>343</v>
      </c>
      <c r="MND60" s="233" t="s">
        <v>344</v>
      </c>
      <c r="MNE60" s="233">
        <v>25</v>
      </c>
      <c r="MNF60" s="233" t="s">
        <v>342</v>
      </c>
      <c r="MNG60" s="233">
        <v>3.8</v>
      </c>
      <c r="MNH60" s="233">
        <f>MNE60*MNG60</f>
        <v>95</v>
      </c>
      <c r="MNI60" s="233">
        <v>12</v>
      </c>
      <c r="MNJ60" s="233">
        <v>142</v>
      </c>
      <c r="MNK60" s="233" t="s">
        <v>343</v>
      </c>
      <c r="MNL60" s="233" t="s">
        <v>344</v>
      </c>
      <c r="MNM60" s="233">
        <v>25</v>
      </c>
      <c r="MNN60" s="233" t="s">
        <v>342</v>
      </c>
      <c r="MNO60" s="233">
        <v>3.8</v>
      </c>
      <c r="MNP60" s="233">
        <f>MNM60*MNO60</f>
        <v>95</v>
      </c>
      <c r="MNQ60" s="233">
        <v>12</v>
      </c>
      <c r="MNR60" s="233">
        <v>142</v>
      </c>
      <c r="MNS60" s="233" t="s">
        <v>343</v>
      </c>
      <c r="MNT60" s="233" t="s">
        <v>344</v>
      </c>
      <c r="MNU60" s="233">
        <v>25</v>
      </c>
      <c r="MNV60" s="233" t="s">
        <v>342</v>
      </c>
      <c r="MNW60" s="233">
        <v>3.8</v>
      </c>
      <c r="MNX60" s="233">
        <f>MNU60*MNW60</f>
        <v>95</v>
      </c>
      <c r="MNY60" s="233">
        <v>12</v>
      </c>
      <c r="MNZ60" s="233">
        <v>142</v>
      </c>
      <c r="MOA60" s="233" t="s">
        <v>343</v>
      </c>
      <c r="MOB60" s="233" t="s">
        <v>344</v>
      </c>
      <c r="MOC60" s="233">
        <v>25</v>
      </c>
      <c r="MOD60" s="233" t="s">
        <v>342</v>
      </c>
      <c r="MOE60" s="233">
        <v>3.8</v>
      </c>
      <c r="MOF60" s="233">
        <f>MOC60*MOE60</f>
        <v>95</v>
      </c>
      <c r="MOG60" s="233">
        <v>12</v>
      </c>
      <c r="MOH60" s="233">
        <v>142</v>
      </c>
      <c r="MOI60" s="233" t="s">
        <v>343</v>
      </c>
      <c r="MOJ60" s="233" t="s">
        <v>344</v>
      </c>
      <c r="MOK60" s="233">
        <v>25</v>
      </c>
      <c r="MOL60" s="233" t="s">
        <v>342</v>
      </c>
      <c r="MOM60" s="233">
        <v>3.8</v>
      </c>
      <c r="MON60" s="233">
        <f>MOK60*MOM60</f>
        <v>95</v>
      </c>
      <c r="MOO60" s="233">
        <v>12</v>
      </c>
      <c r="MOP60" s="233">
        <v>142</v>
      </c>
      <c r="MOQ60" s="233" t="s">
        <v>343</v>
      </c>
      <c r="MOR60" s="233" t="s">
        <v>344</v>
      </c>
      <c r="MOS60" s="233">
        <v>25</v>
      </c>
      <c r="MOT60" s="233" t="s">
        <v>342</v>
      </c>
      <c r="MOU60" s="233">
        <v>3.8</v>
      </c>
      <c r="MOV60" s="233">
        <f>MOS60*MOU60</f>
        <v>95</v>
      </c>
      <c r="MOW60" s="233">
        <v>12</v>
      </c>
      <c r="MOX60" s="233">
        <v>142</v>
      </c>
      <c r="MOY60" s="233" t="s">
        <v>343</v>
      </c>
      <c r="MOZ60" s="233" t="s">
        <v>344</v>
      </c>
      <c r="MPA60" s="233">
        <v>25</v>
      </c>
      <c r="MPB60" s="233" t="s">
        <v>342</v>
      </c>
      <c r="MPC60" s="233">
        <v>3.8</v>
      </c>
      <c r="MPD60" s="233">
        <f>MPA60*MPC60</f>
        <v>95</v>
      </c>
      <c r="MPE60" s="233">
        <v>12</v>
      </c>
      <c r="MPF60" s="233">
        <v>142</v>
      </c>
      <c r="MPG60" s="233" t="s">
        <v>343</v>
      </c>
      <c r="MPH60" s="233" t="s">
        <v>344</v>
      </c>
      <c r="MPI60" s="233">
        <v>25</v>
      </c>
      <c r="MPJ60" s="233" t="s">
        <v>342</v>
      </c>
      <c r="MPK60" s="233">
        <v>3.8</v>
      </c>
      <c r="MPL60" s="233">
        <f>MPI60*MPK60</f>
        <v>95</v>
      </c>
      <c r="MPM60" s="233">
        <v>12</v>
      </c>
      <c r="MPN60" s="233">
        <v>142</v>
      </c>
      <c r="MPO60" s="233" t="s">
        <v>343</v>
      </c>
      <c r="MPP60" s="233" t="s">
        <v>344</v>
      </c>
      <c r="MPQ60" s="233">
        <v>25</v>
      </c>
      <c r="MPR60" s="233" t="s">
        <v>342</v>
      </c>
      <c r="MPS60" s="233">
        <v>3.8</v>
      </c>
      <c r="MPT60" s="233">
        <f>MPQ60*MPS60</f>
        <v>95</v>
      </c>
      <c r="MPU60" s="233">
        <v>12</v>
      </c>
      <c r="MPV60" s="233">
        <v>142</v>
      </c>
      <c r="MPW60" s="233" t="s">
        <v>343</v>
      </c>
      <c r="MPX60" s="233" t="s">
        <v>344</v>
      </c>
      <c r="MPY60" s="233">
        <v>25</v>
      </c>
      <c r="MPZ60" s="233" t="s">
        <v>342</v>
      </c>
      <c r="MQA60" s="233">
        <v>3.8</v>
      </c>
      <c r="MQB60" s="233">
        <f>MPY60*MQA60</f>
        <v>95</v>
      </c>
      <c r="MQC60" s="233">
        <v>12</v>
      </c>
      <c r="MQD60" s="233">
        <v>142</v>
      </c>
      <c r="MQE60" s="233" t="s">
        <v>343</v>
      </c>
      <c r="MQF60" s="233" t="s">
        <v>344</v>
      </c>
      <c r="MQG60" s="233">
        <v>25</v>
      </c>
      <c r="MQH60" s="233" t="s">
        <v>342</v>
      </c>
      <c r="MQI60" s="233">
        <v>3.8</v>
      </c>
      <c r="MQJ60" s="233">
        <f>MQG60*MQI60</f>
        <v>95</v>
      </c>
      <c r="MQK60" s="233">
        <v>12</v>
      </c>
      <c r="MQL60" s="233">
        <v>142</v>
      </c>
      <c r="MQM60" s="233" t="s">
        <v>343</v>
      </c>
      <c r="MQN60" s="233" t="s">
        <v>344</v>
      </c>
      <c r="MQO60" s="233">
        <v>25</v>
      </c>
      <c r="MQP60" s="233" t="s">
        <v>342</v>
      </c>
      <c r="MQQ60" s="233">
        <v>3.8</v>
      </c>
      <c r="MQR60" s="233">
        <f>MQO60*MQQ60</f>
        <v>95</v>
      </c>
      <c r="MQS60" s="233">
        <v>12</v>
      </c>
      <c r="MQT60" s="233">
        <v>142</v>
      </c>
      <c r="MQU60" s="233" t="s">
        <v>343</v>
      </c>
      <c r="MQV60" s="233" t="s">
        <v>344</v>
      </c>
      <c r="MQW60" s="233">
        <v>25</v>
      </c>
      <c r="MQX60" s="233" t="s">
        <v>342</v>
      </c>
      <c r="MQY60" s="233">
        <v>3.8</v>
      </c>
      <c r="MQZ60" s="233">
        <f>MQW60*MQY60</f>
        <v>95</v>
      </c>
      <c r="MRA60" s="233">
        <v>12</v>
      </c>
      <c r="MRB60" s="233">
        <v>142</v>
      </c>
      <c r="MRC60" s="233" t="s">
        <v>343</v>
      </c>
      <c r="MRD60" s="233" t="s">
        <v>344</v>
      </c>
      <c r="MRE60" s="233">
        <v>25</v>
      </c>
      <c r="MRF60" s="233" t="s">
        <v>342</v>
      </c>
      <c r="MRG60" s="233">
        <v>3.8</v>
      </c>
      <c r="MRH60" s="233">
        <f>MRE60*MRG60</f>
        <v>95</v>
      </c>
      <c r="MRI60" s="233">
        <v>12</v>
      </c>
      <c r="MRJ60" s="233">
        <v>142</v>
      </c>
      <c r="MRK60" s="233" t="s">
        <v>343</v>
      </c>
      <c r="MRL60" s="233" t="s">
        <v>344</v>
      </c>
      <c r="MRM60" s="233">
        <v>25</v>
      </c>
      <c r="MRN60" s="233" t="s">
        <v>342</v>
      </c>
      <c r="MRO60" s="233">
        <v>3.8</v>
      </c>
      <c r="MRP60" s="233">
        <f>MRM60*MRO60</f>
        <v>95</v>
      </c>
      <c r="MRQ60" s="233">
        <v>12</v>
      </c>
      <c r="MRR60" s="233">
        <v>142</v>
      </c>
      <c r="MRS60" s="233" t="s">
        <v>343</v>
      </c>
      <c r="MRT60" s="233" t="s">
        <v>344</v>
      </c>
      <c r="MRU60" s="233">
        <v>25</v>
      </c>
      <c r="MRV60" s="233" t="s">
        <v>342</v>
      </c>
      <c r="MRW60" s="233">
        <v>3.8</v>
      </c>
      <c r="MRX60" s="233">
        <f>MRU60*MRW60</f>
        <v>95</v>
      </c>
      <c r="MRY60" s="233">
        <v>12</v>
      </c>
      <c r="MRZ60" s="233">
        <v>142</v>
      </c>
      <c r="MSA60" s="233" t="s">
        <v>343</v>
      </c>
      <c r="MSB60" s="233" t="s">
        <v>344</v>
      </c>
      <c r="MSC60" s="233">
        <v>25</v>
      </c>
      <c r="MSD60" s="233" t="s">
        <v>342</v>
      </c>
      <c r="MSE60" s="233">
        <v>3.8</v>
      </c>
      <c r="MSF60" s="233">
        <f>MSC60*MSE60</f>
        <v>95</v>
      </c>
      <c r="MSG60" s="233">
        <v>12</v>
      </c>
      <c r="MSH60" s="233">
        <v>142</v>
      </c>
      <c r="MSI60" s="233" t="s">
        <v>343</v>
      </c>
      <c r="MSJ60" s="233" t="s">
        <v>344</v>
      </c>
      <c r="MSK60" s="233">
        <v>25</v>
      </c>
      <c r="MSL60" s="233" t="s">
        <v>342</v>
      </c>
      <c r="MSM60" s="233">
        <v>3.8</v>
      </c>
      <c r="MSN60" s="233">
        <f>MSK60*MSM60</f>
        <v>95</v>
      </c>
      <c r="MSO60" s="233">
        <v>12</v>
      </c>
      <c r="MSP60" s="233">
        <v>142</v>
      </c>
      <c r="MSQ60" s="233" t="s">
        <v>343</v>
      </c>
      <c r="MSR60" s="233" t="s">
        <v>344</v>
      </c>
      <c r="MSS60" s="233">
        <v>25</v>
      </c>
      <c r="MST60" s="233" t="s">
        <v>342</v>
      </c>
      <c r="MSU60" s="233">
        <v>3.8</v>
      </c>
      <c r="MSV60" s="233">
        <f>MSS60*MSU60</f>
        <v>95</v>
      </c>
      <c r="MSW60" s="233">
        <v>12</v>
      </c>
      <c r="MSX60" s="233">
        <v>142</v>
      </c>
      <c r="MSY60" s="233" t="s">
        <v>343</v>
      </c>
      <c r="MSZ60" s="233" t="s">
        <v>344</v>
      </c>
      <c r="MTA60" s="233">
        <v>25</v>
      </c>
      <c r="MTB60" s="233" t="s">
        <v>342</v>
      </c>
      <c r="MTC60" s="233">
        <v>3.8</v>
      </c>
      <c r="MTD60" s="233">
        <f>MTA60*MTC60</f>
        <v>95</v>
      </c>
      <c r="MTE60" s="233">
        <v>12</v>
      </c>
      <c r="MTF60" s="233">
        <v>142</v>
      </c>
      <c r="MTG60" s="233" t="s">
        <v>343</v>
      </c>
      <c r="MTH60" s="233" t="s">
        <v>344</v>
      </c>
      <c r="MTI60" s="233">
        <v>25</v>
      </c>
      <c r="MTJ60" s="233" t="s">
        <v>342</v>
      </c>
      <c r="MTK60" s="233">
        <v>3.8</v>
      </c>
      <c r="MTL60" s="233">
        <f>MTI60*MTK60</f>
        <v>95</v>
      </c>
      <c r="MTM60" s="233">
        <v>12</v>
      </c>
      <c r="MTN60" s="233">
        <v>142</v>
      </c>
      <c r="MTO60" s="233" t="s">
        <v>343</v>
      </c>
      <c r="MTP60" s="233" t="s">
        <v>344</v>
      </c>
      <c r="MTQ60" s="233">
        <v>25</v>
      </c>
      <c r="MTR60" s="233" t="s">
        <v>342</v>
      </c>
      <c r="MTS60" s="233">
        <v>3.8</v>
      </c>
      <c r="MTT60" s="233">
        <f>MTQ60*MTS60</f>
        <v>95</v>
      </c>
      <c r="MTU60" s="233">
        <v>12</v>
      </c>
      <c r="MTV60" s="233">
        <v>142</v>
      </c>
      <c r="MTW60" s="233" t="s">
        <v>343</v>
      </c>
      <c r="MTX60" s="233" t="s">
        <v>344</v>
      </c>
      <c r="MTY60" s="233">
        <v>25</v>
      </c>
      <c r="MTZ60" s="233" t="s">
        <v>342</v>
      </c>
      <c r="MUA60" s="233">
        <v>3.8</v>
      </c>
      <c r="MUB60" s="233">
        <f>MTY60*MUA60</f>
        <v>95</v>
      </c>
      <c r="MUC60" s="233">
        <v>12</v>
      </c>
      <c r="MUD60" s="233">
        <v>142</v>
      </c>
      <c r="MUE60" s="233" t="s">
        <v>343</v>
      </c>
      <c r="MUF60" s="233" t="s">
        <v>344</v>
      </c>
      <c r="MUG60" s="233">
        <v>25</v>
      </c>
      <c r="MUH60" s="233" t="s">
        <v>342</v>
      </c>
      <c r="MUI60" s="233">
        <v>3.8</v>
      </c>
      <c r="MUJ60" s="233">
        <f>MUG60*MUI60</f>
        <v>95</v>
      </c>
      <c r="MUK60" s="233">
        <v>12</v>
      </c>
      <c r="MUL60" s="233">
        <v>142</v>
      </c>
      <c r="MUM60" s="233" t="s">
        <v>343</v>
      </c>
      <c r="MUN60" s="233" t="s">
        <v>344</v>
      </c>
      <c r="MUO60" s="233">
        <v>25</v>
      </c>
      <c r="MUP60" s="233" t="s">
        <v>342</v>
      </c>
      <c r="MUQ60" s="233">
        <v>3.8</v>
      </c>
      <c r="MUR60" s="233">
        <f>MUO60*MUQ60</f>
        <v>95</v>
      </c>
      <c r="MUS60" s="233">
        <v>12</v>
      </c>
      <c r="MUT60" s="233">
        <v>142</v>
      </c>
      <c r="MUU60" s="233" t="s">
        <v>343</v>
      </c>
      <c r="MUV60" s="233" t="s">
        <v>344</v>
      </c>
      <c r="MUW60" s="233">
        <v>25</v>
      </c>
      <c r="MUX60" s="233" t="s">
        <v>342</v>
      </c>
      <c r="MUY60" s="233">
        <v>3.8</v>
      </c>
      <c r="MUZ60" s="233">
        <f>MUW60*MUY60</f>
        <v>95</v>
      </c>
      <c r="MVA60" s="233">
        <v>12</v>
      </c>
      <c r="MVB60" s="233">
        <v>142</v>
      </c>
      <c r="MVC60" s="233" t="s">
        <v>343</v>
      </c>
      <c r="MVD60" s="233" t="s">
        <v>344</v>
      </c>
      <c r="MVE60" s="233">
        <v>25</v>
      </c>
      <c r="MVF60" s="233" t="s">
        <v>342</v>
      </c>
      <c r="MVG60" s="233">
        <v>3.8</v>
      </c>
      <c r="MVH60" s="233">
        <f>MVE60*MVG60</f>
        <v>95</v>
      </c>
      <c r="MVI60" s="233">
        <v>12</v>
      </c>
      <c r="MVJ60" s="233">
        <v>142</v>
      </c>
      <c r="MVK60" s="233" t="s">
        <v>343</v>
      </c>
      <c r="MVL60" s="233" t="s">
        <v>344</v>
      </c>
      <c r="MVM60" s="233">
        <v>25</v>
      </c>
      <c r="MVN60" s="233" t="s">
        <v>342</v>
      </c>
      <c r="MVO60" s="233">
        <v>3.8</v>
      </c>
      <c r="MVP60" s="233">
        <f>MVM60*MVO60</f>
        <v>95</v>
      </c>
      <c r="MVQ60" s="233">
        <v>12</v>
      </c>
      <c r="MVR60" s="233">
        <v>142</v>
      </c>
      <c r="MVS60" s="233" t="s">
        <v>343</v>
      </c>
      <c r="MVT60" s="233" t="s">
        <v>344</v>
      </c>
      <c r="MVU60" s="233">
        <v>25</v>
      </c>
      <c r="MVV60" s="233" t="s">
        <v>342</v>
      </c>
      <c r="MVW60" s="233">
        <v>3.8</v>
      </c>
      <c r="MVX60" s="233">
        <f>MVU60*MVW60</f>
        <v>95</v>
      </c>
      <c r="MVY60" s="233">
        <v>12</v>
      </c>
      <c r="MVZ60" s="233">
        <v>142</v>
      </c>
      <c r="MWA60" s="233" t="s">
        <v>343</v>
      </c>
      <c r="MWB60" s="233" t="s">
        <v>344</v>
      </c>
      <c r="MWC60" s="233">
        <v>25</v>
      </c>
      <c r="MWD60" s="233" t="s">
        <v>342</v>
      </c>
      <c r="MWE60" s="233">
        <v>3.8</v>
      </c>
      <c r="MWF60" s="233">
        <f>MWC60*MWE60</f>
        <v>95</v>
      </c>
      <c r="MWG60" s="233">
        <v>12</v>
      </c>
      <c r="MWH60" s="233">
        <v>142</v>
      </c>
      <c r="MWI60" s="233" t="s">
        <v>343</v>
      </c>
      <c r="MWJ60" s="233" t="s">
        <v>344</v>
      </c>
      <c r="MWK60" s="233">
        <v>25</v>
      </c>
      <c r="MWL60" s="233" t="s">
        <v>342</v>
      </c>
      <c r="MWM60" s="233">
        <v>3.8</v>
      </c>
      <c r="MWN60" s="233">
        <f>MWK60*MWM60</f>
        <v>95</v>
      </c>
      <c r="MWO60" s="233">
        <v>12</v>
      </c>
      <c r="MWP60" s="233">
        <v>142</v>
      </c>
      <c r="MWQ60" s="233" t="s">
        <v>343</v>
      </c>
      <c r="MWR60" s="233" t="s">
        <v>344</v>
      </c>
      <c r="MWS60" s="233">
        <v>25</v>
      </c>
      <c r="MWT60" s="233" t="s">
        <v>342</v>
      </c>
      <c r="MWU60" s="233">
        <v>3.8</v>
      </c>
      <c r="MWV60" s="233">
        <f>MWS60*MWU60</f>
        <v>95</v>
      </c>
      <c r="MWW60" s="233">
        <v>12</v>
      </c>
      <c r="MWX60" s="233">
        <v>142</v>
      </c>
      <c r="MWY60" s="233" t="s">
        <v>343</v>
      </c>
      <c r="MWZ60" s="233" t="s">
        <v>344</v>
      </c>
      <c r="MXA60" s="233">
        <v>25</v>
      </c>
      <c r="MXB60" s="233" t="s">
        <v>342</v>
      </c>
      <c r="MXC60" s="233">
        <v>3.8</v>
      </c>
      <c r="MXD60" s="233">
        <f>MXA60*MXC60</f>
        <v>95</v>
      </c>
      <c r="MXE60" s="233">
        <v>12</v>
      </c>
      <c r="MXF60" s="233">
        <v>142</v>
      </c>
      <c r="MXG60" s="233" t="s">
        <v>343</v>
      </c>
      <c r="MXH60" s="233" t="s">
        <v>344</v>
      </c>
      <c r="MXI60" s="233">
        <v>25</v>
      </c>
      <c r="MXJ60" s="233" t="s">
        <v>342</v>
      </c>
      <c r="MXK60" s="233">
        <v>3.8</v>
      </c>
      <c r="MXL60" s="233">
        <f>MXI60*MXK60</f>
        <v>95</v>
      </c>
      <c r="MXM60" s="233">
        <v>12</v>
      </c>
      <c r="MXN60" s="233">
        <v>142</v>
      </c>
      <c r="MXO60" s="233" t="s">
        <v>343</v>
      </c>
      <c r="MXP60" s="233" t="s">
        <v>344</v>
      </c>
      <c r="MXQ60" s="233">
        <v>25</v>
      </c>
      <c r="MXR60" s="233" t="s">
        <v>342</v>
      </c>
      <c r="MXS60" s="233">
        <v>3.8</v>
      </c>
      <c r="MXT60" s="233">
        <f>MXQ60*MXS60</f>
        <v>95</v>
      </c>
      <c r="MXU60" s="233">
        <v>12</v>
      </c>
      <c r="MXV60" s="233">
        <v>142</v>
      </c>
      <c r="MXW60" s="233" t="s">
        <v>343</v>
      </c>
      <c r="MXX60" s="233" t="s">
        <v>344</v>
      </c>
      <c r="MXY60" s="233">
        <v>25</v>
      </c>
      <c r="MXZ60" s="233" t="s">
        <v>342</v>
      </c>
      <c r="MYA60" s="233">
        <v>3.8</v>
      </c>
      <c r="MYB60" s="233">
        <f>MXY60*MYA60</f>
        <v>95</v>
      </c>
      <c r="MYC60" s="233">
        <v>12</v>
      </c>
      <c r="MYD60" s="233">
        <v>142</v>
      </c>
      <c r="MYE60" s="233" t="s">
        <v>343</v>
      </c>
      <c r="MYF60" s="233" t="s">
        <v>344</v>
      </c>
      <c r="MYG60" s="233">
        <v>25</v>
      </c>
      <c r="MYH60" s="233" t="s">
        <v>342</v>
      </c>
      <c r="MYI60" s="233">
        <v>3.8</v>
      </c>
      <c r="MYJ60" s="233">
        <f>MYG60*MYI60</f>
        <v>95</v>
      </c>
      <c r="MYK60" s="233">
        <v>12</v>
      </c>
      <c r="MYL60" s="233">
        <v>142</v>
      </c>
      <c r="MYM60" s="233" t="s">
        <v>343</v>
      </c>
      <c r="MYN60" s="233" t="s">
        <v>344</v>
      </c>
      <c r="MYO60" s="233">
        <v>25</v>
      </c>
      <c r="MYP60" s="233" t="s">
        <v>342</v>
      </c>
      <c r="MYQ60" s="233">
        <v>3.8</v>
      </c>
      <c r="MYR60" s="233">
        <f>MYO60*MYQ60</f>
        <v>95</v>
      </c>
      <c r="MYS60" s="233">
        <v>12</v>
      </c>
      <c r="MYT60" s="233">
        <v>142</v>
      </c>
      <c r="MYU60" s="233" t="s">
        <v>343</v>
      </c>
      <c r="MYV60" s="233" t="s">
        <v>344</v>
      </c>
      <c r="MYW60" s="233">
        <v>25</v>
      </c>
      <c r="MYX60" s="233" t="s">
        <v>342</v>
      </c>
      <c r="MYY60" s="233">
        <v>3.8</v>
      </c>
      <c r="MYZ60" s="233">
        <f>MYW60*MYY60</f>
        <v>95</v>
      </c>
      <c r="MZA60" s="233">
        <v>12</v>
      </c>
      <c r="MZB60" s="233">
        <v>142</v>
      </c>
      <c r="MZC60" s="233" t="s">
        <v>343</v>
      </c>
      <c r="MZD60" s="233" t="s">
        <v>344</v>
      </c>
      <c r="MZE60" s="233">
        <v>25</v>
      </c>
      <c r="MZF60" s="233" t="s">
        <v>342</v>
      </c>
      <c r="MZG60" s="233">
        <v>3.8</v>
      </c>
      <c r="MZH60" s="233">
        <f>MZE60*MZG60</f>
        <v>95</v>
      </c>
      <c r="MZI60" s="233">
        <v>12</v>
      </c>
      <c r="MZJ60" s="233">
        <v>142</v>
      </c>
      <c r="MZK60" s="233" t="s">
        <v>343</v>
      </c>
      <c r="MZL60" s="233" t="s">
        <v>344</v>
      </c>
      <c r="MZM60" s="233">
        <v>25</v>
      </c>
      <c r="MZN60" s="233" t="s">
        <v>342</v>
      </c>
      <c r="MZO60" s="233">
        <v>3.8</v>
      </c>
      <c r="MZP60" s="233">
        <f>MZM60*MZO60</f>
        <v>95</v>
      </c>
      <c r="MZQ60" s="233">
        <v>12</v>
      </c>
      <c r="MZR60" s="233">
        <v>142</v>
      </c>
      <c r="MZS60" s="233" t="s">
        <v>343</v>
      </c>
      <c r="MZT60" s="233" t="s">
        <v>344</v>
      </c>
      <c r="MZU60" s="233">
        <v>25</v>
      </c>
      <c r="MZV60" s="233" t="s">
        <v>342</v>
      </c>
      <c r="MZW60" s="233">
        <v>3.8</v>
      </c>
      <c r="MZX60" s="233">
        <f>MZU60*MZW60</f>
        <v>95</v>
      </c>
      <c r="MZY60" s="233">
        <v>12</v>
      </c>
      <c r="MZZ60" s="233">
        <v>142</v>
      </c>
      <c r="NAA60" s="233" t="s">
        <v>343</v>
      </c>
      <c r="NAB60" s="233" t="s">
        <v>344</v>
      </c>
      <c r="NAC60" s="233">
        <v>25</v>
      </c>
      <c r="NAD60" s="233" t="s">
        <v>342</v>
      </c>
      <c r="NAE60" s="233">
        <v>3.8</v>
      </c>
      <c r="NAF60" s="233">
        <f>NAC60*NAE60</f>
        <v>95</v>
      </c>
      <c r="NAG60" s="233">
        <v>12</v>
      </c>
      <c r="NAH60" s="233">
        <v>142</v>
      </c>
      <c r="NAI60" s="233" t="s">
        <v>343</v>
      </c>
      <c r="NAJ60" s="233" t="s">
        <v>344</v>
      </c>
      <c r="NAK60" s="233">
        <v>25</v>
      </c>
      <c r="NAL60" s="233" t="s">
        <v>342</v>
      </c>
      <c r="NAM60" s="233">
        <v>3.8</v>
      </c>
      <c r="NAN60" s="233">
        <f>NAK60*NAM60</f>
        <v>95</v>
      </c>
      <c r="NAO60" s="233">
        <v>12</v>
      </c>
      <c r="NAP60" s="233">
        <v>142</v>
      </c>
      <c r="NAQ60" s="233" t="s">
        <v>343</v>
      </c>
      <c r="NAR60" s="233" t="s">
        <v>344</v>
      </c>
      <c r="NAS60" s="233">
        <v>25</v>
      </c>
      <c r="NAT60" s="233" t="s">
        <v>342</v>
      </c>
      <c r="NAU60" s="233">
        <v>3.8</v>
      </c>
      <c r="NAV60" s="233">
        <f>NAS60*NAU60</f>
        <v>95</v>
      </c>
      <c r="NAW60" s="233">
        <v>12</v>
      </c>
      <c r="NAX60" s="233">
        <v>142</v>
      </c>
      <c r="NAY60" s="233" t="s">
        <v>343</v>
      </c>
      <c r="NAZ60" s="233" t="s">
        <v>344</v>
      </c>
      <c r="NBA60" s="233">
        <v>25</v>
      </c>
      <c r="NBB60" s="233" t="s">
        <v>342</v>
      </c>
      <c r="NBC60" s="233">
        <v>3.8</v>
      </c>
      <c r="NBD60" s="233">
        <f>NBA60*NBC60</f>
        <v>95</v>
      </c>
      <c r="NBE60" s="233">
        <v>12</v>
      </c>
      <c r="NBF60" s="233">
        <v>142</v>
      </c>
      <c r="NBG60" s="233" t="s">
        <v>343</v>
      </c>
      <c r="NBH60" s="233" t="s">
        <v>344</v>
      </c>
      <c r="NBI60" s="233">
        <v>25</v>
      </c>
      <c r="NBJ60" s="233" t="s">
        <v>342</v>
      </c>
      <c r="NBK60" s="233">
        <v>3.8</v>
      </c>
      <c r="NBL60" s="233">
        <f>NBI60*NBK60</f>
        <v>95</v>
      </c>
      <c r="NBM60" s="233">
        <v>12</v>
      </c>
      <c r="NBN60" s="233">
        <v>142</v>
      </c>
      <c r="NBO60" s="233" t="s">
        <v>343</v>
      </c>
      <c r="NBP60" s="233" t="s">
        <v>344</v>
      </c>
      <c r="NBQ60" s="233">
        <v>25</v>
      </c>
      <c r="NBR60" s="233" t="s">
        <v>342</v>
      </c>
      <c r="NBS60" s="233">
        <v>3.8</v>
      </c>
      <c r="NBT60" s="233">
        <f>NBQ60*NBS60</f>
        <v>95</v>
      </c>
      <c r="NBU60" s="233">
        <v>12</v>
      </c>
      <c r="NBV60" s="233">
        <v>142</v>
      </c>
      <c r="NBW60" s="233" t="s">
        <v>343</v>
      </c>
      <c r="NBX60" s="233" t="s">
        <v>344</v>
      </c>
      <c r="NBY60" s="233">
        <v>25</v>
      </c>
      <c r="NBZ60" s="233" t="s">
        <v>342</v>
      </c>
      <c r="NCA60" s="233">
        <v>3.8</v>
      </c>
      <c r="NCB60" s="233">
        <f>NBY60*NCA60</f>
        <v>95</v>
      </c>
      <c r="NCC60" s="233">
        <v>12</v>
      </c>
      <c r="NCD60" s="233">
        <v>142</v>
      </c>
      <c r="NCE60" s="233" t="s">
        <v>343</v>
      </c>
      <c r="NCF60" s="233" t="s">
        <v>344</v>
      </c>
      <c r="NCG60" s="233">
        <v>25</v>
      </c>
      <c r="NCH60" s="233" t="s">
        <v>342</v>
      </c>
      <c r="NCI60" s="233">
        <v>3.8</v>
      </c>
      <c r="NCJ60" s="233">
        <f>NCG60*NCI60</f>
        <v>95</v>
      </c>
      <c r="NCK60" s="233">
        <v>12</v>
      </c>
      <c r="NCL60" s="233">
        <v>142</v>
      </c>
      <c r="NCM60" s="233" t="s">
        <v>343</v>
      </c>
      <c r="NCN60" s="233" t="s">
        <v>344</v>
      </c>
      <c r="NCO60" s="233">
        <v>25</v>
      </c>
      <c r="NCP60" s="233" t="s">
        <v>342</v>
      </c>
      <c r="NCQ60" s="233">
        <v>3.8</v>
      </c>
      <c r="NCR60" s="233">
        <f>NCO60*NCQ60</f>
        <v>95</v>
      </c>
      <c r="NCS60" s="233">
        <v>12</v>
      </c>
      <c r="NCT60" s="233">
        <v>142</v>
      </c>
      <c r="NCU60" s="233" t="s">
        <v>343</v>
      </c>
      <c r="NCV60" s="233" t="s">
        <v>344</v>
      </c>
      <c r="NCW60" s="233">
        <v>25</v>
      </c>
      <c r="NCX60" s="233" t="s">
        <v>342</v>
      </c>
      <c r="NCY60" s="233">
        <v>3.8</v>
      </c>
      <c r="NCZ60" s="233">
        <f>NCW60*NCY60</f>
        <v>95</v>
      </c>
      <c r="NDA60" s="233">
        <v>12</v>
      </c>
      <c r="NDB60" s="233">
        <v>142</v>
      </c>
      <c r="NDC60" s="233" t="s">
        <v>343</v>
      </c>
      <c r="NDD60" s="233" t="s">
        <v>344</v>
      </c>
      <c r="NDE60" s="233">
        <v>25</v>
      </c>
      <c r="NDF60" s="233" t="s">
        <v>342</v>
      </c>
      <c r="NDG60" s="233">
        <v>3.8</v>
      </c>
      <c r="NDH60" s="233">
        <f>NDE60*NDG60</f>
        <v>95</v>
      </c>
      <c r="NDI60" s="233">
        <v>12</v>
      </c>
      <c r="NDJ60" s="233">
        <v>142</v>
      </c>
      <c r="NDK60" s="233" t="s">
        <v>343</v>
      </c>
      <c r="NDL60" s="233" t="s">
        <v>344</v>
      </c>
      <c r="NDM60" s="233">
        <v>25</v>
      </c>
      <c r="NDN60" s="233" t="s">
        <v>342</v>
      </c>
      <c r="NDO60" s="233">
        <v>3.8</v>
      </c>
      <c r="NDP60" s="233">
        <f>NDM60*NDO60</f>
        <v>95</v>
      </c>
      <c r="NDQ60" s="233">
        <v>12</v>
      </c>
      <c r="NDR60" s="233">
        <v>142</v>
      </c>
      <c r="NDS60" s="233" t="s">
        <v>343</v>
      </c>
      <c r="NDT60" s="233" t="s">
        <v>344</v>
      </c>
      <c r="NDU60" s="233">
        <v>25</v>
      </c>
      <c r="NDV60" s="233" t="s">
        <v>342</v>
      </c>
      <c r="NDW60" s="233">
        <v>3.8</v>
      </c>
      <c r="NDX60" s="233">
        <f>NDU60*NDW60</f>
        <v>95</v>
      </c>
      <c r="NDY60" s="233">
        <v>12</v>
      </c>
      <c r="NDZ60" s="233">
        <v>142</v>
      </c>
      <c r="NEA60" s="233" t="s">
        <v>343</v>
      </c>
      <c r="NEB60" s="233" t="s">
        <v>344</v>
      </c>
      <c r="NEC60" s="233">
        <v>25</v>
      </c>
      <c r="NED60" s="233" t="s">
        <v>342</v>
      </c>
      <c r="NEE60" s="233">
        <v>3.8</v>
      </c>
      <c r="NEF60" s="233">
        <f>NEC60*NEE60</f>
        <v>95</v>
      </c>
      <c r="NEG60" s="233">
        <v>12</v>
      </c>
      <c r="NEH60" s="233">
        <v>142</v>
      </c>
      <c r="NEI60" s="233" t="s">
        <v>343</v>
      </c>
      <c r="NEJ60" s="233" t="s">
        <v>344</v>
      </c>
      <c r="NEK60" s="233">
        <v>25</v>
      </c>
      <c r="NEL60" s="233" t="s">
        <v>342</v>
      </c>
      <c r="NEM60" s="233">
        <v>3.8</v>
      </c>
      <c r="NEN60" s="233">
        <f>NEK60*NEM60</f>
        <v>95</v>
      </c>
      <c r="NEO60" s="233">
        <v>12</v>
      </c>
      <c r="NEP60" s="233">
        <v>142</v>
      </c>
      <c r="NEQ60" s="233" t="s">
        <v>343</v>
      </c>
      <c r="NER60" s="233" t="s">
        <v>344</v>
      </c>
      <c r="NES60" s="233">
        <v>25</v>
      </c>
      <c r="NET60" s="233" t="s">
        <v>342</v>
      </c>
      <c r="NEU60" s="233">
        <v>3.8</v>
      </c>
      <c r="NEV60" s="233">
        <f>NES60*NEU60</f>
        <v>95</v>
      </c>
      <c r="NEW60" s="233">
        <v>12</v>
      </c>
      <c r="NEX60" s="233">
        <v>142</v>
      </c>
      <c r="NEY60" s="233" t="s">
        <v>343</v>
      </c>
      <c r="NEZ60" s="233" t="s">
        <v>344</v>
      </c>
      <c r="NFA60" s="233">
        <v>25</v>
      </c>
      <c r="NFB60" s="233" t="s">
        <v>342</v>
      </c>
      <c r="NFC60" s="233">
        <v>3.8</v>
      </c>
      <c r="NFD60" s="233">
        <f>NFA60*NFC60</f>
        <v>95</v>
      </c>
      <c r="NFE60" s="233">
        <v>12</v>
      </c>
      <c r="NFF60" s="233">
        <v>142</v>
      </c>
      <c r="NFG60" s="233" t="s">
        <v>343</v>
      </c>
      <c r="NFH60" s="233" t="s">
        <v>344</v>
      </c>
      <c r="NFI60" s="233">
        <v>25</v>
      </c>
      <c r="NFJ60" s="233" t="s">
        <v>342</v>
      </c>
      <c r="NFK60" s="233">
        <v>3.8</v>
      </c>
      <c r="NFL60" s="233">
        <f>NFI60*NFK60</f>
        <v>95</v>
      </c>
      <c r="NFM60" s="233">
        <v>12</v>
      </c>
      <c r="NFN60" s="233">
        <v>142</v>
      </c>
      <c r="NFO60" s="233" t="s">
        <v>343</v>
      </c>
      <c r="NFP60" s="233" t="s">
        <v>344</v>
      </c>
      <c r="NFQ60" s="233">
        <v>25</v>
      </c>
      <c r="NFR60" s="233" t="s">
        <v>342</v>
      </c>
      <c r="NFS60" s="233">
        <v>3.8</v>
      </c>
      <c r="NFT60" s="233">
        <f>NFQ60*NFS60</f>
        <v>95</v>
      </c>
      <c r="NFU60" s="233">
        <v>12</v>
      </c>
      <c r="NFV60" s="233">
        <v>142</v>
      </c>
      <c r="NFW60" s="233" t="s">
        <v>343</v>
      </c>
      <c r="NFX60" s="233" t="s">
        <v>344</v>
      </c>
      <c r="NFY60" s="233">
        <v>25</v>
      </c>
      <c r="NFZ60" s="233" t="s">
        <v>342</v>
      </c>
      <c r="NGA60" s="233">
        <v>3.8</v>
      </c>
      <c r="NGB60" s="233">
        <f>NFY60*NGA60</f>
        <v>95</v>
      </c>
      <c r="NGC60" s="233">
        <v>12</v>
      </c>
      <c r="NGD60" s="233">
        <v>142</v>
      </c>
      <c r="NGE60" s="233" t="s">
        <v>343</v>
      </c>
      <c r="NGF60" s="233" t="s">
        <v>344</v>
      </c>
      <c r="NGG60" s="233">
        <v>25</v>
      </c>
      <c r="NGH60" s="233" t="s">
        <v>342</v>
      </c>
      <c r="NGI60" s="233">
        <v>3.8</v>
      </c>
      <c r="NGJ60" s="233">
        <f>NGG60*NGI60</f>
        <v>95</v>
      </c>
      <c r="NGK60" s="233">
        <v>12</v>
      </c>
      <c r="NGL60" s="233">
        <v>142</v>
      </c>
      <c r="NGM60" s="233" t="s">
        <v>343</v>
      </c>
      <c r="NGN60" s="233" t="s">
        <v>344</v>
      </c>
      <c r="NGO60" s="233">
        <v>25</v>
      </c>
      <c r="NGP60" s="233" t="s">
        <v>342</v>
      </c>
      <c r="NGQ60" s="233">
        <v>3.8</v>
      </c>
      <c r="NGR60" s="233">
        <f>NGO60*NGQ60</f>
        <v>95</v>
      </c>
      <c r="NGS60" s="233">
        <v>12</v>
      </c>
      <c r="NGT60" s="233">
        <v>142</v>
      </c>
      <c r="NGU60" s="233" t="s">
        <v>343</v>
      </c>
      <c r="NGV60" s="233" t="s">
        <v>344</v>
      </c>
      <c r="NGW60" s="233">
        <v>25</v>
      </c>
      <c r="NGX60" s="233" t="s">
        <v>342</v>
      </c>
      <c r="NGY60" s="233">
        <v>3.8</v>
      </c>
      <c r="NGZ60" s="233">
        <f>NGW60*NGY60</f>
        <v>95</v>
      </c>
      <c r="NHA60" s="233">
        <v>12</v>
      </c>
      <c r="NHB60" s="233">
        <v>142</v>
      </c>
      <c r="NHC60" s="233" t="s">
        <v>343</v>
      </c>
      <c r="NHD60" s="233" t="s">
        <v>344</v>
      </c>
      <c r="NHE60" s="233">
        <v>25</v>
      </c>
      <c r="NHF60" s="233" t="s">
        <v>342</v>
      </c>
      <c r="NHG60" s="233">
        <v>3.8</v>
      </c>
      <c r="NHH60" s="233">
        <f>NHE60*NHG60</f>
        <v>95</v>
      </c>
      <c r="NHI60" s="233">
        <v>12</v>
      </c>
      <c r="NHJ60" s="233">
        <v>142</v>
      </c>
      <c r="NHK60" s="233" t="s">
        <v>343</v>
      </c>
      <c r="NHL60" s="233" t="s">
        <v>344</v>
      </c>
      <c r="NHM60" s="233">
        <v>25</v>
      </c>
      <c r="NHN60" s="233" t="s">
        <v>342</v>
      </c>
      <c r="NHO60" s="233">
        <v>3.8</v>
      </c>
      <c r="NHP60" s="233">
        <f>NHM60*NHO60</f>
        <v>95</v>
      </c>
      <c r="NHQ60" s="233">
        <v>12</v>
      </c>
      <c r="NHR60" s="233">
        <v>142</v>
      </c>
      <c r="NHS60" s="233" t="s">
        <v>343</v>
      </c>
      <c r="NHT60" s="233" t="s">
        <v>344</v>
      </c>
      <c r="NHU60" s="233">
        <v>25</v>
      </c>
      <c r="NHV60" s="233" t="s">
        <v>342</v>
      </c>
      <c r="NHW60" s="233">
        <v>3.8</v>
      </c>
      <c r="NHX60" s="233">
        <f>NHU60*NHW60</f>
        <v>95</v>
      </c>
      <c r="NHY60" s="233">
        <v>12</v>
      </c>
      <c r="NHZ60" s="233">
        <v>142</v>
      </c>
      <c r="NIA60" s="233" t="s">
        <v>343</v>
      </c>
      <c r="NIB60" s="233" t="s">
        <v>344</v>
      </c>
      <c r="NIC60" s="233">
        <v>25</v>
      </c>
      <c r="NID60" s="233" t="s">
        <v>342</v>
      </c>
      <c r="NIE60" s="233">
        <v>3.8</v>
      </c>
      <c r="NIF60" s="233">
        <f>NIC60*NIE60</f>
        <v>95</v>
      </c>
      <c r="NIG60" s="233">
        <v>12</v>
      </c>
      <c r="NIH60" s="233">
        <v>142</v>
      </c>
      <c r="NII60" s="233" t="s">
        <v>343</v>
      </c>
      <c r="NIJ60" s="233" t="s">
        <v>344</v>
      </c>
      <c r="NIK60" s="233">
        <v>25</v>
      </c>
      <c r="NIL60" s="233" t="s">
        <v>342</v>
      </c>
      <c r="NIM60" s="233">
        <v>3.8</v>
      </c>
      <c r="NIN60" s="233">
        <f>NIK60*NIM60</f>
        <v>95</v>
      </c>
      <c r="NIO60" s="233">
        <v>12</v>
      </c>
      <c r="NIP60" s="233">
        <v>142</v>
      </c>
      <c r="NIQ60" s="233" t="s">
        <v>343</v>
      </c>
      <c r="NIR60" s="233" t="s">
        <v>344</v>
      </c>
      <c r="NIS60" s="233">
        <v>25</v>
      </c>
      <c r="NIT60" s="233" t="s">
        <v>342</v>
      </c>
      <c r="NIU60" s="233">
        <v>3.8</v>
      </c>
      <c r="NIV60" s="233">
        <f>NIS60*NIU60</f>
        <v>95</v>
      </c>
      <c r="NIW60" s="233">
        <v>12</v>
      </c>
      <c r="NIX60" s="233">
        <v>142</v>
      </c>
      <c r="NIY60" s="233" t="s">
        <v>343</v>
      </c>
      <c r="NIZ60" s="233" t="s">
        <v>344</v>
      </c>
      <c r="NJA60" s="233">
        <v>25</v>
      </c>
      <c r="NJB60" s="233" t="s">
        <v>342</v>
      </c>
      <c r="NJC60" s="233">
        <v>3.8</v>
      </c>
      <c r="NJD60" s="233">
        <f>NJA60*NJC60</f>
        <v>95</v>
      </c>
      <c r="NJE60" s="233">
        <v>12</v>
      </c>
      <c r="NJF60" s="233">
        <v>142</v>
      </c>
      <c r="NJG60" s="233" t="s">
        <v>343</v>
      </c>
      <c r="NJH60" s="233" t="s">
        <v>344</v>
      </c>
      <c r="NJI60" s="233">
        <v>25</v>
      </c>
      <c r="NJJ60" s="233" t="s">
        <v>342</v>
      </c>
      <c r="NJK60" s="233">
        <v>3.8</v>
      </c>
      <c r="NJL60" s="233">
        <f>NJI60*NJK60</f>
        <v>95</v>
      </c>
      <c r="NJM60" s="233">
        <v>12</v>
      </c>
      <c r="NJN60" s="233">
        <v>142</v>
      </c>
      <c r="NJO60" s="233" t="s">
        <v>343</v>
      </c>
      <c r="NJP60" s="233" t="s">
        <v>344</v>
      </c>
      <c r="NJQ60" s="233">
        <v>25</v>
      </c>
      <c r="NJR60" s="233" t="s">
        <v>342</v>
      </c>
      <c r="NJS60" s="233">
        <v>3.8</v>
      </c>
      <c r="NJT60" s="233">
        <f>NJQ60*NJS60</f>
        <v>95</v>
      </c>
      <c r="NJU60" s="233">
        <v>12</v>
      </c>
      <c r="NJV60" s="233">
        <v>142</v>
      </c>
      <c r="NJW60" s="233" t="s">
        <v>343</v>
      </c>
      <c r="NJX60" s="233" t="s">
        <v>344</v>
      </c>
      <c r="NJY60" s="233">
        <v>25</v>
      </c>
      <c r="NJZ60" s="233" t="s">
        <v>342</v>
      </c>
      <c r="NKA60" s="233">
        <v>3.8</v>
      </c>
      <c r="NKB60" s="233">
        <f>NJY60*NKA60</f>
        <v>95</v>
      </c>
      <c r="NKC60" s="233">
        <v>12</v>
      </c>
      <c r="NKD60" s="233">
        <v>142</v>
      </c>
      <c r="NKE60" s="233" t="s">
        <v>343</v>
      </c>
      <c r="NKF60" s="233" t="s">
        <v>344</v>
      </c>
      <c r="NKG60" s="233">
        <v>25</v>
      </c>
      <c r="NKH60" s="233" t="s">
        <v>342</v>
      </c>
      <c r="NKI60" s="233">
        <v>3.8</v>
      </c>
      <c r="NKJ60" s="233">
        <f>NKG60*NKI60</f>
        <v>95</v>
      </c>
      <c r="NKK60" s="233">
        <v>12</v>
      </c>
      <c r="NKL60" s="233">
        <v>142</v>
      </c>
      <c r="NKM60" s="233" t="s">
        <v>343</v>
      </c>
      <c r="NKN60" s="233" t="s">
        <v>344</v>
      </c>
      <c r="NKO60" s="233">
        <v>25</v>
      </c>
      <c r="NKP60" s="233" t="s">
        <v>342</v>
      </c>
      <c r="NKQ60" s="233">
        <v>3.8</v>
      </c>
      <c r="NKR60" s="233">
        <f>NKO60*NKQ60</f>
        <v>95</v>
      </c>
      <c r="NKS60" s="233">
        <v>12</v>
      </c>
      <c r="NKT60" s="233">
        <v>142</v>
      </c>
      <c r="NKU60" s="233" t="s">
        <v>343</v>
      </c>
      <c r="NKV60" s="233" t="s">
        <v>344</v>
      </c>
      <c r="NKW60" s="233">
        <v>25</v>
      </c>
      <c r="NKX60" s="233" t="s">
        <v>342</v>
      </c>
      <c r="NKY60" s="233">
        <v>3.8</v>
      </c>
      <c r="NKZ60" s="233">
        <f>NKW60*NKY60</f>
        <v>95</v>
      </c>
      <c r="NLA60" s="233">
        <v>12</v>
      </c>
      <c r="NLB60" s="233">
        <v>142</v>
      </c>
      <c r="NLC60" s="233" t="s">
        <v>343</v>
      </c>
      <c r="NLD60" s="233" t="s">
        <v>344</v>
      </c>
      <c r="NLE60" s="233">
        <v>25</v>
      </c>
      <c r="NLF60" s="233" t="s">
        <v>342</v>
      </c>
      <c r="NLG60" s="233">
        <v>3.8</v>
      </c>
      <c r="NLH60" s="233">
        <f>NLE60*NLG60</f>
        <v>95</v>
      </c>
      <c r="NLI60" s="233">
        <v>12</v>
      </c>
      <c r="NLJ60" s="233">
        <v>142</v>
      </c>
      <c r="NLK60" s="233" t="s">
        <v>343</v>
      </c>
      <c r="NLL60" s="233" t="s">
        <v>344</v>
      </c>
      <c r="NLM60" s="233">
        <v>25</v>
      </c>
      <c r="NLN60" s="233" t="s">
        <v>342</v>
      </c>
      <c r="NLO60" s="233">
        <v>3.8</v>
      </c>
      <c r="NLP60" s="233">
        <f>NLM60*NLO60</f>
        <v>95</v>
      </c>
      <c r="NLQ60" s="233">
        <v>12</v>
      </c>
      <c r="NLR60" s="233">
        <v>142</v>
      </c>
      <c r="NLS60" s="233" t="s">
        <v>343</v>
      </c>
      <c r="NLT60" s="233" t="s">
        <v>344</v>
      </c>
      <c r="NLU60" s="233">
        <v>25</v>
      </c>
      <c r="NLV60" s="233" t="s">
        <v>342</v>
      </c>
      <c r="NLW60" s="233">
        <v>3.8</v>
      </c>
      <c r="NLX60" s="233">
        <f>NLU60*NLW60</f>
        <v>95</v>
      </c>
      <c r="NLY60" s="233">
        <v>12</v>
      </c>
      <c r="NLZ60" s="233">
        <v>142</v>
      </c>
      <c r="NMA60" s="233" t="s">
        <v>343</v>
      </c>
      <c r="NMB60" s="233" t="s">
        <v>344</v>
      </c>
      <c r="NMC60" s="233">
        <v>25</v>
      </c>
      <c r="NMD60" s="233" t="s">
        <v>342</v>
      </c>
      <c r="NME60" s="233">
        <v>3.8</v>
      </c>
      <c r="NMF60" s="233">
        <f>NMC60*NME60</f>
        <v>95</v>
      </c>
      <c r="NMG60" s="233">
        <v>12</v>
      </c>
      <c r="NMH60" s="233">
        <v>142</v>
      </c>
      <c r="NMI60" s="233" t="s">
        <v>343</v>
      </c>
      <c r="NMJ60" s="233" t="s">
        <v>344</v>
      </c>
      <c r="NMK60" s="233">
        <v>25</v>
      </c>
      <c r="NML60" s="233" t="s">
        <v>342</v>
      </c>
      <c r="NMM60" s="233">
        <v>3.8</v>
      </c>
      <c r="NMN60" s="233">
        <f>NMK60*NMM60</f>
        <v>95</v>
      </c>
      <c r="NMO60" s="233">
        <v>12</v>
      </c>
      <c r="NMP60" s="233">
        <v>142</v>
      </c>
      <c r="NMQ60" s="233" t="s">
        <v>343</v>
      </c>
      <c r="NMR60" s="233" t="s">
        <v>344</v>
      </c>
      <c r="NMS60" s="233">
        <v>25</v>
      </c>
      <c r="NMT60" s="233" t="s">
        <v>342</v>
      </c>
      <c r="NMU60" s="233">
        <v>3.8</v>
      </c>
      <c r="NMV60" s="233">
        <f>NMS60*NMU60</f>
        <v>95</v>
      </c>
      <c r="NMW60" s="233">
        <v>12</v>
      </c>
      <c r="NMX60" s="233">
        <v>142</v>
      </c>
      <c r="NMY60" s="233" t="s">
        <v>343</v>
      </c>
      <c r="NMZ60" s="233" t="s">
        <v>344</v>
      </c>
      <c r="NNA60" s="233">
        <v>25</v>
      </c>
      <c r="NNB60" s="233" t="s">
        <v>342</v>
      </c>
      <c r="NNC60" s="233">
        <v>3.8</v>
      </c>
      <c r="NND60" s="233">
        <f>NNA60*NNC60</f>
        <v>95</v>
      </c>
      <c r="NNE60" s="233">
        <v>12</v>
      </c>
      <c r="NNF60" s="233">
        <v>142</v>
      </c>
      <c r="NNG60" s="233" t="s">
        <v>343</v>
      </c>
      <c r="NNH60" s="233" t="s">
        <v>344</v>
      </c>
      <c r="NNI60" s="233">
        <v>25</v>
      </c>
      <c r="NNJ60" s="233" t="s">
        <v>342</v>
      </c>
      <c r="NNK60" s="233">
        <v>3.8</v>
      </c>
      <c r="NNL60" s="233">
        <f>NNI60*NNK60</f>
        <v>95</v>
      </c>
      <c r="NNM60" s="233">
        <v>12</v>
      </c>
      <c r="NNN60" s="233">
        <v>142</v>
      </c>
      <c r="NNO60" s="233" t="s">
        <v>343</v>
      </c>
      <c r="NNP60" s="233" t="s">
        <v>344</v>
      </c>
      <c r="NNQ60" s="233">
        <v>25</v>
      </c>
      <c r="NNR60" s="233" t="s">
        <v>342</v>
      </c>
      <c r="NNS60" s="233">
        <v>3.8</v>
      </c>
      <c r="NNT60" s="233">
        <f>NNQ60*NNS60</f>
        <v>95</v>
      </c>
      <c r="NNU60" s="233">
        <v>12</v>
      </c>
      <c r="NNV60" s="233">
        <v>142</v>
      </c>
      <c r="NNW60" s="233" t="s">
        <v>343</v>
      </c>
      <c r="NNX60" s="233" t="s">
        <v>344</v>
      </c>
      <c r="NNY60" s="233">
        <v>25</v>
      </c>
      <c r="NNZ60" s="233" t="s">
        <v>342</v>
      </c>
      <c r="NOA60" s="233">
        <v>3.8</v>
      </c>
      <c r="NOB60" s="233">
        <f>NNY60*NOA60</f>
        <v>95</v>
      </c>
      <c r="NOC60" s="233">
        <v>12</v>
      </c>
      <c r="NOD60" s="233">
        <v>142</v>
      </c>
      <c r="NOE60" s="233" t="s">
        <v>343</v>
      </c>
      <c r="NOF60" s="233" t="s">
        <v>344</v>
      </c>
      <c r="NOG60" s="233">
        <v>25</v>
      </c>
      <c r="NOH60" s="233" t="s">
        <v>342</v>
      </c>
      <c r="NOI60" s="233">
        <v>3.8</v>
      </c>
      <c r="NOJ60" s="233">
        <f>NOG60*NOI60</f>
        <v>95</v>
      </c>
      <c r="NOK60" s="233">
        <v>12</v>
      </c>
      <c r="NOL60" s="233">
        <v>142</v>
      </c>
      <c r="NOM60" s="233" t="s">
        <v>343</v>
      </c>
      <c r="NON60" s="233" t="s">
        <v>344</v>
      </c>
      <c r="NOO60" s="233">
        <v>25</v>
      </c>
      <c r="NOP60" s="233" t="s">
        <v>342</v>
      </c>
      <c r="NOQ60" s="233">
        <v>3.8</v>
      </c>
      <c r="NOR60" s="233">
        <f>NOO60*NOQ60</f>
        <v>95</v>
      </c>
      <c r="NOS60" s="233">
        <v>12</v>
      </c>
      <c r="NOT60" s="233">
        <v>142</v>
      </c>
      <c r="NOU60" s="233" t="s">
        <v>343</v>
      </c>
      <c r="NOV60" s="233" t="s">
        <v>344</v>
      </c>
      <c r="NOW60" s="233">
        <v>25</v>
      </c>
      <c r="NOX60" s="233" t="s">
        <v>342</v>
      </c>
      <c r="NOY60" s="233">
        <v>3.8</v>
      </c>
      <c r="NOZ60" s="233">
        <f>NOW60*NOY60</f>
        <v>95</v>
      </c>
      <c r="NPA60" s="233">
        <v>12</v>
      </c>
      <c r="NPB60" s="233">
        <v>142</v>
      </c>
      <c r="NPC60" s="233" t="s">
        <v>343</v>
      </c>
      <c r="NPD60" s="233" t="s">
        <v>344</v>
      </c>
      <c r="NPE60" s="233">
        <v>25</v>
      </c>
      <c r="NPF60" s="233" t="s">
        <v>342</v>
      </c>
      <c r="NPG60" s="233">
        <v>3.8</v>
      </c>
      <c r="NPH60" s="233">
        <f>NPE60*NPG60</f>
        <v>95</v>
      </c>
      <c r="NPI60" s="233">
        <v>12</v>
      </c>
      <c r="NPJ60" s="233">
        <v>142</v>
      </c>
      <c r="NPK60" s="233" t="s">
        <v>343</v>
      </c>
      <c r="NPL60" s="233" t="s">
        <v>344</v>
      </c>
      <c r="NPM60" s="233">
        <v>25</v>
      </c>
      <c r="NPN60" s="233" t="s">
        <v>342</v>
      </c>
      <c r="NPO60" s="233">
        <v>3.8</v>
      </c>
      <c r="NPP60" s="233">
        <f>NPM60*NPO60</f>
        <v>95</v>
      </c>
      <c r="NPQ60" s="233">
        <v>12</v>
      </c>
      <c r="NPR60" s="233">
        <v>142</v>
      </c>
      <c r="NPS60" s="233" t="s">
        <v>343</v>
      </c>
      <c r="NPT60" s="233" t="s">
        <v>344</v>
      </c>
      <c r="NPU60" s="233">
        <v>25</v>
      </c>
      <c r="NPV60" s="233" t="s">
        <v>342</v>
      </c>
      <c r="NPW60" s="233">
        <v>3.8</v>
      </c>
      <c r="NPX60" s="233">
        <f>NPU60*NPW60</f>
        <v>95</v>
      </c>
      <c r="NPY60" s="233">
        <v>12</v>
      </c>
      <c r="NPZ60" s="233">
        <v>142</v>
      </c>
      <c r="NQA60" s="233" t="s">
        <v>343</v>
      </c>
      <c r="NQB60" s="233" t="s">
        <v>344</v>
      </c>
      <c r="NQC60" s="233">
        <v>25</v>
      </c>
      <c r="NQD60" s="233" t="s">
        <v>342</v>
      </c>
      <c r="NQE60" s="233">
        <v>3.8</v>
      </c>
      <c r="NQF60" s="233">
        <f>NQC60*NQE60</f>
        <v>95</v>
      </c>
      <c r="NQG60" s="233">
        <v>12</v>
      </c>
      <c r="NQH60" s="233">
        <v>142</v>
      </c>
      <c r="NQI60" s="233" t="s">
        <v>343</v>
      </c>
      <c r="NQJ60" s="233" t="s">
        <v>344</v>
      </c>
      <c r="NQK60" s="233">
        <v>25</v>
      </c>
      <c r="NQL60" s="233" t="s">
        <v>342</v>
      </c>
      <c r="NQM60" s="233">
        <v>3.8</v>
      </c>
      <c r="NQN60" s="233">
        <f>NQK60*NQM60</f>
        <v>95</v>
      </c>
      <c r="NQO60" s="233">
        <v>12</v>
      </c>
      <c r="NQP60" s="233">
        <v>142</v>
      </c>
      <c r="NQQ60" s="233" t="s">
        <v>343</v>
      </c>
      <c r="NQR60" s="233" t="s">
        <v>344</v>
      </c>
      <c r="NQS60" s="233">
        <v>25</v>
      </c>
      <c r="NQT60" s="233" t="s">
        <v>342</v>
      </c>
      <c r="NQU60" s="233">
        <v>3.8</v>
      </c>
      <c r="NQV60" s="233">
        <f>NQS60*NQU60</f>
        <v>95</v>
      </c>
      <c r="NQW60" s="233">
        <v>12</v>
      </c>
      <c r="NQX60" s="233">
        <v>142</v>
      </c>
      <c r="NQY60" s="233" t="s">
        <v>343</v>
      </c>
      <c r="NQZ60" s="233" t="s">
        <v>344</v>
      </c>
      <c r="NRA60" s="233">
        <v>25</v>
      </c>
      <c r="NRB60" s="233" t="s">
        <v>342</v>
      </c>
      <c r="NRC60" s="233">
        <v>3.8</v>
      </c>
      <c r="NRD60" s="233">
        <f>NRA60*NRC60</f>
        <v>95</v>
      </c>
      <c r="NRE60" s="233">
        <v>12</v>
      </c>
      <c r="NRF60" s="233">
        <v>142</v>
      </c>
      <c r="NRG60" s="233" t="s">
        <v>343</v>
      </c>
      <c r="NRH60" s="233" t="s">
        <v>344</v>
      </c>
      <c r="NRI60" s="233">
        <v>25</v>
      </c>
      <c r="NRJ60" s="233" t="s">
        <v>342</v>
      </c>
      <c r="NRK60" s="233">
        <v>3.8</v>
      </c>
      <c r="NRL60" s="233">
        <f>NRI60*NRK60</f>
        <v>95</v>
      </c>
      <c r="NRM60" s="233">
        <v>12</v>
      </c>
      <c r="NRN60" s="233">
        <v>142</v>
      </c>
      <c r="NRO60" s="233" t="s">
        <v>343</v>
      </c>
      <c r="NRP60" s="233" t="s">
        <v>344</v>
      </c>
      <c r="NRQ60" s="233">
        <v>25</v>
      </c>
      <c r="NRR60" s="233" t="s">
        <v>342</v>
      </c>
      <c r="NRS60" s="233">
        <v>3.8</v>
      </c>
      <c r="NRT60" s="233">
        <f>NRQ60*NRS60</f>
        <v>95</v>
      </c>
      <c r="NRU60" s="233">
        <v>12</v>
      </c>
      <c r="NRV60" s="233">
        <v>142</v>
      </c>
      <c r="NRW60" s="233" t="s">
        <v>343</v>
      </c>
      <c r="NRX60" s="233" t="s">
        <v>344</v>
      </c>
      <c r="NRY60" s="233">
        <v>25</v>
      </c>
      <c r="NRZ60" s="233" t="s">
        <v>342</v>
      </c>
      <c r="NSA60" s="233">
        <v>3.8</v>
      </c>
      <c r="NSB60" s="233">
        <f>NRY60*NSA60</f>
        <v>95</v>
      </c>
      <c r="NSC60" s="233">
        <v>12</v>
      </c>
      <c r="NSD60" s="233">
        <v>142</v>
      </c>
      <c r="NSE60" s="233" t="s">
        <v>343</v>
      </c>
      <c r="NSF60" s="233" t="s">
        <v>344</v>
      </c>
      <c r="NSG60" s="233">
        <v>25</v>
      </c>
      <c r="NSH60" s="233" t="s">
        <v>342</v>
      </c>
      <c r="NSI60" s="233">
        <v>3.8</v>
      </c>
      <c r="NSJ60" s="233">
        <f>NSG60*NSI60</f>
        <v>95</v>
      </c>
      <c r="NSK60" s="233">
        <v>12</v>
      </c>
      <c r="NSL60" s="233">
        <v>142</v>
      </c>
      <c r="NSM60" s="233" t="s">
        <v>343</v>
      </c>
      <c r="NSN60" s="233" t="s">
        <v>344</v>
      </c>
      <c r="NSO60" s="233">
        <v>25</v>
      </c>
      <c r="NSP60" s="233" t="s">
        <v>342</v>
      </c>
      <c r="NSQ60" s="233">
        <v>3.8</v>
      </c>
      <c r="NSR60" s="233">
        <f>NSO60*NSQ60</f>
        <v>95</v>
      </c>
      <c r="NSS60" s="233">
        <v>12</v>
      </c>
      <c r="NST60" s="233">
        <v>142</v>
      </c>
      <c r="NSU60" s="233" t="s">
        <v>343</v>
      </c>
      <c r="NSV60" s="233" t="s">
        <v>344</v>
      </c>
      <c r="NSW60" s="233">
        <v>25</v>
      </c>
      <c r="NSX60" s="233" t="s">
        <v>342</v>
      </c>
      <c r="NSY60" s="233">
        <v>3.8</v>
      </c>
      <c r="NSZ60" s="233">
        <f>NSW60*NSY60</f>
        <v>95</v>
      </c>
      <c r="NTA60" s="233">
        <v>12</v>
      </c>
      <c r="NTB60" s="233">
        <v>142</v>
      </c>
      <c r="NTC60" s="233" t="s">
        <v>343</v>
      </c>
      <c r="NTD60" s="233" t="s">
        <v>344</v>
      </c>
      <c r="NTE60" s="233">
        <v>25</v>
      </c>
      <c r="NTF60" s="233" t="s">
        <v>342</v>
      </c>
      <c r="NTG60" s="233">
        <v>3.8</v>
      </c>
      <c r="NTH60" s="233">
        <f>NTE60*NTG60</f>
        <v>95</v>
      </c>
      <c r="NTI60" s="233">
        <v>12</v>
      </c>
      <c r="NTJ60" s="233">
        <v>142</v>
      </c>
      <c r="NTK60" s="233" t="s">
        <v>343</v>
      </c>
      <c r="NTL60" s="233" t="s">
        <v>344</v>
      </c>
      <c r="NTM60" s="233">
        <v>25</v>
      </c>
      <c r="NTN60" s="233" t="s">
        <v>342</v>
      </c>
      <c r="NTO60" s="233">
        <v>3.8</v>
      </c>
      <c r="NTP60" s="233">
        <f>NTM60*NTO60</f>
        <v>95</v>
      </c>
      <c r="NTQ60" s="233">
        <v>12</v>
      </c>
      <c r="NTR60" s="233">
        <v>142</v>
      </c>
      <c r="NTS60" s="233" t="s">
        <v>343</v>
      </c>
      <c r="NTT60" s="233" t="s">
        <v>344</v>
      </c>
      <c r="NTU60" s="233">
        <v>25</v>
      </c>
      <c r="NTV60" s="233" t="s">
        <v>342</v>
      </c>
      <c r="NTW60" s="233">
        <v>3.8</v>
      </c>
      <c r="NTX60" s="233">
        <f>NTU60*NTW60</f>
        <v>95</v>
      </c>
      <c r="NTY60" s="233">
        <v>12</v>
      </c>
      <c r="NTZ60" s="233">
        <v>142</v>
      </c>
      <c r="NUA60" s="233" t="s">
        <v>343</v>
      </c>
      <c r="NUB60" s="233" t="s">
        <v>344</v>
      </c>
      <c r="NUC60" s="233">
        <v>25</v>
      </c>
      <c r="NUD60" s="233" t="s">
        <v>342</v>
      </c>
      <c r="NUE60" s="233">
        <v>3.8</v>
      </c>
      <c r="NUF60" s="233">
        <f>NUC60*NUE60</f>
        <v>95</v>
      </c>
      <c r="NUG60" s="233">
        <v>12</v>
      </c>
      <c r="NUH60" s="233">
        <v>142</v>
      </c>
      <c r="NUI60" s="233" t="s">
        <v>343</v>
      </c>
      <c r="NUJ60" s="233" t="s">
        <v>344</v>
      </c>
      <c r="NUK60" s="233">
        <v>25</v>
      </c>
      <c r="NUL60" s="233" t="s">
        <v>342</v>
      </c>
      <c r="NUM60" s="233">
        <v>3.8</v>
      </c>
      <c r="NUN60" s="233">
        <f>NUK60*NUM60</f>
        <v>95</v>
      </c>
      <c r="NUO60" s="233">
        <v>12</v>
      </c>
      <c r="NUP60" s="233">
        <v>142</v>
      </c>
      <c r="NUQ60" s="233" t="s">
        <v>343</v>
      </c>
      <c r="NUR60" s="233" t="s">
        <v>344</v>
      </c>
      <c r="NUS60" s="233">
        <v>25</v>
      </c>
      <c r="NUT60" s="233" t="s">
        <v>342</v>
      </c>
      <c r="NUU60" s="233">
        <v>3.8</v>
      </c>
      <c r="NUV60" s="233">
        <f>NUS60*NUU60</f>
        <v>95</v>
      </c>
      <c r="NUW60" s="233">
        <v>12</v>
      </c>
      <c r="NUX60" s="233">
        <v>142</v>
      </c>
      <c r="NUY60" s="233" t="s">
        <v>343</v>
      </c>
      <c r="NUZ60" s="233" t="s">
        <v>344</v>
      </c>
      <c r="NVA60" s="233">
        <v>25</v>
      </c>
      <c r="NVB60" s="233" t="s">
        <v>342</v>
      </c>
      <c r="NVC60" s="233">
        <v>3.8</v>
      </c>
      <c r="NVD60" s="233">
        <f>NVA60*NVC60</f>
        <v>95</v>
      </c>
      <c r="NVE60" s="233">
        <v>12</v>
      </c>
      <c r="NVF60" s="233">
        <v>142</v>
      </c>
      <c r="NVG60" s="233" t="s">
        <v>343</v>
      </c>
      <c r="NVH60" s="233" t="s">
        <v>344</v>
      </c>
      <c r="NVI60" s="233">
        <v>25</v>
      </c>
      <c r="NVJ60" s="233" t="s">
        <v>342</v>
      </c>
      <c r="NVK60" s="233">
        <v>3.8</v>
      </c>
      <c r="NVL60" s="233">
        <f>NVI60*NVK60</f>
        <v>95</v>
      </c>
      <c r="NVM60" s="233">
        <v>12</v>
      </c>
      <c r="NVN60" s="233">
        <v>142</v>
      </c>
      <c r="NVO60" s="233" t="s">
        <v>343</v>
      </c>
      <c r="NVP60" s="233" t="s">
        <v>344</v>
      </c>
      <c r="NVQ60" s="233">
        <v>25</v>
      </c>
      <c r="NVR60" s="233" t="s">
        <v>342</v>
      </c>
      <c r="NVS60" s="233">
        <v>3.8</v>
      </c>
      <c r="NVT60" s="233">
        <f>NVQ60*NVS60</f>
        <v>95</v>
      </c>
      <c r="NVU60" s="233">
        <v>12</v>
      </c>
      <c r="NVV60" s="233">
        <v>142</v>
      </c>
      <c r="NVW60" s="233" t="s">
        <v>343</v>
      </c>
      <c r="NVX60" s="233" t="s">
        <v>344</v>
      </c>
      <c r="NVY60" s="233">
        <v>25</v>
      </c>
      <c r="NVZ60" s="233" t="s">
        <v>342</v>
      </c>
      <c r="NWA60" s="233">
        <v>3.8</v>
      </c>
      <c r="NWB60" s="233">
        <f>NVY60*NWA60</f>
        <v>95</v>
      </c>
      <c r="NWC60" s="233">
        <v>12</v>
      </c>
      <c r="NWD60" s="233">
        <v>142</v>
      </c>
      <c r="NWE60" s="233" t="s">
        <v>343</v>
      </c>
      <c r="NWF60" s="233" t="s">
        <v>344</v>
      </c>
      <c r="NWG60" s="233">
        <v>25</v>
      </c>
      <c r="NWH60" s="233" t="s">
        <v>342</v>
      </c>
      <c r="NWI60" s="233">
        <v>3.8</v>
      </c>
      <c r="NWJ60" s="233">
        <f>NWG60*NWI60</f>
        <v>95</v>
      </c>
      <c r="NWK60" s="233">
        <v>12</v>
      </c>
      <c r="NWL60" s="233">
        <v>142</v>
      </c>
      <c r="NWM60" s="233" t="s">
        <v>343</v>
      </c>
      <c r="NWN60" s="233" t="s">
        <v>344</v>
      </c>
      <c r="NWO60" s="233">
        <v>25</v>
      </c>
      <c r="NWP60" s="233" t="s">
        <v>342</v>
      </c>
      <c r="NWQ60" s="233">
        <v>3.8</v>
      </c>
      <c r="NWR60" s="233">
        <f>NWO60*NWQ60</f>
        <v>95</v>
      </c>
      <c r="NWS60" s="233">
        <v>12</v>
      </c>
      <c r="NWT60" s="233">
        <v>142</v>
      </c>
      <c r="NWU60" s="233" t="s">
        <v>343</v>
      </c>
      <c r="NWV60" s="233" t="s">
        <v>344</v>
      </c>
      <c r="NWW60" s="233">
        <v>25</v>
      </c>
      <c r="NWX60" s="233" t="s">
        <v>342</v>
      </c>
      <c r="NWY60" s="233">
        <v>3.8</v>
      </c>
      <c r="NWZ60" s="233">
        <f>NWW60*NWY60</f>
        <v>95</v>
      </c>
      <c r="NXA60" s="233">
        <v>12</v>
      </c>
      <c r="NXB60" s="233">
        <v>142</v>
      </c>
      <c r="NXC60" s="233" t="s">
        <v>343</v>
      </c>
      <c r="NXD60" s="233" t="s">
        <v>344</v>
      </c>
      <c r="NXE60" s="233">
        <v>25</v>
      </c>
      <c r="NXF60" s="233" t="s">
        <v>342</v>
      </c>
      <c r="NXG60" s="233">
        <v>3.8</v>
      </c>
      <c r="NXH60" s="233">
        <f>NXE60*NXG60</f>
        <v>95</v>
      </c>
      <c r="NXI60" s="233">
        <v>12</v>
      </c>
      <c r="NXJ60" s="233">
        <v>142</v>
      </c>
      <c r="NXK60" s="233" t="s">
        <v>343</v>
      </c>
      <c r="NXL60" s="233" t="s">
        <v>344</v>
      </c>
      <c r="NXM60" s="233">
        <v>25</v>
      </c>
      <c r="NXN60" s="233" t="s">
        <v>342</v>
      </c>
      <c r="NXO60" s="233">
        <v>3.8</v>
      </c>
      <c r="NXP60" s="233">
        <f>NXM60*NXO60</f>
        <v>95</v>
      </c>
      <c r="NXQ60" s="233">
        <v>12</v>
      </c>
      <c r="NXR60" s="233">
        <v>142</v>
      </c>
      <c r="NXS60" s="233" t="s">
        <v>343</v>
      </c>
      <c r="NXT60" s="233" t="s">
        <v>344</v>
      </c>
      <c r="NXU60" s="233">
        <v>25</v>
      </c>
      <c r="NXV60" s="233" t="s">
        <v>342</v>
      </c>
      <c r="NXW60" s="233">
        <v>3.8</v>
      </c>
      <c r="NXX60" s="233">
        <f>NXU60*NXW60</f>
        <v>95</v>
      </c>
      <c r="NXY60" s="233">
        <v>12</v>
      </c>
      <c r="NXZ60" s="233">
        <v>142</v>
      </c>
      <c r="NYA60" s="233" t="s">
        <v>343</v>
      </c>
      <c r="NYB60" s="233" t="s">
        <v>344</v>
      </c>
      <c r="NYC60" s="233">
        <v>25</v>
      </c>
      <c r="NYD60" s="233" t="s">
        <v>342</v>
      </c>
      <c r="NYE60" s="233">
        <v>3.8</v>
      </c>
      <c r="NYF60" s="233">
        <f>NYC60*NYE60</f>
        <v>95</v>
      </c>
      <c r="NYG60" s="233">
        <v>12</v>
      </c>
      <c r="NYH60" s="233">
        <v>142</v>
      </c>
      <c r="NYI60" s="233" t="s">
        <v>343</v>
      </c>
      <c r="NYJ60" s="233" t="s">
        <v>344</v>
      </c>
      <c r="NYK60" s="233">
        <v>25</v>
      </c>
      <c r="NYL60" s="233" t="s">
        <v>342</v>
      </c>
      <c r="NYM60" s="233">
        <v>3.8</v>
      </c>
      <c r="NYN60" s="233">
        <f>NYK60*NYM60</f>
        <v>95</v>
      </c>
      <c r="NYO60" s="233">
        <v>12</v>
      </c>
      <c r="NYP60" s="233">
        <v>142</v>
      </c>
      <c r="NYQ60" s="233" t="s">
        <v>343</v>
      </c>
      <c r="NYR60" s="233" t="s">
        <v>344</v>
      </c>
      <c r="NYS60" s="233">
        <v>25</v>
      </c>
      <c r="NYT60" s="233" t="s">
        <v>342</v>
      </c>
      <c r="NYU60" s="233">
        <v>3.8</v>
      </c>
      <c r="NYV60" s="233">
        <f>NYS60*NYU60</f>
        <v>95</v>
      </c>
      <c r="NYW60" s="233">
        <v>12</v>
      </c>
      <c r="NYX60" s="233">
        <v>142</v>
      </c>
      <c r="NYY60" s="233" t="s">
        <v>343</v>
      </c>
      <c r="NYZ60" s="233" t="s">
        <v>344</v>
      </c>
      <c r="NZA60" s="233">
        <v>25</v>
      </c>
      <c r="NZB60" s="233" t="s">
        <v>342</v>
      </c>
      <c r="NZC60" s="233">
        <v>3.8</v>
      </c>
      <c r="NZD60" s="233">
        <f>NZA60*NZC60</f>
        <v>95</v>
      </c>
      <c r="NZE60" s="233">
        <v>12</v>
      </c>
      <c r="NZF60" s="233">
        <v>142</v>
      </c>
      <c r="NZG60" s="233" t="s">
        <v>343</v>
      </c>
      <c r="NZH60" s="233" t="s">
        <v>344</v>
      </c>
      <c r="NZI60" s="233">
        <v>25</v>
      </c>
      <c r="NZJ60" s="233" t="s">
        <v>342</v>
      </c>
      <c r="NZK60" s="233">
        <v>3.8</v>
      </c>
      <c r="NZL60" s="233">
        <f>NZI60*NZK60</f>
        <v>95</v>
      </c>
      <c r="NZM60" s="233">
        <v>12</v>
      </c>
      <c r="NZN60" s="233">
        <v>142</v>
      </c>
      <c r="NZO60" s="233" t="s">
        <v>343</v>
      </c>
      <c r="NZP60" s="233" t="s">
        <v>344</v>
      </c>
      <c r="NZQ60" s="233">
        <v>25</v>
      </c>
      <c r="NZR60" s="233" t="s">
        <v>342</v>
      </c>
      <c r="NZS60" s="233">
        <v>3.8</v>
      </c>
      <c r="NZT60" s="233">
        <f>NZQ60*NZS60</f>
        <v>95</v>
      </c>
      <c r="NZU60" s="233">
        <v>12</v>
      </c>
      <c r="NZV60" s="233">
        <v>142</v>
      </c>
      <c r="NZW60" s="233" t="s">
        <v>343</v>
      </c>
      <c r="NZX60" s="233" t="s">
        <v>344</v>
      </c>
      <c r="NZY60" s="233">
        <v>25</v>
      </c>
      <c r="NZZ60" s="233" t="s">
        <v>342</v>
      </c>
      <c r="OAA60" s="233">
        <v>3.8</v>
      </c>
      <c r="OAB60" s="233">
        <f>NZY60*OAA60</f>
        <v>95</v>
      </c>
      <c r="OAC60" s="233">
        <v>12</v>
      </c>
      <c r="OAD60" s="233">
        <v>142</v>
      </c>
      <c r="OAE60" s="233" t="s">
        <v>343</v>
      </c>
      <c r="OAF60" s="233" t="s">
        <v>344</v>
      </c>
      <c r="OAG60" s="233">
        <v>25</v>
      </c>
      <c r="OAH60" s="233" t="s">
        <v>342</v>
      </c>
      <c r="OAI60" s="233">
        <v>3.8</v>
      </c>
      <c r="OAJ60" s="233">
        <f>OAG60*OAI60</f>
        <v>95</v>
      </c>
      <c r="OAK60" s="233">
        <v>12</v>
      </c>
      <c r="OAL60" s="233">
        <v>142</v>
      </c>
      <c r="OAM60" s="233" t="s">
        <v>343</v>
      </c>
      <c r="OAN60" s="233" t="s">
        <v>344</v>
      </c>
      <c r="OAO60" s="233">
        <v>25</v>
      </c>
      <c r="OAP60" s="233" t="s">
        <v>342</v>
      </c>
      <c r="OAQ60" s="233">
        <v>3.8</v>
      </c>
      <c r="OAR60" s="233">
        <f>OAO60*OAQ60</f>
        <v>95</v>
      </c>
      <c r="OAS60" s="233">
        <v>12</v>
      </c>
      <c r="OAT60" s="233">
        <v>142</v>
      </c>
      <c r="OAU60" s="233" t="s">
        <v>343</v>
      </c>
      <c r="OAV60" s="233" t="s">
        <v>344</v>
      </c>
      <c r="OAW60" s="233">
        <v>25</v>
      </c>
      <c r="OAX60" s="233" t="s">
        <v>342</v>
      </c>
      <c r="OAY60" s="233">
        <v>3.8</v>
      </c>
      <c r="OAZ60" s="233">
        <f>OAW60*OAY60</f>
        <v>95</v>
      </c>
      <c r="OBA60" s="233">
        <v>12</v>
      </c>
      <c r="OBB60" s="233">
        <v>142</v>
      </c>
      <c r="OBC60" s="233" t="s">
        <v>343</v>
      </c>
      <c r="OBD60" s="233" t="s">
        <v>344</v>
      </c>
      <c r="OBE60" s="233">
        <v>25</v>
      </c>
      <c r="OBF60" s="233" t="s">
        <v>342</v>
      </c>
      <c r="OBG60" s="233">
        <v>3.8</v>
      </c>
      <c r="OBH60" s="233">
        <f>OBE60*OBG60</f>
        <v>95</v>
      </c>
      <c r="OBI60" s="233">
        <v>12</v>
      </c>
      <c r="OBJ60" s="233">
        <v>142</v>
      </c>
      <c r="OBK60" s="233" t="s">
        <v>343</v>
      </c>
      <c r="OBL60" s="233" t="s">
        <v>344</v>
      </c>
      <c r="OBM60" s="233">
        <v>25</v>
      </c>
      <c r="OBN60" s="233" t="s">
        <v>342</v>
      </c>
      <c r="OBO60" s="233">
        <v>3.8</v>
      </c>
      <c r="OBP60" s="233">
        <f>OBM60*OBO60</f>
        <v>95</v>
      </c>
      <c r="OBQ60" s="233">
        <v>12</v>
      </c>
      <c r="OBR60" s="233">
        <v>142</v>
      </c>
      <c r="OBS60" s="233" t="s">
        <v>343</v>
      </c>
      <c r="OBT60" s="233" t="s">
        <v>344</v>
      </c>
      <c r="OBU60" s="233">
        <v>25</v>
      </c>
      <c r="OBV60" s="233" t="s">
        <v>342</v>
      </c>
      <c r="OBW60" s="233">
        <v>3.8</v>
      </c>
      <c r="OBX60" s="233">
        <f>OBU60*OBW60</f>
        <v>95</v>
      </c>
      <c r="OBY60" s="233">
        <v>12</v>
      </c>
      <c r="OBZ60" s="233">
        <v>142</v>
      </c>
      <c r="OCA60" s="233" t="s">
        <v>343</v>
      </c>
      <c r="OCB60" s="233" t="s">
        <v>344</v>
      </c>
      <c r="OCC60" s="233">
        <v>25</v>
      </c>
      <c r="OCD60" s="233" t="s">
        <v>342</v>
      </c>
      <c r="OCE60" s="233">
        <v>3.8</v>
      </c>
      <c r="OCF60" s="233">
        <f>OCC60*OCE60</f>
        <v>95</v>
      </c>
      <c r="OCG60" s="233">
        <v>12</v>
      </c>
      <c r="OCH60" s="233">
        <v>142</v>
      </c>
      <c r="OCI60" s="233" t="s">
        <v>343</v>
      </c>
      <c r="OCJ60" s="233" t="s">
        <v>344</v>
      </c>
      <c r="OCK60" s="233">
        <v>25</v>
      </c>
      <c r="OCL60" s="233" t="s">
        <v>342</v>
      </c>
      <c r="OCM60" s="233">
        <v>3.8</v>
      </c>
      <c r="OCN60" s="233">
        <f>OCK60*OCM60</f>
        <v>95</v>
      </c>
      <c r="OCO60" s="233">
        <v>12</v>
      </c>
      <c r="OCP60" s="233">
        <v>142</v>
      </c>
      <c r="OCQ60" s="233" t="s">
        <v>343</v>
      </c>
      <c r="OCR60" s="233" t="s">
        <v>344</v>
      </c>
      <c r="OCS60" s="233">
        <v>25</v>
      </c>
      <c r="OCT60" s="233" t="s">
        <v>342</v>
      </c>
      <c r="OCU60" s="233">
        <v>3.8</v>
      </c>
      <c r="OCV60" s="233">
        <f>OCS60*OCU60</f>
        <v>95</v>
      </c>
      <c r="OCW60" s="233">
        <v>12</v>
      </c>
      <c r="OCX60" s="233">
        <v>142</v>
      </c>
      <c r="OCY60" s="233" t="s">
        <v>343</v>
      </c>
      <c r="OCZ60" s="233" t="s">
        <v>344</v>
      </c>
      <c r="ODA60" s="233">
        <v>25</v>
      </c>
      <c r="ODB60" s="233" t="s">
        <v>342</v>
      </c>
      <c r="ODC60" s="233">
        <v>3.8</v>
      </c>
      <c r="ODD60" s="233">
        <f>ODA60*ODC60</f>
        <v>95</v>
      </c>
      <c r="ODE60" s="233">
        <v>12</v>
      </c>
      <c r="ODF60" s="233">
        <v>142</v>
      </c>
      <c r="ODG60" s="233" t="s">
        <v>343</v>
      </c>
      <c r="ODH60" s="233" t="s">
        <v>344</v>
      </c>
      <c r="ODI60" s="233">
        <v>25</v>
      </c>
      <c r="ODJ60" s="233" t="s">
        <v>342</v>
      </c>
      <c r="ODK60" s="233">
        <v>3.8</v>
      </c>
      <c r="ODL60" s="233">
        <f>ODI60*ODK60</f>
        <v>95</v>
      </c>
      <c r="ODM60" s="233">
        <v>12</v>
      </c>
      <c r="ODN60" s="233">
        <v>142</v>
      </c>
      <c r="ODO60" s="233" t="s">
        <v>343</v>
      </c>
      <c r="ODP60" s="233" t="s">
        <v>344</v>
      </c>
      <c r="ODQ60" s="233">
        <v>25</v>
      </c>
      <c r="ODR60" s="233" t="s">
        <v>342</v>
      </c>
      <c r="ODS60" s="233">
        <v>3.8</v>
      </c>
      <c r="ODT60" s="233">
        <f>ODQ60*ODS60</f>
        <v>95</v>
      </c>
      <c r="ODU60" s="233">
        <v>12</v>
      </c>
      <c r="ODV60" s="233">
        <v>142</v>
      </c>
      <c r="ODW60" s="233" t="s">
        <v>343</v>
      </c>
      <c r="ODX60" s="233" t="s">
        <v>344</v>
      </c>
      <c r="ODY60" s="233">
        <v>25</v>
      </c>
      <c r="ODZ60" s="233" t="s">
        <v>342</v>
      </c>
      <c r="OEA60" s="233">
        <v>3.8</v>
      </c>
      <c r="OEB60" s="233">
        <f>ODY60*OEA60</f>
        <v>95</v>
      </c>
      <c r="OEC60" s="233">
        <v>12</v>
      </c>
      <c r="OED60" s="233">
        <v>142</v>
      </c>
      <c r="OEE60" s="233" t="s">
        <v>343</v>
      </c>
      <c r="OEF60" s="233" t="s">
        <v>344</v>
      </c>
      <c r="OEG60" s="233">
        <v>25</v>
      </c>
      <c r="OEH60" s="233" t="s">
        <v>342</v>
      </c>
      <c r="OEI60" s="233">
        <v>3.8</v>
      </c>
      <c r="OEJ60" s="233">
        <f>OEG60*OEI60</f>
        <v>95</v>
      </c>
      <c r="OEK60" s="233">
        <v>12</v>
      </c>
      <c r="OEL60" s="233">
        <v>142</v>
      </c>
      <c r="OEM60" s="233" t="s">
        <v>343</v>
      </c>
      <c r="OEN60" s="233" t="s">
        <v>344</v>
      </c>
      <c r="OEO60" s="233">
        <v>25</v>
      </c>
      <c r="OEP60" s="233" t="s">
        <v>342</v>
      </c>
      <c r="OEQ60" s="233">
        <v>3.8</v>
      </c>
      <c r="OER60" s="233">
        <f>OEO60*OEQ60</f>
        <v>95</v>
      </c>
      <c r="OES60" s="233">
        <v>12</v>
      </c>
      <c r="OET60" s="233">
        <v>142</v>
      </c>
      <c r="OEU60" s="233" t="s">
        <v>343</v>
      </c>
      <c r="OEV60" s="233" t="s">
        <v>344</v>
      </c>
      <c r="OEW60" s="233">
        <v>25</v>
      </c>
      <c r="OEX60" s="233" t="s">
        <v>342</v>
      </c>
      <c r="OEY60" s="233">
        <v>3.8</v>
      </c>
      <c r="OEZ60" s="233">
        <f>OEW60*OEY60</f>
        <v>95</v>
      </c>
      <c r="OFA60" s="233">
        <v>12</v>
      </c>
      <c r="OFB60" s="233">
        <v>142</v>
      </c>
      <c r="OFC60" s="233" t="s">
        <v>343</v>
      </c>
      <c r="OFD60" s="233" t="s">
        <v>344</v>
      </c>
      <c r="OFE60" s="233">
        <v>25</v>
      </c>
      <c r="OFF60" s="233" t="s">
        <v>342</v>
      </c>
      <c r="OFG60" s="233">
        <v>3.8</v>
      </c>
      <c r="OFH60" s="233">
        <f>OFE60*OFG60</f>
        <v>95</v>
      </c>
      <c r="OFI60" s="233">
        <v>12</v>
      </c>
      <c r="OFJ60" s="233">
        <v>142</v>
      </c>
      <c r="OFK60" s="233" t="s">
        <v>343</v>
      </c>
      <c r="OFL60" s="233" t="s">
        <v>344</v>
      </c>
      <c r="OFM60" s="233">
        <v>25</v>
      </c>
      <c r="OFN60" s="233" t="s">
        <v>342</v>
      </c>
      <c r="OFO60" s="233">
        <v>3.8</v>
      </c>
      <c r="OFP60" s="233">
        <f>OFM60*OFO60</f>
        <v>95</v>
      </c>
      <c r="OFQ60" s="233">
        <v>12</v>
      </c>
      <c r="OFR60" s="233">
        <v>142</v>
      </c>
      <c r="OFS60" s="233" t="s">
        <v>343</v>
      </c>
      <c r="OFT60" s="233" t="s">
        <v>344</v>
      </c>
      <c r="OFU60" s="233">
        <v>25</v>
      </c>
      <c r="OFV60" s="233" t="s">
        <v>342</v>
      </c>
      <c r="OFW60" s="233">
        <v>3.8</v>
      </c>
      <c r="OFX60" s="233">
        <f>OFU60*OFW60</f>
        <v>95</v>
      </c>
      <c r="OFY60" s="233">
        <v>12</v>
      </c>
      <c r="OFZ60" s="233">
        <v>142</v>
      </c>
      <c r="OGA60" s="233" t="s">
        <v>343</v>
      </c>
      <c r="OGB60" s="233" t="s">
        <v>344</v>
      </c>
      <c r="OGC60" s="233">
        <v>25</v>
      </c>
      <c r="OGD60" s="233" t="s">
        <v>342</v>
      </c>
      <c r="OGE60" s="233">
        <v>3.8</v>
      </c>
      <c r="OGF60" s="233">
        <f>OGC60*OGE60</f>
        <v>95</v>
      </c>
      <c r="OGG60" s="233">
        <v>12</v>
      </c>
      <c r="OGH60" s="233">
        <v>142</v>
      </c>
      <c r="OGI60" s="233" t="s">
        <v>343</v>
      </c>
      <c r="OGJ60" s="233" t="s">
        <v>344</v>
      </c>
      <c r="OGK60" s="233">
        <v>25</v>
      </c>
      <c r="OGL60" s="233" t="s">
        <v>342</v>
      </c>
      <c r="OGM60" s="233">
        <v>3.8</v>
      </c>
      <c r="OGN60" s="233">
        <f>OGK60*OGM60</f>
        <v>95</v>
      </c>
      <c r="OGO60" s="233">
        <v>12</v>
      </c>
      <c r="OGP60" s="233">
        <v>142</v>
      </c>
      <c r="OGQ60" s="233" t="s">
        <v>343</v>
      </c>
      <c r="OGR60" s="233" t="s">
        <v>344</v>
      </c>
      <c r="OGS60" s="233">
        <v>25</v>
      </c>
      <c r="OGT60" s="233" t="s">
        <v>342</v>
      </c>
      <c r="OGU60" s="233">
        <v>3.8</v>
      </c>
      <c r="OGV60" s="233">
        <f>OGS60*OGU60</f>
        <v>95</v>
      </c>
      <c r="OGW60" s="233">
        <v>12</v>
      </c>
      <c r="OGX60" s="233">
        <v>142</v>
      </c>
      <c r="OGY60" s="233" t="s">
        <v>343</v>
      </c>
      <c r="OGZ60" s="233" t="s">
        <v>344</v>
      </c>
      <c r="OHA60" s="233">
        <v>25</v>
      </c>
      <c r="OHB60" s="233" t="s">
        <v>342</v>
      </c>
      <c r="OHC60" s="233">
        <v>3.8</v>
      </c>
      <c r="OHD60" s="233">
        <f>OHA60*OHC60</f>
        <v>95</v>
      </c>
      <c r="OHE60" s="233">
        <v>12</v>
      </c>
      <c r="OHF60" s="233">
        <v>142</v>
      </c>
      <c r="OHG60" s="233" t="s">
        <v>343</v>
      </c>
      <c r="OHH60" s="233" t="s">
        <v>344</v>
      </c>
      <c r="OHI60" s="233">
        <v>25</v>
      </c>
      <c r="OHJ60" s="233" t="s">
        <v>342</v>
      </c>
      <c r="OHK60" s="233">
        <v>3.8</v>
      </c>
      <c r="OHL60" s="233">
        <f>OHI60*OHK60</f>
        <v>95</v>
      </c>
      <c r="OHM60" s="233">
        <v>12</v>
      </c>
      <c r="OHN60" s="233">
        <v>142</v>
      </c>
      <c r="OHO60" s="233" t="s">
        <v>343</v>
      </c>
      <c r="OHP60" s="233" t="s">
        <v>344</v>
      </c>
      <c r="OHQ60" s="233">
        <v>25</v>
      </c>
      <c r="OHR60" s="233" t="s">
        <v>342</v>
      </c>
      <c r="OHS60" s="233">
        <v>3.8</v>
      </c>
      <c r="OHT60" s="233">
        <f>OHQ60*OHS60</f>
        <v>95</v>
      </c>
      <c r="OHU60" s="233">
        <v>12</v>
      </c>
      <c r="OHV60" s="233">
        <v>142</v>
      </c>
      <c r="OHW60" s="233" t="s">
        <v>343</v>
      </c>
      <c r="OHX60" s="233" t="s">
        <v>344</v>
      </c>
      <c r="OHY60" s="233">
        <v>25</v>
      </c>
      <c r="OHZ60" s="233" t="s">
        <v>342</v>
      </c>
      <c r="OIA60" s="233">
        <v>3.8</v>
      </c>
      <c r="OIB60" s="233">
        <f>OHY60*OIA60</f>
        <v>95</v>
      </c>
      <c r="OIC60" s="233">
        <v>12</v>
      </c>
      <c r="OID60" s="233">
        <v>142</v>
      </c>
      <c r="OIE60" s="233" t="s">
        <v>343</v>
      </c>
      <c r="OIF60" s="233" t="s">
        <v>344</v>
      </c>
      <c r="OIG60" s="233">
        <v>25</v>
      </c>
      <c r="OIH60" s="233" t="s">
        <v>342</v>
      </c>
      <c r="OII60" s="233">
        <v>3.8</v>
      </c>
      <c r="OIJ60" s="233">
        <f>OIG60*OII60</f>
        <v>95</v>
      </c>
      <c r="OIK60" s="233">
        <v>12</v>
      </c>
      <c r="OIL60" s="233">
        <v>142</v>
      </c>
      <c r="OIM60" s="233" t="s">
        <v>343</v>
      </c>
      <c r="OIN60" s="233" t="s">
        <v>344</v>
      </c>
      <c r="OIO60" s="233">
        <v>25</v>
      </c>
      <c r="OIP60" s="233" t="s">
        <v>342</v>
      </c>
      <c r="OIQ60" s="233">
        <v>3.8</v>
      </c>
      <c r="OIR60" s="233">
        <f>OIO60*OIQ60</f>
        <v>95</v>
      </c>
      <c r="OIS60" s="233">
        <v>12</v>
      </c>
      <c r="OIT60" s="233">
        <v>142</v>
      </c>
      <c r="OIU60" s="233" t="s">
        <v>343</v>
      </c>
      <c r="OIV60" s="233" t="s">
        <v>344</v>
      </c>
      <c r="OIW60" s="233">
        <v>25</v>
      </c>
      <c r="OIX60" s="233" t="s">
        <v>342</v>
      </c>
      <c r="OIY60" s="233">
        <v>3.8</v>
      </c>
      <c r="OIZ60" s="233">
        <f>OIW60*OIY60</f>
        <v>95</v>
      </c>
      <c r="OJA60" s="233">
        <v>12</v>
      </c>
      <c r="OJB60" s="233">
        <v>142</v>
      </c>
      <c r="OJC60" s="233" t="s">
        <v>343</v>
      </c>
      <c r="OJD60" s="233" t="s">
        <v>344</v>
      </c>
      <c r="OJE60" s="233">
        <v>25</v>
      </c>
      <c r="OJF60" s="233" t="s">
        <v>342</v>
      </c>
      <c r="OJG60" s="233">
        <v>3.8</v>
      </c>
      <c r="OJH60" s="233">
        <f>OJE60*OJG60</f>
        <v>95</v>
      </c>
      <c r="OJI60" s="233">
        <v>12</v>
      </c>
      <c r="OJJ60" s="233">
        <v>142</v>
      </c>
      <c r="OJK60" s="233" t="s">
        <v>343</v>
      </c>
      <c r="OJL60" s="233" t="s">
        <v>344</v>
      </c>
      <c r="OJM60" s="233">
        <v>25</v>
      </c>
      <c r="OJN60" s="233" t="s">
        <v>342</v>
      </c>
      <c r="OJO60" s="233">
        <v>3.8</v>
      </c>
      <c r="OJP60" s="233">
        <f>OJM60*OJO60</f>
        <v>95</v>
      </c>
      <c r="OJQ60" s="233">
        <v>12</v>
      </c>
      <c r="OJR60" s="233">
        <v>142</v>
      </c>
      <c r="OJS60" s="233" t="s">
        <v>343</v>
      </c>
      <c r="OJT60" s="233" t="s">
        <v>344</v>
      </c>
      <c r="OJU60" s="233">
        <v>25</v>
      </c>
      <c r="OJV60" s="233" t="s">
        <v>342</v>
      </c>
      <c r="OJW60" s="233">
        <v>3.8</v>
      </c>
      <c r="OJX60" s="233">
        <f>OJU60*OJW60</f>
        <v>95</v>
      </c>
      <c r="OJY60" s="233">
        <v>12</v>
      </c>
      <c r="OJZ60" s="233">
        <v>142</v>
      </c>
      <c r="OKA60" s="233" t="s">
        <v>343</v>
      </c>
      <c r="OKB60" s="233" t="s">
        <v>344</v>
      </c>
      <c r="OKC60" s="233">
        <v>25</v>
      </c>
      <c r="OKD60" s="233" t="s">
        <v>342</v>
      </c>
      <c r="OKE60" s="233">
        <v>3.8</v>
      </c>
      <c r="OKF60" s="233">
        <f>OKC60*OKE60</f>
        <v>95</v>
      </c>
      <c r="OKG60" s="233">
        <v>12</v>
      </c>
      <c r="OKH60" s="233">
        <v>142</v>
      </c>
      <c r="OKI60" s="233" t="s">
        <v>343</v>
      </c>
      <c r="OKJ60" s="233" t="s">
        <v>344</v>
      </c>
      <c r="OKK60" s="233">
        <v>25</v>
      </c>
      <c r="OKL60" s="233" t="s">
        <v>342</v>
      </c>
      <c r="OKM60" s="233">
        <v>3.8</v>
      </c>
      <c r="OKN60" s="233">
        <f>OKK60*OKM60</f>
        <v>95</v>
      </c>
      <c r="OKO60" s="233">
        <v>12</v>
      </c>
      <c r="OKP60" s="233">
        <v>142</v>
      </c>
      <c r="OKQ60" s="233" t="s">
        <v>343</v>
      </c>
      <c r="OKR60" s="233" t="s">
        <v>344</v>
      </c>
      <c r="OKS60" s="233">
        <v>25</v>
      </c>
      <c r="OKT60" s="233" t="s">
        <v>342</v>
      </c>
      <c r="OKU60" s="233">
        <v>3.8</v>
      </c>
      <c r="OKV60" s="233">
        <f>OKS60*OKU60</f>
        <v>95</v>
      </c>
      <c r="OKW60" s="233">
        <v>12</v>
      </c>
      <c r="OKX60" s="233">
        <v>142</v>
      </c>
      <c r="OKY60" s="233" t="s">
        <v>343</v>
      </c>
      <c r="OKZ60" s="233" t="s">
        <v>344</v>
      </c>
      <c r="OLA60" s="233">
        <v>25</v>
      </c>
      <c r="OLB60" s="233" t="s">
        <v>342</v>
      </c>
      <c r="OLC60" s="233">
        <v>3.8</v>
      </c>
      <c r="OLD60" s="233">
        <f>OLA60*OLC60</f>
        <v>95</v>
      </c>
      <c r="OLE60" s="233">
        <v>12</v>
      </c>
      <c r="OLF60" s="233">
        <v>142</v>
      </c>
      <c r="OLG60" s="233" t="s">
        <v>343</v>
      </c>
      <c r="OLH60" s="233" t="s">
        <v>344</v>
      </c>
      <c r="OLI60" s="233">
        <v>25</v>
      </c>
      <c r="OLJ60" s="233" t="s">
        <v>342</v>
      </c>
      <c r="OLK60" s="233">
        <v>3.8</v>
      </c>
      <c r="OLL60" s="233">
        <f>OLI60*OLK60</f>
        <v>95</v>
      </c>
      <c r="OLM60" s="233">
        <v>12</v>
      </c>
      <c r="OLN60" s="233">
        <v>142</v>
      </c>
      <c r="OLO60" s="233" t="s">
        <v>343</v>
      </c>
      <c r="OLP60" s="233" t="s">
        <v>344</v>
      </c>
      <c r="OLQ60" s="233">
        <v>25</v>
      </c>
      <c r="OLR60" s="233" t="s">
        <v>342</v>
      </c>
      <c r="OLS60" s="233">
        <v>3.8</v>
      </c>
      <c r="OLT60" s="233">
        <f>OLQ60*OLS60</f>
        <v>95</v>
      </c>
      <c r="OLU60" s="233">
        <v>12</v>
      </c>
      <c r="OLV60" s="233">
        <v>142</v>
      </c>
      <c r="OLW60" s="233" t="s">
        <v>343</v>
      </c>
      <c r="OLX60" s="233" t="s">
        <v>344</v>
      </c>
      <c r="OLY60" s="233">
        <v>25</v>
      </c>
      <c r="OLZ60" s="233" t="s">
        <v>342</v>
      </c>
      <c r="OMA60" s="233">
        <v>3.8</v>
      </c>
      <c r="OMB60" s="233">
        <f>OLY60*OMA60</f>
        <v>95</v>
      </c>
      <c r="OMC60" s="233">
        <v>12</v>
      </c>
      <c r="OMD60" s="233">
        <v>142</v>
      </c>
      <c r="OME60" s="233" t="s">
        <v>343</v>
      </c>
      <c r="OMF60" s="233" t="s">
        <v>344</v>
      </c>
      <c r="OMG60" s="233">
        <v>25</v>
      </c>
      <c r="OMH60" s="233" t="s">
        <v>342</v>
      </c>
      <c r="OMI60" s="233">
        <v>3.8</v>
      </c>
      <c r="OMJ60" s="233">
        <f>OMG60*OMI60</f>
        <v>95</v>
      </c>
      <c r="OMK60" s="233">
        <v>12</v>
      </c>
      <c r="OML60" s="233">
        <v>142</v>
      </c>
      <c r="OMM60" s="233" t="s">
        <v>343</v>
      </c>
      <c r="OMN60" s="233" t="s">
        <v>344</v>
      </c>
      <c r="OMO60" s="233">
        <v>25</v>
      </c>
      <c r="OMP60" s="233" t="s">
        <v>342</v>
      </c>
      <c r="OMQ60" s="233">
        <v>3.8</v>
      </c>
      <c r="OMR60" s="233">
        <f>OMO60*OMQ60</f>
        <v>95</v>
      </c>
      <c r="OMS60" s="233">
        <v>12</v>
      </c>
      <c r="OMT60" s="233">
        <v>142</v>
      </c>
      <c r="OMU60" s="233" t="s">
        <v>343</v>
      </c>
      <c r="OMV60" s="233" t="s">
        <v>344</v>
      </c>
      <c r="OMW60" s="233">
        <v>25</v>
      </c>
      <c r="OMX60" s="233" t="s">
        <v>342</v>
      </c>
      <c r="OMY60" s="233">
        <v>3.8</v>
      </c>
      <c r="OMZ60" s="233">
        <f>OMW60*OMY60</f>
        <v>95</v>
      </c>
      <c r="ONA60" s="233">
        <v>12</v>
      </c>
      <c r="ONB60" s="233">
        <v>142</v>
      </c>
      <c r="ONC60" s="233" t="s">
        <v>343</v>
      </c>
      <c r="OND60" s="233" t="s">
        <v>344</v>
      </c>
      <c r="ONE60" s="233">
        <v>25</v>
      </c>
      <c r="ONF60" s="233" t="s">
        <v>342</v>
      </c>
      <c r="ONG60" s="233">
        <v>3.8</v>
      </c>
      <c r="ONH60" s="233">
        <f>ONE60*ONG60</f>
        <v>95</v>
      </c>
      <c r="ONI60" s="233">
        <v>12</v>
      </c>
      <c r="ONJ60" s="233">
        <v>142</v>
      </c>
      <c r="ONK60" s="233" t="s">
        <v>343</v>
      </c>
      <c r="ONL60" s="233" t="s">
        <v>344</v>
      </c>
      <c r="ONM60" s="233">
        <v>25</v>
      </c>
      <c r="ONN60" s="233" t="s">
        <v>342</v>
      </c>
      <c r="ONO60" s="233">
        <v>3.8</v>
      </c>
      <c r="ONP60" s="233">
        <f>ONM60*ONO60</f>
        <v>95</v>
      </c>
      <c r="ONQ60" s="233">
        <v>12</v>
      </c>
      <c r="ONR60" s="233">
        <v>142</v>
      </c>
      <c r="ONS60" s="233" t="s">
        <v>343</v>
      </c>
      <c r="ONT60" s="233" t="s">
        <v>344</v>
      </c>
      <c r="ONU60" s="233">
        <v>25</v>
      </c>
      <c r="ONV60" s="233" t="s">
        <v>342</v>
      </c>
      <c r="ONW60" s="233">
        <v>3.8</v>
      </c>
      <c r="ONX60" s="233">
        <f>ONU60*ONW60</f>
        <v>95</v>
      </c>
      <c r="ONY60" s="233">
        <v>12</v>
      </c>
      <c r="ONZ60" s="233">
        <v>142</v>
      </c>
      <c r="OOA60" s="233" t="s">
        <v>343</v>
      </c>
      <c r="OOB60" s="233" t="s">
        <v>344</v>
      </c>
      <c r="OOC60" s="233">
        <v>25</v>
      </c>
      <c r="OOD60" s="233" t="s">
        <v>342</v>
      </c>
      <c r="OOE60" s="233">
        <v>3.8</v>
      </c>
      <c r="OOF60" s="233">
        <f>OOC60*OOE60</f>
        <v>95</v>
      </c>
      <c r="OOG60" s="233">
        <v>12</v>
      </c>
      <c r="OOH60" s="233">
        <v>142</v>
      </c>
      <c r="OOI60" s="233" t="s">
        <v>343</v>
      </c>
      <c r="OOJ60" s="233" t="s">
        <v>344</v>
      </c>
      <c r="OOK60" s="233">
        <v>25</v>
      </c>
      <c r="OOL60" s="233" t="s">
        <v>342</v>
      </c>
      <c r="OOM60" s="233">
        <v>3.8</v>
      </c>
      <c r="OON60" s="233">
        <f>OOK60*OOM60</f>
        <v>95</v>
      </c>
      <c r="OOO60" s="233">
        <v>12</v>
      </c>
      <c r="OOP60" s="233">
        <v>142</v>
      </c>
      <c r="OOQ60" s="233" t="s">
        <v>343</v>
      </c>
      <c r="OOR60" s="233" t="s">
        <v>344</v>
      </c>
      <c r="OOS60" s="233">
        <v>25</v>
      </c>
      <c r="OOT60" s="233" t="s">
        <v>342</v>
      </c>
      <c r="OOU60" s="233">
        <v>3.8</v>
      </c>
      <c r="OOV60" s="233">
        <f>OOS60*OOU60</f>
        <v>95</v>
      </c>
      <c r="OOW60" s="233">
        <v>12</v>
      </c>
      <c r="OOX60" s="233">
        <v>142</v>
      </c>
      <c r="OOY60" s="233" t="s">
        <v>343</v>
      </c>
      <c r="OOZ60" s="233" t="s">
        <v>344</v>
      </c>
      <c r="OPA60" s="233">
        <v>25</v>
      </c>
      <c r="OPB60" s="233" t="s">
        <v>342</v>
      </c>
      <c r="OPC60" s="233">
        <v>3.8</v>
      </c>
      <c r="OPD60" s="233">
        <f>OPA60*OPC60</f>
        <v>95</v>
      </c>
      <c r="OPE60" s="233">
        <v>12</v>
      </c>
      <c r="OPF60" s="233">
        <v>142</v>
      </c>
      <c r="OPG60" s="233" t="s">
        <v>343</v>
      </c>
      <c r="OPH60" s="233" t="s">
        <v>344</v>
      </c>
      <c r="OPI60" s="233">
        <v>25</v>
      </c>
      <c r="OPJ60" s="233" t="s">
        <v>342</v>
      </c>
      <c r="OPK60" s="233">
        <v>3.8</v>
      </c>
      <c r="OPL60" s="233">
        <f>OPI60*OPK60</f>
        <v>95</v>
      </c>
      <c r="OPM60" s="233">
        <v>12</v>
      </c>
      <c r="OPN60" s="233">
        <v>142</v>
      </c>
      <c r="OPO60" s="233" t="s">
        <v>343</v>
      </c>
      <c r="OPP60" s="233" t="s">
        <v>344</v>
      </c>
      <c r="OPQ60" s="233">
        <v>25</v>
      </c>
      <c r="OPR60" s="233" t="s">
        <v>342</v>
      </c>
      <c r="OPS60" s="233">
        <v>3.8</v>
      </c>
      <c r="OPT60" s="233">
        <f>OPQ60*OPS60</f>
        <v>95</v>
      </c>
      <c r="OPU60" s="233">
        <v>12</v>
      </c>
      <c r="OPV60" s="233">
        <v>142</v>
      </c>
      <c r="OPW60" s="233" t="s">
        <v>343</v>
      </c>
      <c r="OPX60" s="233" t="s">
        <v>344</v>
      </c>
      <c r="OPY60" s="233">
        <v>25</v>
      </c>
      <c r="OPZ60" s="233" t="s">
        <v>342</v>
      </c>
      <c r="OQA60" s="233">
        <v>3.8</v>
      </c>
      <c r="OQB60" s="233">
        <f>OPY60*OQA60</f>
        <v>95</v>
      </c>
      <c r="OQC60" s="233">
        <v>12</v>
      </c>
      <c r="OQD60" s="233">
        <v>142</v>
      </c>
      <c r="OQE60" s="233" t="s">
        <v>343</v>
      </c>
      <c r="OQF60" s="233" t="s">
        <v>344</v>
      </c>
      <c r="OQG60" s="233">
        <v>25</v>
      </c>
      <c r="OQH60" s="233" t="s">
        <v>342</v>
      </c>
      <c r="OQI60" s="233">
        <v>3.8</v>
      </c>
      <c r="OQJ60" s="233">
        <f>OQG60*OQI60</f>
        <v>95</v>
      </c>
      <c r="OQK60" s="233">
        <v>12</v>
      </c>
      <c r="OQL60" s="233">
        <v>142</v>
      </c>
      <c r="OQM60" s="233" t="s">
        <v>343</v>
      </c>
      <c r="OQN60" s="233" t="s">
        <v>344</v>
      </c>
      <c r="OQO60" s="233">
        <v>25</v>
      </c>
      <c r="OQP60" s="233" t="s">
        <v>342</v>
      </c>
      <c r="OQQ60" s="233">
        <v>3.8</v>
      </c>
      <c r="OQR60" s="233">
        <f>OQO60*OQQ60</f>
        <v>95</v>
      </c>
      <c r="OQS60" s="233">
        <v>12</v>
      </c>
      <c r="OQT60" s="233">
        <v>142</v>
      </c>
      <c r="OQU60" s="233" t="s">
        <v>343</v>
      </c>
      <c r="OQV60" s="233" t="s">
        <v>344</v>
      </c>
      <c r="OQW60" s="233">
        <v>25</v>
      </c>
      <c r="OQX60" s="233" t="s">
        <v>342</v>
      </c>
      <c r="OQY60" s="233">
        <v>3.8</v>
      </c>
      <c r="OQZ60" s="233">
        <f>OQW60*OQY60</f>
        <v>95</v>
      </c>
      <c r="ORA60" s="233">
        <v>12</v>
      </c>
      <c r="ORB60" s="233">
        <v>142</v>
      </c>
      <c r="ORC60" s="233" t="s">
        <v>343</v>
      </c>
      <c r="ORD60" s="233" t="s">
        <v>344</v>
      </c>
      <c r="ORE60" s="233">
        <v>25</v>
      </c>
      <c r="ORF60" s="233" t="s">
        <v>342</v>
      </c>
      <c r="ORG60" s="233">
        <v>3.8</v>
      </c>
      <c r="ORH60" s="233">
        <f>ORE60*ORG60</f>
        <v>95</v>
      </c>
      <c r="ORI60" s="233">
        <v>12</v>
      </c>
      <c r="ORJ60" s="233">
        <v>142</v>
      </c>
      <c r="ORK60" s="233" t="s">
        <v>343</v>
      </c>
      <c r="ORL60" s="233" t="s">
        <v>344</v>
      </c>
      <c r="ORM60" s="233">
        <v>25</v>
      </c>
      <c r="ORN60" s="233" t="s">
        <v>342</v>
      </c>
      <c r="ORO60" s="233">
        <v>3.8</v>
      </c>
      <c r="ORP60" s="233">
        <f>ORM60*ORO60</f>
        <v>95</v>
      </c>
      <c r="ORQ60" s="233">
        <v>12</v>
      </c>
      <c r="ORR60" s="233">
        <v>142</v>
      </c>
      <c r="ORS60" s="233" t="s">
        <v>343</v>
      </c>
      <c r="ORT60" s="233" t="s">
        <v>344</v>
      </c>
      <c r="ORU60" s="233">
        <v>25</v>
      </c>
      <c r="ORV60" s="233" t="s">
        <v>342</v>
      </c>
      <c r="ORW60" s="233">
        <v>3.8</v>
      </c>
      <c r="ORX60" s="233">
        <f>ORU60*ORW60</f>
        <v>95</v>
      </c>
      <c r="ORY60" s="233">
        <v>12</v>
      </c>
      <c r="ORZ60" s="233">
        <v>142</v>
      </c>
      <c r="OSA60" s="233" t="s">
        <v>343</v>
      </c>
      <c r="OSB60" s="233" t="s">
        <v>344</v>
      </c>
      <c r="OSC60" s="233">
        <v>25</v>
      </c>
      <c r="OSD60" s="233" t="s">
        <v>342</v>
      </c>
      <c r="OSE60" s="233">
        <v>3.8</v>
      </c>
      <c r="OSF60" s="233">
        <f>OSC60*OSE60</f>
        <v>95</v>
      </c>
      <c r="OSG60" s="233">
        <v>12</v>
      </c>
      <c r="OSH60" s="233">
        <v>142</v>
      </c>
      <c r="OSI60" s="233" t="s">
        <v>343</v>
      </c>
      <c r="OSJ60" s="233" t="s">
        <v>344</v>
      </c>
      <c r="OSK60" s="233">
        <v>25</v>
      </c>
      <c r="OSL60" s="233" t="s">
        <v>342</v>
      </c>
      <c r="OSM60" s="233">
        <v>3.8</v>
      </c>
      <c r="OSN60" s="233">
        <f>OSK60*OSM60</f>
        <v>95</v>
      </c>
      <c r="OSO60" s="233">
        <v>12</v>
      </c>
      <c r="OSP60" s="233">
        <v>142</v>
      </c>
      <c r="OSQ60" s="233" t="s">
        <v>343</v>
      </c>
      <c r="OSR60" s="233" t="s">
        <v>344</v>
      </c>
      <c r="OSS60" s="233">
        <v>25</v>
      </c>
      <c r="OST60" s="233" t="s">
        <v>342</v>
      </c>
      <c r="OSU60" s="233">
        <v>3.8</v>
      </c>
      <c r="OSV60" s="233">
        <f>OSS60*OSU60</f>
        <v>95</v>
      </c>
      <c r="OSW60" s="233">
        <v>12</v>
      </c>
      <c r="OSX60" s="233">
        <v>142</v>
      </c>
      <c r="OSY60" s="233" t="s">
        <v>343</v>
      </c>
      <c r="OSZ60" s="233" t="s">
        <v>344</v>
      </c>
      <c r="OTA60" s="233">
        <v>25</v>
      </c>
      <c r="OTB60" s="233" t="s">
        <v>342</v>
      </c>
      <c r="OTC60" s="233">
        <v>3.8</v>
      </c>
      <c r="OTD60" s="233">
        <f>OTA60*OTC60</f>
        <v>95</v>
      </c>
      <c r="OTE60" s="233">
        <v>12</v>
      </c>
      <c r="OTF60" s="233">
        <v>142</v>
      </c>
      <c r="OTG60" s="233" t="s">
        <v>343</v>
      </c>
      <c r="OTH60" s="233" t="s">
        <v>344</v>
      </c>
      <c r="OTI60" s="233">
        <v>25</v>
      </c>
      <c r="OTJ60" s="233" t="s">
        <v>342</v>
      </c>
      <c r="OTK60" s="233">
        <v>3.8</v>
      </c>
      <c r="OTL60" s="233">
        <f>OTI60*OTK60</f>
        <v>95</v>
      </c>
      <c r="OTM60" s="233">
        <v>12</v>
      </c>
      <c r="OTN60" s="233">
        <v>142</v>
      </c>
      <c r="OTO60" s="233" t="s">
        <v>343</v>
      </c>
      <c r="OTP60" s="233" t="s">
        <v>344</v>
      </c>
      <c r="OTQ60" s="233">
        <v>25</v>
      </c>
      <c r="OTR60" s="233" t="s">
        <v>342</v>
      </c>
      <c r="OTS60" s="233">
        <v>3.8</v>
      </c>
      <c r="OTT60" s="233">
        <f>OTQ60*OTS60</f>
        <v>95</v>
      </c>
      <c r="OTU60" s="233">
        <v>12</v>
      </c>
      <c r="OTV60" s="233">
        <v>142</v>
      </c>
      <c r="OTW60" s="233" t="s">
        <v>343</v>
      </c>
      <c r="OTX60" s="233" t="s">
        <v>344</v>
      </c>
      <c r="OTY60" s="233">
        <v>25</v>
      </c>
      <c r="OTZ60" s="233" t="s">
        <v>342</v>
      </c>
      <c r="OUA60" s="233">
        <v>3.8</v>
      </c>
      <c r="OUB60" s="233">
        <f>OTY60*OUA60</f>
        <v>95</v>
      </c>
      <c r="OUC60" s="233">
        <v>12</v>
      </c>
      <c r="OUD60" s="233">
        <v>142</v>
      </c>
      <c r="OUE60" s="233" t="s">
        <v>343</v>
      </c>
      <c r="OUF60" s="233" t="s">
        <v>344</v>
      </c>
      <c r="OUG60" s="233">
        <v>25</v>
      </c>
      <c r="OUH60" s="233" t="s">
        <v>342</v>
      </c>
      <c r="OUI60" s="233">
        <v>3.8</v>
      </c>
      <c r="OUJ60" s="233">
        <f>OUG60*OUI60</f>
        <v>95</v>
      </c>
      <c r="OUK60" s="233">
        <v>12</v>
      </c>
      <c r="OUL60" s="233">
        <v>142</v>
      </c>
      <c r="OUM60" s="233" t="s">
        <v>343</v>
      </c>
      <c r="OUN60" s="233" t="s">
        <v>344</v>
      </c>
      <c r="OUO60" s="233">
        <v>25</v>
      </c>
      <c r="OUP60" s="233" t="s">
        <v>342</v>
      </c>
      <c r="OUQ60" s="233">
        <v>3.8</v>
      </c>
      <c r="OUR60" s="233">
        <f>OUO60*OUQ60</f>
        <v>95</v>
      </c>
      <c r="OUS60" s="233">
        <v>12</v>
      </c>
      <c r="OUT60" s="233">
        <v>142</v>
      </c>
      <c r="OUU60" s="233" t="s">
        <v>343</v>
      </c>
      <c r="OUV60" s="233" t="s">
        <v>344</v>
      </c>
      <c r="OUW60" s="233">
        <v>25</v>
      </c>
      <c r="OUX60" s="233" t="s">
        <v>342</v>
      </c>
      <c r="OUY60" s="233">
        <v>3.8</v>
      </c>
      <c r="OUZ60" s="233">
        <f>OUW60*OUY60</f>
        <v>95</v>
      </c>
      <c r="OVA60" s="233">
        <v>12</v>
      </c>
      <c r="OVB60" s="233">
        <v>142</v>
      </c>
      <c r="OVC60" s="233" t="s">
        <v>343</v>
      </c>
      <c r="OVD60" s="233" t="s">
        <v>344</v>
      </c>
      <c r="OVE60" s="233">
        <v>25</v>
      </c>
      <c r="OVF60" s="233" t="s">
        <v>342</v>
      </c>
      <c r="OVG60" s="233">
        <v>3.8</v>
      </c>
      <c r="OVH60" s="233">
        <f>OVE60*OVG60</f>
        <v>95</v>
      </c>
      <c r="OVI60" s="233">
        <v>12</v>
      </c>
      <c r="OVJ60" s="233">
        <v>142</v>
      </c>
      <c r="OVK60" s="233" t="s">
        <v>343</v>
      </c>
      <c r="OVL60" s="233" t="s">
        <v>344</v>
      </c>
      <c r="OVM60" s="233">
        <v>25</v>
      </c>
      <c r="OVN60" s="233" t="s">
        <v>342</v>
      </c>
      <c r="OVO60" s="233">
        <v>3.8</v>
      </c>
      <c r="OVP60" s="233">
        <f>OVM60*OVO60</f>
        <v>95</v>
      </c>
      <c r="OVQ60" s="233">
        <v>12</v>
      </c>
      <c r="OVR60" s="233">
        <v>142</v>
      </c>
      <c r="OVS60" s="233" t="s">
        <v>343</v>
      </c>
      <c r="OVT60" s="233" t="s">
        <v>344</v>
      </c>
      <c r="OVU60" s="233">
        <v>25</v>
      </c>
      <c r="OVV60" s="233" t="s">
        <v>342</v>
      </c>
      <c r="OVW60" s="233">
        <v>3.8</v>
      </c>
      <c r="OVX60" s="233">
        <f>OVU60*OVW60</f>
        <v>95</v>
      </c>
      <c r="OVY60" s="233">
        <v>12</v>
      </c>
      <c r="OVZ60" s="233">
        <v>142</v>
      </c>
      <c r="OWA60" s="233" t="s">
        <v>343</v>
      </c>
      <c r="OWB60" s="233" t="s">
        <v>344</v>
      </c>
      <c r="OWC60" s="233">
        <v>25</v>
      </c>
      <c r="OWD60" s="233" t="s">
        <v>342</v>
      </c>
      <c r="OWE60" s="233">
        <v>3.8</v>
      </c>
      <c r="OWF60" s="233">
        <f>OWC60*OWE60</f>
        <v>95</v>
      </c>
      <c r="OWG60" s="233">
        <v>12</v>
      </c>
      <c r="OWH60" s="233">
        <v>142</v>
      </c>
      <c r="OWI60" s="233" t="s">
        <v>343</v>
      </c>
      <c r="OWJ60" s="233" t="s">
        <v>344</v>
      </c>
      <c r="OWK60" s="233">
        <v>25</v>
      </c>
      <c r="OWL60" s="233" t="s">
        <v>342</v>
      </c>
      <c r="OWM60" s="233">
        <v>3.8</v>
      </c>
      <c r="OWN60" s="233">
        <f>OWK60*OWM60</f>
        <v>95</v>
      </c>
      <c r="OWO60" s="233">
        <v>12</v>
      </c>
      <c r="OWP60" s="233">
        <v>142</v>
      </c>
      <c r="OWQ60" s="233" t="s">
        <v>343</v>
      </c>
      <c r="OWR60" s="233" t="s">
        <v>344</v>
      </c>
      <c r="OWS60" s="233">
        <v>25</v>
      </c>
      <c r="OWT60" s="233" t="s">
        <v>342</v>
      </c>
      <c r="OWU60" s="233">
        <v>3.8</v>
      </c>
      <c r="OWV60" s="233">
        <f>OWS60*OWU60</f>
        <v>95</v>
      </c>
      <c r="OWW60" s="233">
        <v>12</v>
      </c>
      <c r="OWX60" s="233">
        <v>142</v>
      </c>
      <c r="OWY60" s="233" t="s">
        <v>343</v>
      </c>
      <c r="OWZ60" s="233" t="s">
        <v>344</v>
      </c>
      <c r="OXA60" s="233">
        <v>25</v>
      </c>
      <c r="OXB60" s="233" t="s">
        <v>342</v>
      </c>
      <c r="OXC60" s="233">
        <v>3.8</v>
      </c>
      <c r="OXD60" s="233">
        <f>OXA60*OXC60</f>
        <v>95</v>
      </c>
      <c r="OXE60" s="233">
        <v>12</v>
      </c>
      <c r="OXF60" s="233">
        <v>142</v>
      </c>
      <c r="OXG60" s="233" t="s">
        <v>343</v>
      </c>
      <c r="OXH60" s="233" t="s">
        <v>344</v>
      </c>
      <c r="OXI60" s="233">
        <v>25</v>
      </c>
      <c r="OXJ60" s="233" t="s">
        <v>342</v>
      </c>
      <c r="OXK60" s="233">
        <v>3.8</v>
      </c>
      <c r="OXL60" s="233">
        <f>OXI60*OXK60</f>
        <v>95</v>
      </c>
      <c r="OXM60" s="233">
        <v>12</v>
      </c>
      <c r="OXN60" s="233">
        <v>142</v>
      </c>
      <c r="OXO60" s="233" t="s">
        <v>343</v>
      </c>
      <c r="OXP60" s="233" t="s">
        <v>344</v>
      </c>
      <c r="OXQ60" s="233">
        <v>25</v>
      </c>
      <c r="OXR60" s="233" t="s">
        <v>342</v>
      </c>
      <c r="OXS60" s="233">
        <v>3.8</v>
      </c>
      <c r="OXT60" s="233">
        <f>OXQ60*OXS60</f>
        <v>95</v>
      </c>
      <c r="OXU60" s="233">
        <v>12</v>
      </c>
      <c r="OXV60" s="233">
        <v>142</v>
      </c>
      <c r="OXW60" s="233" t="s">
        <v>343</v>
      </c>
      <c r="OXX60" s="233" t="s">
        <v>344</v>
      </c>
      <c r="OXY60" s="233">
        <v>25</v>
      </c>
      <c r="OXZ60" s="233" t="s">
        <v>342</v>
      </c>
      <c r="OYA60" s="233">
        <v>3.8</v>
      </c>
      <c r="OYB60" s="233">
        <f>OXY60*OYA60</f>
        <v>95</v>
      </c>
      <c r="OYC60" s="233">
        <v>12</v>
      </c>
      <c r="OYD60" s="233">
        <v>142</v>
      </c>
      <c r="OYE60" s="233" t="s">
        <v>343</v>
      </c>
      <c r="OYF60" s="233" t="s">
        <v>344</v>
      </c>
      <c r="OYG60" s="233">
        <v>25</v>
      </c>
      <c r="OYH60" s="233" t="s">
        <v>342</v>
      </c>
      <c r="OYI60" s="233">
        <v>3.8</v>
      </c>
      <c r="OYJ60" s="233">
        <f>OYG60*OYI60</f>
        <v>95</v>
      </c>
      <c r="OYK60" s="233">
        <v>12</v>
      </c>
      <c r="OYL60" s="233">
        <v>142</v>
      </c>
      <c r="OYM60" s="233" t="s">
        <v>343</v>
      </c>
      <c r="OYN60" s="233" t="s">
        <v>344</v>
      </c>
      <c r="OYO60" s="233">
        <v>25</v>
      </c>
      <c r="OYP60" s="233" t="s">
        <v>342</v>
      </c>
      <c r="OYQ60" s="233">
        <v>3.8</v>
      </c>
      <c r="OYR60" s="233">
        <f>OYO60*OYQ60</f>
        <v>95</v>
      </c>
      <c r="OYS60" s="233">
        <v>12</v>
      </c>
      <c r="OYT60" s="233">
        <v>142</v>
      </c>
      <c r="OYU60" s="233" t="s">
        <v>343</v>
      </c>
      <c r="OYV60" s="233" t="s">
        <v>344</v>
      </c>
      <c r="OYW60" s="233">
        <v>25</v>
      </c>
      <c r="OYX60" s="233" t="s">
        <v>342</v>
      </c>
      <c r="OYY60" s="233">
        <v>3.8</v>
      </c>
      <c r="OYZ60" s="233">
        <f>OYW60*OYY60</f>
        <v>95</v>
      </c>
      <c r="OZA60" s="233">
        <v>12</v>
      </c>
      <c r="OZB60" s="233">
        <v>142</v>
      </c>
      <c r="OZC60" s="233" t="s">
        <v>343</v>
      </c>
      <c r="OZD60" s="233" t="s">
        <v>344</v>
      </c>
      <c r="OZE60" s="233">
        <v>25</v>
      </c>
      <c r="OZF60" s="233" t="s">
        <v>342</v>
      </c>
      <c r="OZG60" s="233">
        <v>3.8</v>
      </c>
      <c r="OZH60" s="233">
        <f>OZE60*OZG60</f>
        <v>95</v>
      </c>
      <c r="OZI60" s="233">
        <v>12</v>
      </c>
      <c r="OZJ60" s="233">
        <v>142</v>
      </c>
      <c r="OZK60" s="233" t="s">
        <v>343</v>
      </c>
      <c r="OZL60" s="233" t="s">
        <v>344</v>
      </c>
      <c r="OZM60" s="233">
        <v>25</v>
      </c>
      <c r="OZN60" s="233" t="s">
        <v>342</v>
      </c>
      <c r="OZO60" s="233">
        <v>3.8</v>
      </c>
      <c r="OZP60" s="233">
        <f>OZM60*OZO60</f>
        <v>95</v>
      </c>
      <c r="OZQ60" s="233">
        <v>12</v>
      </c>
      <c r="OZR60" s="233">
        <v>142</v>
      </c>
      <c r="OZS60" s="233" t="s">
        <v>343</v>
      </c>
      <c r="OZT60" s="233" t="s">
        <v>344</v>
      </c>
      <c r="OZU60" s="233">
        <v>25</v>
      </c>
      <c r="OZV60" s="233" t="s">
        <v>342</v>
      </c>
      <c r="OZW60" s="233">
        <v>3.8</v>
      </c>
      <c r="OZX60" s="233">
        <f>OZU60*OZW60</f>
        <v>95</v>
      </c>
      <c r="OZY60" s="233">
        <v>12</v>
      </c>
      <c r="OZZ60" s="233">
        <v>142</v>
      </c>
      <c r="PAA60" s="233" t="s">
        <v>343</v>
      </c>
      <c r="PAB60" s="233" t="s">
        <v>344</v>
      </c>
      <c r="PAC60" s="233">
        <v>25</v>
      </c>
      <c r="PAD60" s="233" t="s">
        <v>342</v>
      </c>
      <c r="PAE60" s="233">
        <v>3.8</v>
      </c>
      <c r="PAF60" s="233">
        <f>PAC60*PAE60</f>
        <v>95</v>
      </c>
      <c r="PAG60" s="233">
        <v>12</v>
      </c>
      <c r="PAH60" s="233">
        <v>142</v>
      </c>
      <c r="PAI60" s="233" t="s">
        <v>343</v>
      </c>
      <c r="PAJ60" s="233" t="s">
        <v>344</v>
      </c>
      <c r="PAK60" s="233">
        <v>25</v>
      </c>
      <c r="PAL60" s="233" t="s">
        <v>342</v>
      </c>
      <c r="PAM60" s="233">
        <v>3.8</v>
      </c>
      <c r="PAN60" s="233">
        <f>PAK60*PAM60</f>
        <v>95</v>
      </c>
      <c r="PAO60" s="233">
        <v>12</v>
      </c>
      <c r="PAP60" s="233">
        <v>142</v>
      </c>
      <c r="PAQ60" s="233" t="s">
        <v>343</v>
      </c>
      <c r="PAR60" s="233" t="s">
        <v>344</v>
      </c>
      <c r="PAS60" s="233">
        <v>25</v>
      </c>
      <c r="PAT60" s="233" t="s">
        <v>342</v>
      </c>
      <c r="PAU60" s="233">
        <v>3.8</v>
      </c>
      <c r="PAV60" s="233">
        <f>PAS60*PAU60</f>
        <v>95</v>
      </c>
      <c r="PAW60" s="233">
        <v>12</v>
      </c>
      <c r="PAX60" s="233">
        <v>142</v>
      </c>
      <c r="PAY60" s="233" t="s">
        <v>343</v>
      </c>
      <c r="PAZ60" s="233" t="s">
        <v>344</v>
      </c>
      <c r="PBA60" s="233">
        <v>25</v>
      </c>
      <c r="PBB60" s="233" t="s">
        <v>342</v>
      </c>
      <c r="PBC60" s="233">
        <v>3.8</v>
      </c>
      <c r="PBD60" s="233">
        <f>PBA60*PBC60</f>
        <v>95</v>
      </c>
      <c r="PBE60" s="233">
        <v>12</v>
      </c>
      <c r="PBF60" s="233">
        <v>142</v>
      </c>
      <c r="PBG60" s="233" t="s">
        <v>343</v>
      </c>
      <c r="PBH60" s="233" t="s">
        <v>344</v>
      </c>
      <c r="PBI60" s="233">
        <v>25</v>
      </c>
      <c r="PBJ60" s="233" t="s">
        <v>342</v>
      </c>
      <c r="PBK60" s="233">
        <v>3.8</v>
      </c>
      <c r="PBL60" s="233">
        <f>PBI60*PBK60</f>
        <v>95</v>
      </c>
      <c r="PBM60" s="233">
        <v>12</v>
      </c>
      <c r="PBN60" s="233">
        <v>142</v>
      </c>
      <c r="PBO60" s="233" t="s">
        <v>343</v>
      </c>
      <c r="PBP60" s="233" t="s">
        <v>344</v>
      </c>
      <c r="PBQ60" s="233">
        <v>25</v>
      </c>
      <c r="PBR60" s="233" t="s">
        <v>342</v>
      </c>
      <c r="PBS60" s="233">
        <v>3.8</v>
      </c>
      <c r="PBT60" s="233">
        <f>PBQ60*PBS60</f>
        <v>95</v>
      </c>
      <c r="PBU60" s="233">
        <v>12</v>
      </c>
      <c r="PBV60" s="233">
        <v>142</v>
      </c>
      <c r="PBW60" s="233" t="s">
        <v>343</v>
      </c>
      <c r="PBX60" s="233" t="s">
        <v>344</v>
      </c>
      <c r="PBY60" s="233">
        <v>25</v>
      </c>
      <c r="PBZ60" s="233" t="s">
        <v>342</v>
      </c>
      <c r="PCA60" s="233">
        <v>3.8</v>
      </c>
      <c r="PCB60" s="233">
        <f>PBY60*PCA60</f>
        <v>95</v>
      </c>
      <c r="PCC60" s="233">
        <v>12</v>
      </c>
      <c r="PCD60" s="233">
        <v>142</v>
      </c>
      <c r="PCE60" s="233" t="s">
        <v>343</v>
      </c>
      <c r="PCF60" s="233" t="s">
        <v>344</v>
      </c>
      <c r="PCG60" s="233">
        <v>25</v>
      </c>
      <c r="PCH60" s="233" t="s">
        <v>342</v>
      </c>
      <c r="PCI60" s="233">
        <v>3.8</v>
      </c>
      <c r="PCJ60" s="233">
        <f>PCG60*PCI60</f>
        <v>95</v>
      </c>
      <c r="PCK60" s="233">
        <v>12</v>
      </c>
      <c r="PCL60" s="233">
        <v>142</v>
      </c>
      <c r="PCM60" s="233" t="s">
        <v>343</v>
      </c>
      <c r="PCN60" s="233" t="s">
        <v>344</v>
      </c>
      <c r="PCO60" s="233">
        <v>25</v>
      </c>
      <c r="PCP60" s="233" t="s">
        <v>342</v>
      </c>
      <c r="PCQ60" s="233">
        <v>3.8</v>
      </c>
      <c r="PCR60" s="233">
        <f>PCO60*PCQ60</f>
        <v>95</v>
      </c>
      <c r="PCS60" s="233">
        <v>12</v>
      </c>
      <c r="PCT60" s="233">
        <v>142</v>
      </c>
      <c r="PCU60" s="233" t="s">
        <v>343</v>
      </c>
      <c r="PCV60" s="233" t="s">
        <v>344</v>
      </c>
      <c r="PCW60" s="233">
        <v>25</v>
      </c>
      <c r="PCX60" s="233" t="s">
        <v>342</v>
      </c>
      <c r="PCY60" s="233">
        <v>3.8</v>
      </c>
      <c r="PCZ60" s="233">
        <f>PCW60*PCY60</f>
        <v>95</v>
      </c>
      <c r="PDA60" s="233">
        <v>12</v>
      </c>
      <c r="PDB60" s="233">
        <v>142</v>
      </c>
      <c r="PDC60" s="233" t="s">
        <v>343</v>
      </c>
      <c r="PDD60" s="233" t="s">
        <v>344</v>
      </c>
      <c r="PDE60" s="233">
        <v>25</v>
      </c>
      <c r="PDF60" s="233" t="s">
        <v>342</v>
      </c>
      <c r="PDG60" s="233">
        <v>3.8</v>
      </c>
      <c r="PDH60" s="233">
        <f>PDE60*PDG60</f>
        <v>95</v>
      </c>
      <c r="PDI60" s="233">
        <v>12</v>
      </c>
      <c r="PDJ60" s="233">
        <v>142</v>
      </c>
      <c r="PDK60" s="233" t="s">
        <v>343</v>
      </c>
      <c r="PDL60" s="233" t="s">
        <v>344</v>
      </c>
      <c r="PDM60" s="233">
        <v>25</v>
      </c>
      <c r="PDN60" s="233" t="s">
        <v>342</v>
      </c>
      <c r="PDO60" s="233">
        <v>3.8</v>
      </c>
      <c r="PDP60" s="233">
        <f>PDM60*PDO60</f>
        <v>95</v>
      </c>
      <c r="PDQ60" s="233">
        <v>12</v>
      </c>
      <c r="PDR60" s="233">
        <v>142</v>
      </c>
      <c r="PDS60" s="233" t="s">
        <v>343</v>
      </c>
      <c r="PDT60" s="233" t="s">
        <v>344</v>
      </c>
      <c r="PDU60" s="233">
        <v>25</v>
      </c>
      <c r="PDV60" s="233" t="s">
        <v>342</v>
      </c>
      <c r="PDW60" s="233">
        <v>3.8</v>
      </c>
      <c r="PDX60" s="233">
        <f>PDU60*PDW60</f>
        <v>95</v>
      </c>
      <c r="PDY60" s="233">
        <v>12</v>
      </c>
      <c r="PDZ60" s="233">
        <v>142</v>
      </c>
      <c r="PEA60" s="233" t="s">
        <v>343</v>
      </c>
      <c r="PEB60" s="233" t="s">
        <v>344</v>
      </c>
      <c r="PEC60" s="233">
        <v>25</v>
      </c>
      <c r="PED60" s="233" t="s">
        <v>342</v>
      </c>
      <c r="PEE60" s="233">
        <v>3.8</v>
      </c>
      <c r="PEF60" s="233">
        <f>PEC60*PEE60</f>
        <v>95</v>
      </c>
      <c r="PEG60" s="233">
        <v>12</v>
      </c>
      <c r="PEH60" s="233">
        <v>142</v>
      </c>
      <c r="PEI60" s="233" t="s">
        <v>343</v>
      </c>
      <c r="PEJ60" s="233" t="s">
        <v>344</v>
      </c>
      <c r="PEK60" s="233">
        <v>25</v>
      </c>
      <c r="PEL60" s="233" t="s">
        <v>342</v>
      </c>
      <c r="PEM60" s="233">
        <v>3.8</v>
      </c>
      <c r="PEN60" s="233">
        <f>PEK60*PEM60</f>
        <v>95</v>
      </c>
      <c r="PEO60" s="233">
        <v>12</v>
      </c>
      <c r="PEP60" s="233">
        <v>142</v>
      </c>
      <c r="PEQ60" s="233" t="s">
        <v>343</v>
      </c>
      <c r="PER60" s="233" t="s">
        <v>344</v>
      </c>
      <c r="PES60" s="233">
        <v>25</v>
      </c>
      <c r="PET60" s="233" t="s">
        <v>342</v>
      </c>
      <c r="PEU60" s="233">
        <v>3.8</v>
      </c>
      <c r="PEV60" s="233">
        <f>PES60*PEU60</f>
        <v>95</v>
      </c>
      <c r="PEW60" s="233">
        <v>12</v>
      </c>
      <c r="PEX60" s="233">
        <v>142</v>
      </c>
      <c r="PEY60" s="233" t="s">
        <v>343</v>
      </c>
      <c r="PEZ60" s="233" t="s">
        <v>344</v>
      </c>
      <c r="PFA60" s="233">
        <v>25</v>
      </c>
      <c r="PFB60" s="233" t="s">
        <v>342</v>
      </c>
      <c r="PFC60" s="233">
        <v>3.8</v>
      </c>
      <c r="PFD60" s="233">
        <f>PFA60*PFC60</f>
        <v>95</v>
      </c>
      <c r="PFE60" s="233">
        <v>12</v>
      </c>
      <c r="PFF60" s="233">
        <v>142</v>
      </c>
      <c r="PFG60" s="233" t="s">
        <v>343</v>
      </c>
      <c r="PFH60" s="233" t="s">
        <v>344</v>
      </c>
      <c r="PFI60" s="233">
        <v>25</v>
      </c>
      <c r="PFJ60" s="233" t="s">
        <v>342</v>
      </c>
      <c r="PFK60" s="233">
        <v>3.8</v>
      </c>
      <c r="PFL60" s="233">
        <f>PFI60*PFK60</f>
        <v>95</v>
      </c>
      <c r="PFM60" s="233">
        <v>12</v>
      </c>
      <c r="PFN60" s="233">
        <v>142</v>
      </c>
      <c r="PFO60" s="233" t="s">
        <v>343</v>
      </c>
      <c r="PFP60" s="233" t="s">
        <v>344</v>
      </c>
      <c r="PFQ60" s="233">
        <v>25</v>
      </c>
      <c r="PFR60" s="233" t="s">
        <v>342</v>
      </c>
      <c r="PFS60" s="233">
        <v>3.8</v>
      </c>
      <c r="PFT60" s="233">
        <f>PFQ60*PFS60</f>
        <v>95</v>
      </c>
      <c r="PFU60" s="233">
        <v>12</v>
      </c>
      <c r="PFV60" s="233">
        <v>142</v>
      </c>
      <c r="PFW60" s="233" t="s">
        <v>343</v>
      </c>
      <c r="PFX60" s="233" t="s">
        <v>344</v>
      </c>
      <c r="PFY60" s="233">
        <v>25</v>
      </c>
      <c r="PFZ60" s="233" t="s">
        <v>342</v>
      </c>
      <c r="PGA60" s="233">
        <v>3.8</v>
      </c>
      <c r="PGB60" s="233">
        <f>PFY60*PGA60</f>
        <v>95</v>
      </c>
      <c r="PGC60" s="233">
        <v>12</v>
      </c>
      <c r="PGD60" s="233">
        <v>142</v>
      </c>
      <c r="PGE60" s="233" t="s">
        <v>343</v>
      </c>
      <c r="PGF60" s="233" t="s">
        <v>344</v>
      </c>
      <c r="PGG60" s="233">
        <v>25</v>
      </c>
      <c r="PGH60" s="233" t="s">
        <v>342</v>
      </c>
      <c r="PGI60" s="233">
        <v>3.8</v>
      </c>
      <c r="PGJ60" s="233">
        <f>PGG60*PGI60</f>
        <v>95</v>
      </c>
      <c r="PGK60" s="233">
        <v>12</v>
      </c>
      <c r="PGL60" s="233">
        <v>142</v>
      </c>
      <c r="PGM60" s="233" t="s">
        <v>343</v>
      </c>
      <c r="PGN60" s="233" t="s">
        <v>344</v>
      </c>
      <c r="PGO60" s="233">
        <v>25</v>
      </c>
      <c r="PGP60" s="233" t="s">
        <v>342</v>
      </c>
      <c r="PGQ60" s="233">
        <v>3.8</v>
      </c>
      <c r="PGR60" s="233">
        <f>PGO60*PGQ60</f>
        <v>95</v>
      </c>
      <c r="PGS60" s="233">
        <v>12</v>
      </c>
      <c r="PGT60" s="233">
        <v>142</v>
      </c>
      <c r="PGU60" s="233" t="s">
        <v>343</v>
      </c>
      <c r="PGV60" s="233" t="s">
        <v>344</v>
      </c>
      <c r="PGW60" s="233">
        <v>25</v>
      </c>
      <c r="PGX60" s="233" t="s">
        <v>342</v>
      </c>
      <c r="PGY60" s="233">
        <v>3.8</v>
      </c>
      <c r="PGZ60" s="233">
        <f>PGW60*PGY60</f>
        <v>95</v>
      </c>
      <c r="PHA60" s="233">
        <v>12</v>
      </c>
      <c r="PHB60" s="233">
        <v>142</v>
      </c>
      <c r="PHC60" s="233" t="s">
        <v>343</v>
      </c>
      <c r="PHD60" s="233" t="s">
        <v>344</v>
      </c>
      <c r="PHE60" s="233">
        <v>25</v>
      </c>
      <c r="PHF60" s="233" t="s">
        <v>342</v>
      </c>
      <c r="PHG60" s="233">
        <v>3.8</v>
      </c>
      <c r="PHH60" s="233">
        <f>PHE60*PHG60</f>
        <v>95</v>
      </c>
      <c r="PHI60" s="233">
        <v>12</v>
      </c>
      <c r="PHJ60" s="233">
        <v>142</v>
      </c>
      <c r="PHK60" s="233" t="s">
        <v>343</v>
      </c>
      <c r="PHL60" s="233" t="s">
        <v>344</v>
      </c>
      <c r="PHM60" s="233">
        <v>25</v>
      </c>
      <c r="PHN60" s="233" t="s">
        <v>342</v>
      </c>
      <c r="PHO60" s="233">
        <v>3.8</v>
      </c>
      <c r="PHP60" s="233">
        <f>PHM60*PHO60</f>
        <v>95</v>
      </c>
      <c r="PHQ60" s="233">
        <v>12</v>
      </c>
      <c r="PHR60" s="233">
        <v>142</v>
      </c>
      <c r="PHS60" s="233" t="s">
        <v>343</v>
      </c>
      <c r="PHT60" s="233" t="s">
        <v>344</v>
      </c>
      <c r="PHU60" s="233">
        <v>25</v>
      </c>
      <c r="PHV60" s="233" t="s">
        <v>342</v>
      </c>
      <c r="PHW60" s="233">
        <v>3.8</v>
      </c>
      <c r="PHX60" s="233">
        <f>PHU60*PHW60</f>
        <v>95</v>
      </c>
      <c r="PHY60" s="233">
        <v>12</v>
      </c>
      <c r="PHZ60" s="233">
        <v>142</v>
      </c>
      <c r="PIA60" s="233" t="s">
        <v>343</v>
      </c>
      <c r="PIB60" s="233" t="s">
        <v>344</v>
      </c>
      <c r="PIC60" s="233">
        <v>25</v>
      </c>
      <c r="PID60" s="233" t="s">
        <v>342</v>
      </c>
      <c r="PIE60" s="233">
        <v>3.8</v>
      </c>
      <c r="PIF60" s="233">
        <f>PIC60*PIE60</f>
        <v>95</v>
      </c>
      <c r="PIG60" s="233">
        <v>12</v>
      </c>
      <c r="PIH60" s="233">
        <v>142</v>
      </c>
      <c r="PII60" s="233" t="s">
        <v>343</v>
      </c>
      <c r="PIJ60" s="233" t="s">
        <v>344</v>
      </c>
      <c r="PIK60" s="233">
        <v>25</v>
      </c>
      <c r="PIL60" s="233" t="s">
        <v>342</v>
      </c>
      <c r="PIM60" s="233">
        <v>3.8</v>
      </c>
      <c r="PIN60" s="233">
        <f>PIK60*PIM60</f>
        <v>95</v>
      </c>
      <c r="PIO60" s="233">
        <v>12</v>
      </c>
      <c r="PIP60" s="233">
        <v>142</v>
      </c>
      <c r="PIQ60" s="233" t="s">
        <v>343</v>
      </c>
      <c r="PIR60" s="233" t="s">
        <v>344</v>
      </c>
      <c r="PIS60" s="233">
        <v>25</v>
      </c>
      <c r="PIT60" s="233" t="s">
        <v>342</v>
      </c>
      <c r="PIU60" s="233">
        <v>3.8</v>
      </c>
      <c r="PIV60" s="233">
        <f>PIS60*PIU60</f>
        <v>95</v>
      </c>
      <c r="PIW60" s="233">
        <v>12</v>
      </c>
      <c r="PIX60" s="233">
        <v>142</v>
      </c>
      <c r="PIY60" s="233" t="s">
        <v>343</v>
      </c>
      <c r="PIZ60" s="233" t="s">
        <v>344</v>
      </c>
      <c r="PJA60" s="233">
        <v>25</v>
      </c>
      <c r="PJB60" s="233" t="s">
        <v>342</v>
      </c>
      <c r="PJC60" s="233">
        <v>3.8</v>
      </c>
      <c r="PJD60" s="233">
        <f>PJA60*PJC60</f>
        <v>95</v>
      </c>
      <c r="PJE60" s="233">
        <v>12</v>
      </c>
      <c r="PJF60" s="233">
        <v>142</v>
      </c>
      <c r="PJG60" s="233" t="s">
        <v>343</v>
      </c>
      <c r="PJH60" s="233" t="s">
        <v>344</v>
      </c>
      <c r="PJI60" s="233">
        <v>25</v>
      </c>
      <c r="PJJ60" s="233" t="s">
        <v>342</v>
      </c>
      <c r="PJK60" s="233">
        <v>3.8</v>
      </c>
      <c r="PJL60" s="233">
        <f>PJI60*PJK60</f>
        <v>95</v>
      </c>
      <c r="PJM60" s="233">
        <v>12</v>
      </c>
      <c r="PJN60" s="233">
        <v>142</v>
      </c>
      <c r="PJO60" s="233" t="s">
        <v>343</v>
      </c>
      <c r="PJP60" s="233" t="s">
        <v>344</v>
      </c>
      <c r="PJQ60" s="233">
        <v>25</v>
      </c>
      <c r="PJR60" s="233" t="s">
        <v>342</v>
      </c>
      <c r="PJS60" s="233">
        <v>3.8</v>
      </c>
      <c r="PJT60" s="233">
        <f>PJQ60*PJS60</f>
        <v>95</v>
      </c>
      <c r="PJU60" s="233">
        <v>12</v>
      </c>
      <c r="PJV60" s="233">
        <v>142</v>
      </c>
      <c r="PJW60" s="233" t="s">
        <v>343</v>
      </c>
      <c r="PJX60" s="233" t="s">
        <v>344</v>
      </c>
      <c r="PJY60" s="233">
        <v>25</v>
      </c>
      <c r="PJZ60" s="233" t="s">
        <v>342</v>
      </c>
      <c r="PKA60" s="233">
        <v>3.8</v>
      </c>
      <c r="PKB60" s="233">
        <f>PJY60*PKA60</f>
        <v>95</v>
      </c>
      <c r="PKC60" s="233">
        <v>12</v>
      </c>
      <c r="PKD60" s="233">
        <v>142</v>
      </c>
      <c r="PKE60" s="233" t="s">
        <v>343</v>
      </c>
      <c r="PKF60" s="233" t="s">
        <v>344</v>
      </c>
      <c r="PKG60" s="233">
        <v>25</v>
      </c>
      <c r="PKH60" s="233" t="s">
        <v>342</v>
      </c>
      <c r="PKI60" s="233">
        <v>3.8</v>
      </c>
      <c r="PKJ60" s="233">
        <f>PKG60*PKI60</f>
        <v>95</v>
      </c>
      <c r="PKK60" s="233">
        <v>12</v>
      </c>
      <c r="PKL60" s="233">
        <v>142</v>
      </c>
      <c r="PKM60" s="233" t="s">
        <v>343</v>
      </c>
      <c r="PKN60" s="233" t="s">
        <v>344</v>
      </c>
      <c r="PKO60" s="233">
        <v>25</v>
      </c>
      <c r="PKP60" s="233" t="s">
        <v>342</v>
      </c>
      <c r="PKQ60" s="233">
        <v>3.8</v>
      </c>
      <c r="PKR60" s="233">
        <f>PKO60*PKQ60</f>
        <v>95</v>
      </c>
      <c r="PKS60" s="233">
        <v>12</v>
      </c>
      <c r="PKT60" s="233">
        <v>142</v>
      </c>
      <c r="PKU60" s="233" t="s">
        <v>343</v>
      </c>
      <c r="PKV60" s="233" t="s">
        <v>344</v>
      </c>
      <c r="PKW60" s="233">
        <v>25</v>
      </c>
      <c r="PKX60" s="233" t="s">
        <v>342</v>
      </c>
      <c r="PKY60" s="233">
        <v>3.8</v>
      </c>
      <c r="PKZ60" s="233">
        <f>PKW60*PKY60</f>
        <v>95</v>
      </c>
      <c r="PLA60" s="233">
        <v>12</v>
      </c>
      <c r="PLB60" s="233">
        <v>142</v>
      </c>
      <c r="PLC60" s="233" t="s">
        <v>343</v>
      </c>
      <c r="PLD60" s="233" t="s">
        <v>344</v>
      </c>
      <c r="PLE60" s="233">
        <v>25</v>
      </c>
      <c r="PLF60" s="233" t="s">
        <v>342</v>
      </c>
      <c r="PLG60" s="233">
        <v>3.8</v>
      </c>
      <c r="PLH60" s="233">
        <f>PLE60*PLG60</f>
        <v>95</v>
      </c>
      <c r="PLI60" s="233">
        <v>12</v>
      </c>
      <c r="PLJ60" s="233">
        <v>142</v>
      </c>
      <c r="PLK60" s="233" t="s">
        <v>343</v>
      </c>
      <c r="PLL60" s="233" t="s">
        <v>344</v>
      </c>
      <c r="PLM60" s="233">
        <v>25</v>
      </c>
      <c r="PLN60" s="233" t="s">
        <v>342</v>
      </c>
      <c r="PLO60" s="233">
        <v>3.8</v>
      </c>
      <c r="PLP60" s="233">
        <f>PLM60*PLO60</f>
        <v>95</v>
      </c>
      <c r="PLQ60" s="233">
        <v>12</v>
      </c>
      <c r="PLR60" s="233">
        <v>142</v>
      </c>
      <c r="PLS60" s="233" t="s">
        <v>343</v>
      </c>
      <c r="PLT60" s="233" t="s">
        <v>344</v>
      </c>
      <c r="PLU60" s="233">
        <v>25</v>
      </c>
      <c r="PLV60" s="233" t="s">
        <v>342</v>
      </c>
      <c r="PLW60" s="233">
        <v>3.8</v>
      </c>
      <c r="PLX60" s="233">
        <f>PLU60*PLW60</f>
        <v>95</v>
      </c>
      <c r="PLY60" s="233">
        <v>12</v>
      </c>
      <c r="PLZ60" s="233">
        <v>142</v>
      </c>
      <c r="PMA60" s="233" t="s">
        <v>343</v>
      </c>
      <c r="PMB60" s="233" t="s">
        <v>344</v>
      </c>
      <c r="PMC60" s="233">
        <v>25</v>
      </c>
      <c r="PMD60" s="233" t="s">
        <v>342</v>
      </c>
      <c r="PME60" s="233">
        <v>3.8</v>
      </c>
      <c r="PMF60" s="233">
        <f>PMC60*PME60</f>
        <v>95</v>
      </c>
      <c r="PMG60" s="233">
        <v>12</v>
      </c>
      <c r="PMH60" s="233">
        <v>142</v>
      </c>
      <c r="PMI60" s="233" t="s">
        <v>343</v>
      </c>
      <c r="PMJ60" s="233" t="s">
        <v>344</v>
      </c>
      <c r="PMK60" s="233">
        <v>25</v>
      </c>
      <c r="PML60" s="233" t="s">
        <v>342</v>
      </c>
      <c r="PMM60" s="233">
        <v>3.8</v>
      </c>
      <c r="PMN60" s="233">
        <f>PMK60*PMM60</f>
        <v>95</v>
      </c>
      <c r="PMO60" s="233">
        <v>12</v>
      </c>
      <c r="PMP60" s="233">
        <v>142</v>
      </c>
      <c r="PMQ60" s="233" t="s">
        <v>343</v>
      </c>
      <c r="PMR60" s="233" t="s">
        <v>344</v>
      </c>
      <c r="PMS60" s="233">
        <v>25</v>
      </c>
      <c r="PMT60" s="233" t="s">
        <v>342</v>
      </c>
      <c r="PMU60" s="233">
        <v>3.8</v>
      </c>
      <c r="PMV60" s="233">
        <f>PMS60*PMU60</f>
        <v>95</v>
      </c>
      <c r="PMW60" s="233">
        <v>12</v>
      </c>
      <c r="PMX60" s="233">
        <v>142</v>
      </c>
      <c r="PMY60" s="233" t="s">
        <v>343</v>
      </c>
      <c r="PMZ60" s="233" t="s">
        <v>344</v>
      </c>
      <c r="PNA60" s="233">
        <v>25</v>
      </c>
      <c r="PNB60" s="233" t="s">
        <v>342</v>
      </c>
      <c r="PNC60" s="233">
        <v>3.8</v>
      </c>
      <c r="PND60" s="233">
        <f>PNA60*PNC60</f>
        <v>95</v>
      </c>
      <c r="PNE60" s="233">
        <v>12</v>
      </c>
      <c r="PNF60" s="233">
        <v>142</v>
      </c>
      <c r="PNG60" s="233" t="s">
        <v>343</v>
      </c>
      <c r="PNH60" s="233" t="s">
        <v>344</v>
      </c>
      <c r="PNI60" s="233">
        <v>25</v>
      </c>
      <c r="PNJ60" s="233" t="s">
        <v>342</v>
      </c>
      <c r="PNK60" s="233">
        <v>3.8</v>
      </c>
      <c r="PNL60" s="233">
        <f>PNI60*PNK60</f>
        <v>95</v>
      </c>
      <c r="PNM60" s="233">
        <v>12</v>
      </c>
      <c r="PNN60" s="233">
        <v>142</v>
      </c>
      <c r="PNO60" s="233" t="s">
        <v>343</v>
      </c>
      <c r="PNP60" s="233" t="s">
        <v>344</v>
      </c>
      <c r="PNQ60" s="233">
        <v>25</v>
      </c>
      <c r="PNR60" s="233" t="s">
        <v>342</v>
      </c>
      <c r="PNS60" s="233">
        <v>3.8</v>
      </c>
      <c r="PNT60" s="233">
        <f>PNQ60*PNS60</f>
        <v>95</v>
      </c>
      <c r="PNU60" s="233">
        <v>12</v>
      </c>
      <c r="PNV60" s="233">
        <v>142</v>
      </c>
      <c r="PNW60" s="233" t="s">
        <v>343</v>
      </c>
      <c r="PNX60" s="233" t="s">
        <v>344</v>
      </c>
      <c r="PNY60" s="233">
        <v>25</v>
      </c>
      <c r="PNZ60" s="233" t="s">
        <v>342</v>
      </c>
      <c r="POA60" s="233">
        <v>3.8</v>
      </c>
      <c r="POB60" s="233">
        <f>PNY60*POA60</f>
        <v>95</v>
      </c>
      <c r="POC60" s="233">
        <v>12</v>
      </c>
      <c r="POD60" s="233">
        <v>142</v>
      </c>
      <c r="POE60" s="233" t="s">
        <v>343</v>
      </c>
      <c r="POF60" s="233" t="s">
        <v>344</v>
      </c>
      <c r="POG60" s="233">
        <v>25</v>
      </c>
      <c r="POH60" s="233" t="s">
        <v>342</v>
      </c>
      <c r="POI60" s="233">
        <v>3.8</v>
      </c>
      <c r="POJ60" s="233">
        <f>POG60*POI60</f>
        <v>95</v>
      </c>
      <c r="POK60" s="233">
        <v>12</v>
      </c>
      <c r="POL60" s="233">
        <v>142</v>
      </c>
      <c r="POM60" s="233" t="s">
        <v>343</v>
      </c>
      <c r="PON60" s="233" t="s">
        <v>344</v>
      </c>
      <c r="POO60" s="233">
        <v>25</v>
      </c>
      <c r="POP60" s="233" t="s">
        <v>342</v>
      </c>
      <c r="POQ60" s="233">
        <v>3.8</v>
      </c>
      <c r="POR60" s="233">
        <f>POO60*POQ60</f>
        <v>95</v>
      </c>
      <c r="POS60" s="233">
        <v>12</v>
      </c>
      <c r="POT60" s="233">
        <v>142</v>
      </c>
      <c r="POU60" s="233" t="s">
        <v>343</v>
      </c>
      <c r="POV60" s="233" t="s">
        <v>344</v>
      </c>
      <c r="POW60" s="233">
        <v>25</v>
      </c>
      <c r="POX60" s="233" t="s">
        <v>342</v>
      </c>
      <c r="POY60" s="233">
        <v>3.8</v>
      </c>
      <c r="POZ60" s="233">
        <f>POW60*POY60</f>
        <v>95</v>
      </c>
      <c r="PPA60" s="233">
        <v>12</v>
      </c>
      <c r="PPB60" s="233">
        <v>142</v>
      </c>
      <c r="PPC60" s="233" t="s">
        <v>343</v>
      </c>
      <c r="PPD60" s="233" t="s">
        <v>344</v>
      </c>
      <c r="PPE60" s="233">
        <v>25</v>
      </c>
      <c r="PPF60" s="233" t="s">
        <v>342</v>
      </c>
      <c r="PPG60" s="233">
        <v>3.8</v>
      </c>
      <c r="PPH60" s="233">
        <f>PPE60*PPG60</f>
        <v>95</v>
      </c>
      <c r="PPI60" s="233">
        <v>12</v>
      </c>
      <c r="PPJ60" s="233">
        <v>142</v>
      </c>
      <c r="PPK60" s="233" t="s">
        <v>343</v>
      </c>
      <c r="PPL60" s="233" t="s">
        <v>344</v>
      </c>
      <c r="PPM60" s="233">
        <v>25</v>
      </c>
      <c r="PPN60" s="233" t="s">
        <v>342</v>
      </c>
      <c r="PPO60" s="233">
        <v>3.8</v>
      </c>
      <c r="PPP60" s="233">
        <f>PPM60*PPO60</f>
        <v>95</v>
      </c>
      <c r="PPQ60" s="233">
        <v>12</v>
      </c>
      <c r="PPR60" s="233">
        <v>142</v>
      </c>
      <c r="PPS60" s="233" t="s">
        <v>343</v>
      </c>
      <c r="PPT60" s="233" t="s">
        <v>344</v>
      </c>
      <c r="PPU60" s="233">
        <v>25</v>
      </c>
      <c r="PPV60" s="233" t="s">
        <v>342</v>
      </c>
      <c r="PPW60" s="233">
        <v>3.8</v>
      </c>
      <c r="PPX60" s="233">
        <f>PPU60*PPW60</f>
        <v>95</v>
      </c>
      <c r="PPY60" s="233">
        <v>12</v>
      </c>
      <c r="PPZ60" s="233">
        <v>142</v>
      </c>
      <c r="PQA60" s="233" t="s">
        <v>343</v>
      </c>
      <c r="PQB60" s="233" t="s">
        <v>344</v>
      </c>
      <c r="PQC60" s="233">
        <v>25</v>
      </c>
      <c r="PQD60" s="233" t="s">
        <v>342</v>
      </c>
      <c r="PQE60" s="233">
        <v>3.8</v>
      </c>
      <c r="PQF60" s="233">
        <f>PQC60*PQE60</f>
        <v>95</v>
      </c>
      <c r="PQG60" s="233">
        <v>12</v>
      </c>
      <c r="PQH60" s="233">
        <v>142</v>
      </c>
      <c r="PQI60" s="233" t="s">
        <v>343</v>
      </c>
      <c r="PQJ60" s="233" t="s">
        <v>344</v>
      </c>
      <c r="PQK60" s="233">
        <v>25</v>
      </c>
      <c r="PQL60" s="233" t="s">
        <v>342</v>
      </c>
      <c r="PQM60" s="233">
        <v>3.8</v>
      </c>
      <c r="PQN60" s="233">
        <f>PQK60*PQM60</f>
        <v>95</v>
      </c>
      <c r="PQO60" s="233">
        <v>12</v>
      </c>
      <c r="PQP60" s="233">
        <v>142</v>
      </c>
      <c r="PQQ60" s="233" t="s">
        <v>343</v>
      </c>
      <c r="PQR60" s="233" t="s">
        <v>344</v>
      </c>
      <c r="PQS60" s="233">
        <v>25</v>
      </c>
      <c r="PQT60" s="233" t="s">
        <v>342</v>
      </c>
      <c r="PQU60" s="233">
        <v>3.8</v>
      </c>
      <c r="PQV60" s="233">
        <f>PQS60*PQU60</f>
        <v>95</v>
      </c>
      <c r="PQW60" s="233">
        <v>12</v>
      </c>
      <c r="PQX60" s="233">
        <v>142</v>
      </c>
      <c r="PQY60" s="233" t="s">
        <v>343</v>
      </c>
      <c r="PQZ60" s="233" t="s">
        <v>344</v>
      </c>
      <c r="PRA60" s="233">
        <v>25</v>
      </c>
      <c r="PRB60" s="233" t="s">
        <v>342</v>
      </c>
      <c r="PRC60" s="233">
        <v>3.8</v>
      </c>
      <c r="PRD60" s="233">
        <f>PRA60*PRC60</f>
        <v>95</v>
      </c>
      <c r="PRE60" s="233">
        <v>12</v>
      </c>
      <c r="PRF60" s="233">
        <v>142</v>
      </c>
      <c r="PRG60" s="233" t="s">
        <v>343</v>
      </c>
      <c r="PRH60" s="233" t="s">
        <v>344</v>
      </c>
      <c r="PRI60" s="233">
        <v>25</v>
      </c>
      <c r="PRJ60" s="233" t="s">
        <v>342</v>
      </c>
      <c r="PRK60" s="233">
        <v>3.8</v>
      </c>
      <c r="PRL60" s="233">
        <f>PRI60*PRK60</f>
        <v>95</v>
      </c>
      <c r="PRM60" s="233">
        <v>12</v>
      </c>
      <c r="PRN60" s="233">
        <v>142</v>
      </c>
      <c r="PRO60" s="233" t="s">
        <v>343</v>
      </c>
      <c r="PRP60" s="233" t="s">
        <v>344</v>
      </c>
      <c r="PRQ60" s="233">
        <v>25</v>
      </c>
      <c r="PRR60" s="233" t="s">
        <v>342</v>
      </c>
      <c r="PRS60" s="233">
        <v>3.8</v>
      </c>
      <c r="PRT60" s="233">
        <f>PRQ60*PRS60</f>
        <v>95</v>
      </c>
      <c r="PRU60" s="233">
        <v>12</v>
      </c>
      <c r="PRV60" s="233">
        <v>142</v>
      </c>
      <c r="PRW60" s="233" t="s">
        <v>343</v>
      </c>
      <c r="PRX60" s="233" t="s">
        <v>344</v>
      </c>
      <c r="PRY60" s="233">
        <v>25</v>
      </c>
      <c r="PRZ60" s="233" t="s">
        <v>342</v>
      </c>
      <c r="PSA60" s="233">
        <v>3.8</v>
      </c>
      <c r="PSB60" s="233">
        <f>PRY60*PSA60</f>
        <v>95</v>
      </c>
      <c r="PSC60" s="233">
        <v>12</v>
      </c>
      <c r="PSD60" s="233">
        <v>142</v>
      </c>
      <c r="PSE60" s="233" t="s">
        <v>343</v>
      </c>
      <c r="PSF60" s="233" t="s">
        <v>344</v>
      </c>
      <c r="PSG60" s="233">
        <v>25</v>
      </c>
      <c r="PSH60" s="233" t="s">
        <v>342</v>
      </c>
      <c r="PSI60" s="233">
        <v>3.8</v>
      </c>
      <c r="PSJ60" s="233">
        <f>PSG60*PSI60</f>
        <v>95</v>
      </c>
      <c r="PSK60" s="233">
        <v>12</v>
      </c>
      <c r="PSL60" s="233">
        <v>142</v>
      </c>
      <c r="PSM60" s="233" t="s">
        <v>343</v>
      </c>
      <c r="PSN60" s="233" t="s">
        <v>344</v>
      </c>
      <c r="PSO60" s="233">
        <v>25</v>
      </c>
      <c r="PSP60" s="233" t="s">
        <v>342</v>
      </c>
      <c r="PSQ60" s="233">
        <v>3.8</v>
      </c>
      <c r="PSR60" s="233">
        <f>PSO60*PSQ60</f>
        <v>95</v>
      </c>
      <c r="PSS60" s="233">
        <v>12</v>
      </c>
      <c r="PST60" s="233">
        <v>142</v>
      </c>
      <c r="PSU60" s="233" t="s">
        <v>343</v>
      </c>
      <c r="PSV60" s="233" t="s">
        <v>344</v>
      </c>
      <c r="PSW60" s="233">
        <v>25</v>
      </c>
      <c r="PSX60" s="233" t="s">
        <v>342</v>
      </c>
      <c r="PSY60" s="233">
        <v>3.8</v>
      </c>
      <c r="PSZ60" s="233">
        <f>PSW60*PSY60</f>
        <v>95</v>
      </c>
      <c r="PTA60" s="233">
        <v>12</v>
      </c>
      <c r="PTB60" s="233">
        <v>142</v>
      </c>
      <c r="PTC60" s="233" t="s">
        <v>343</v>
      </c>
      <c r="PTD60" s="233" t="s">
        <v>344</v>
      </c>
      <c r="PTE60" s="233">
        <v>25</v>
      </c>
      <c r="PTF60" s="233" t="s">
        <v>342</v>
      </c>
      <c r="PTG60" s="233">
        <v>3.8</v>
      </c>
      <c r="PTH60" s="233">
        <f>PTE60*PTG60</f>
        <v>95</v>
      </c>
      <c r="PTI60" s="233">
        <v>12</v>
      </c>
      <c r="PTJ60" s="233">
        <v>142</v>
      </c>
      <c r="PTK60" s="233" t="s">
        <v>343</v>
      </c>
      <c r="PTL60" s="233" t="s">
        <v>344</v>
      </c>
      <c r="PTM60" s="233">
        <v>25</v>
      </c>
      <c r="PTN60" s="233" t="s">
        <v>342</v>
      </c>
      <c r="PTO60" s="233">
        <v>3.8</v>
      </c>
      <c r="PTP60" s="233">
        <f>PTM60*PTO60</f>
        <v>95</v>
      </c>
      <c r="PTQ60" s="233">
        <v>12</v>
      </c>
      <c r="PTR60" s="233">
        <v>142</v>
      </c>
      <c r="PTS60" s="233" t="s">
        <v>343</v>
      </c>
      <c r="PTT60" s="233" t="s">
        <v>344</v>
      </c>
      <c r="PTU60" s="233">
        <v>25</v>
      </c>
      <c r="PTV60" s="233" t="s">
        <v>342</v>
      </c>
      <c r="PTW60" s="233">
        <v>3.8</v>
      </c>
      <c r="PTX60" s="233">
        <f>PTU60*PTW60</f>
        <v>95</v>
      </c>
      <c r="PTY60" s="233">
        <v>12</v>
      </c>
      <c r="PTZ60" s="233">
        <v>142</v>
      </c>
      <c r="PUA60" s="233" t="s">
        <v>343</v>
      </c>
      <c r="PUB60" s="233" t="s">
        <v>344</v>
      </c>
      <c r="PUC60" s="233">
        <v>25</v>
      </c>
      <c r="PUD60" s="233" t="s">
        <v>342</v>
      </c>
      <c r="PUE60" s="233">
        <v>3.8</v>
      </c>
      <c r="PUF60" s="233">
        <f>PUC60*PUE60</f>
        <v>95</v>
      </c>
      <c r="PUG60" s="233">
        <v>12</v>
      </c>
      <c r="PUH60" s="233">
        <v>142</v>
      </c>
      <c r="PUI60" s="233" t="s">
        <v>343</v>
      </c>
      <c r="PUJ60" s="233" t="s">
        <v>344</v>
      </c>
      <c r="PUK60" s="233">
        <v>25</v>
      </c>
      <c r="PUL60" s="233" t="s">
        <v>342</v>
      </c>
      <c r="PUM60" s="233">
        <v>3.8</v>
      </c>
      <c r="PUN60" s="233">
        <f>PUK60*PUM60</f>
        <v>95</v>
      </c>
      <c r="PUO60" s="233">
        <v>12</v>
      </c>
      <c r="PUP60" s="233">
        <v>142</v>
      </c>
      <c r="PUQ60" s="233" t="s">
        <v>343</v>
      </c>
      <c r="PUR60" s="233" t="s">
        <v>344</v>
      </c>
      <c r="PUS60" s="233">
        <v>25</v>
      </c>
      <c r="PUT60" s="233" t="s">
        <v>342</v>
      </c>
      <c r="PUU60" s="233">
        <v>3.8</v>
      </c>
      <c r="PUV60" s="233">
        <f>PUS60*PUU60</f>
        <v>95</v>
      </c>
      <c r="PUW60" s="233">
        <v>12</v>
      </c>
      <c r="PUX60" s="233">
        <v>142</v>
      </c>
      <c r="PUY60" s="233" t="s">
        <v>343</v>
      </c>
      <c r="PUZ60" s="233" t="s">
        <v>344</v>
      </c>
      <c r="PVA60" s="233">
        <v>25</v>
      </c>
      <c r="PVB60" s="233" t="s">
        <v>342</v>
      </c>
      <c r="PVC60" s="233">
        <v>3.8</v>
      </c>
      <c r="PVD60" s="233">
        <f>PVA60*PVC60</f>
        <v>95</v>
      </c>
      <c r="PVE60" s="233">
        <v>12</v>
      </c>
      <c r="PVF60" s="233">
        <v>142</v>
      </c>
      <c r="PVG60" s="233" t="s">
        <v>343</v>
      </c>
      <c r="PVH60" s="233" t="s">
        <v>344</v>
      </c>
      <c r="PVI60" s="233">
        <v>25</v>
      </c>
      <c r="PVJ60" s="233" t="s">
        <v>342</v>
      </c>
      <c r="PVK60" s="233">
        <v>3.8</v>
      </c>
      <c r="PVL60" s="233">
        <f>PVI60*PVK60</f>
        <v>95</v>
      </c>
      <c r="PVM60" s="233">
        <v>12</v>
      </c>
      <c r="PVN60" s="233">
        <v>142</v>
      </c>
      <c r="PVO60" s="233" t="s">
        <v>343</v>
      </c>
      <c r="PVP60" s="233" t="s">
        <v>344</v>
      </c>
      <c r="PVQ60" s="233">
        <v>25</v>
      </c>
      <c r="PVR60" s="233" t="s">
        <v>342</v>
      </c>
      <c r="PVS60" s="233">
        <v>3.8</v>
      </c>
      <c r="PVT60" s="233">
        <f>PVQ60*PVS60</f>
        <v>95</v>
      </c>
      <c r="PVU60" s="233">
        <v>12</v>
      </c>
      <c r="PVV60" s="233">
        <v>142</v>
      </c>
      <c r="PVW60" s="233" t="s">
        <v>343</v>
      </c>
      <c r="PVX60" s="233" t="s">
        <v>344</v>
      </c>
      <c r="PVY60" s="233">
        <v>25</v>
      </c>
      <c r="PVZ60" s="233" t="s">
        <v>342</v>
      </c>
      <c r="PWA60" s="233">
        <v>3.8</v>
      </c>
      <c r="PWB60" s="233">
        <f>PVY60*PWA60</f>
        <v>95</v>
      </c>
      <c r="PWC60" s="233">
        <v>12</v>
      </c>
      <c r="PWD60" s="233">
        <v>142</v>
      </c>
      <c r="PWE60" s="233" t="s">
        <v>343</v>
      </c>
      <c r="PWF60" s="233" t="s">
        <v>344</v>
      </c>
      <c r="PWG60" s="233">
        <v>25</v>
      </c>
      <c r="PWH60" s="233" t="s">
        <v>342</v>
      </c>
      <c r="PWI60" s="233">
        <v>3.8</v>
      </c>
      <c r="PWJ60" s="233">
        <f>PWG60*PWI60</f>
        <v>95</v>
      </c>
      <c r="PWK60" s="233">
        <v>12</v>
      </c>
      <c r="PWL60" s="233">
        <v>142</v>
      </c>
      <c r="PWM60" s="233" t="s">
        <v>343</v>
      </c>
      <c r="PWN60" s="233" t="s">
        <v>344</v>
      </c>
      <c r="PWO60" s="233">
        <v>25</v>
      </c>
      <c r="PWP60" s="233" t="s">
        <v>342</v>
      </c>
      <c r="PWQ60" s="233">
        <v>3.8</v>
      </c>
      <c r="PWR60" s="233">
        <f>PWO60*PWQ60</f>
        <v>95</v>
      </c>
      <c r="PWS60" s="233">
        <v>12</v>
      </c>
      <c r="PWT60" s="233">
        <v>142</v>
      </c>
      <c r="PWU60" s="233" t="s">
        <v>343</v>
      </c>
      <c r="PWV60" s="233" t="s">
        <v>344</v>
      </c>
      <c r="PWW60" s="233">
        <v>25</v>
      </c>
      <c r="PWX60" s="233" t="s">
        <v>342</v>
      </c>
      <c r="PWY60" s="233">
        <v>3.8</v>
      </c>
      <c r="PWZ60" s="233">
        <f>PWW60*PWY60</f>
        <v>95</v>
      </c>
      <c r="PXA60" s="233">
        <v>12</v>
      </c>
      <c r="PXB60" s="233">
        <v>142</v>
      </c>
      <c r="PXC60" s="233" t="s">
        <v>343</v>
      </c>
      <c r="PXD60" s="233" t="s">
        <v>344</v>
      </c>
      <c r="PXE60" s="233">
        <v>25</v>
      </c>
      <c r="PXF60" s="233" t="s">
        <v>342</v>
      </c>
      <c r="PXG60" s="233">
        <v>3.8</v>
      </c>
      <c r="PXH60" s="233">
        <f>PXE60*PXG60</f>
        <v>95</v>
      </c>
      <c r="PXI60" s="233">
        <v>12</v>
      </c>
      <c r="PXJ60" s="233">
        <v>142</v>
      </c>
      <c r="PXK60" s="233" t="s">
        <v>343</v>
      </c>
      <c r="PXL60" s="233" t="s">
        <v>344</v>
      </c>
      <c r="PXM60" s="233">
        <v>25</v>
      </c>
      <c r="PXN60" s="233" t="s">
        <v>342</v>
      </c>
      <c r="PXO60" s="233">
        <v>3.8</v>
      </c>
      <c r="PXP60" s="233">
        <f>PXM60*PXO60</f>
        <v>95</v>
      </c>
      <c r="PXQ60" s="233">
        <v>12</v>
      </c>
      <c r="PXR60" s="233">
        <v>142</v>
      </c>
      <c r="PXS60" s="233" t="s">
        <v>343</v>
      </c>
      <c r="PXT60" s="233" t="s">
        <v>344</v>
      </c>
      <c r="PXU60" s="233">
        <v>25</v>
      </c>
      <c r="PXV60" s="233" t="s">
        <v>342</v>
      </c>
      <c r="PXW60" s="233">
        <v>3.8</v>
      </c>
      <c r="PXX60" s="233">
        <f>PXU60*PXW60</f>
        <v>95</v>
      </c>
      <c r="PXY60" s="233">
        <v>12</v>
      </c>
      <c r="PXZ60" s="233">
        <v>142</v>
      </c>
      <c r="PYA60" s="233" t="s">
        <v>343</v>
      </c>
      <c r="PYB60" s="233" t="s">
        <v>344</v>
      </c>
      <c r="PYC60" s="233">
        <v>25</v>
      </c>
      <c r="PYD60" s="233" t="s">
        <v>342</v>
      </c>
      <c r="PYE60" s="233">
        <v>3.8</v>
      </c>
      <c r="PYF60" s="233">
        <f>PYC60*PYE60</f>
        <v>95</v>
      </c>
      <c r="PYG60" s="233">
        <v>12</v>
      </c>
      <c r="PYH60" s="233">
        <v>142</v>
      </c>
      <c r="PYI60" s="233" t="s">
        <v>343</v>
      </c>
      <c r="PYJ60" s="233" t="s">
        <v>344</v>
      </c>
      <c r="PYK60" s="233">
        <v>25</v>
      </c>
      <c r="PYL60" s="233" t="s">
        <v>342</v>
      </c>
      <c r="PYM60" s="233">
        <v>3.8</v>
      </c>
      <c r="PYN60" s="233">
        <f>PYK60*PYM60</f>
        <v>95</v>
      </c>
      <c r="PYO60" s="233">
        <v>12</v>
      </c>
      <c r="PYP60" s="233">
        <v>142</v>
      </c>
      <c r="PYQ60" s="233" t="s">
        <v>343</v>
      </c>
      <c r="PYR60" s="233" t="s">
        <v>344</v>
      </c>
      <c r="PYS60" s="233">
        <v>25</v>
      </c>
      <c r="PYT60" s="233" t="s">
        <v>342</v>
      </c>
      <c r="PYU60" s="233">
        <v>3.8</v>
      </c>
      <c r="PYV60" s="233">
        <f>PYS60*PYU60</f>
        <v>95</v>
      </c>
      <c r="PYW60" s="233">
        <v>12</v>
      </c>
      <c r="PYX60" s="233">
        <v>142</v>
      </c>
      <c r="PYY60" s="233" t="s">
        <v>343</v>
      </c>
      <c r="PYZ60" s="233" t="s">
        <v>344</v>
      </c>
      <c r="PZA60" s="233">
        <v>25</v>
      </c>
      <c r="PZB60" s="233" t="s">
        <v>342</v>
      </c>
      <c r="PZC60" s="233">
        <v>3.8</v>
      </c>
      <c r="PZD60" s="233">
        <f>PZA60*PZC60</f>
        <v>95</v>
      </c>
      <c r="PZE60" s="233">
        <v>12</v>
      </c>
      <c r="PZF60" s="233">
        <v>142</v>
      </c>
      <c r="PZG60" s="233" t="s">
        <v>343</v>
      </c>
      <c r="PZH60" s="233" t="s">
        <v>344</v>
      </c>
      <c r="PZI60" s="233">
        <v>25</v>
      </c>
      <c r="PZJ60" s="233" t="s">
        <v>342</v>
      </c>
      <c r="PZK60" s="233">
        <v>3.8</v>
      </c>
      <c r="PZL60" s="233">
        <f>PZI60*PZK60</f>
        <v>95</v>
      </c>
      <c r="PZM60" s="233">
        <v>12</v>
      </c>
      <c r="PZN60" s="233">
        <v>142</v>
      </c>
      <c r="PZO60" s="233" t="s">
        <v>343</v>
      </c>
      <c r="PZP60" s="233" t="s">
        <v>344</v>
      </c>
      <c r="PZQ60" s="233">
        <v>25</v>
      </c>
      <c r="PZR60" s="233" t="s">
        <v>342</v>
      </c>
      <c r="PZS60" s="233">
        <v>3.8</v>
      </c>
      <c r="PZT60" s="233">
        <f>PZQ60*PZS60</f>
        <v>95</v>
      </c>
      <c r="PZU60" s="233">
        <v>12</v>
      </c>
      <c r="PZV60" s="233">
        <v>142</v>
      </c>
      <c r="PZW60" s="233" t="s">
        <v>343</v>
      </c>
      <c r="PZX60" s="233" t="s">
        <v>344</v>
      </c>
      <c r="PZY60" s="233">
        <v>25</v>
      </c>
      <c r="PZZ60" s="233" t="s">
        <v>342</v>
      </c>
      <c r="QAA60" s="233">
        <v>3.8</v>
      </c>
      <c r="QAB60" s="233">
        <f>PZY60*QAA60</f>
        <v>95</v>
      </c>
      <c r="QAC60" s="233">
        <v>12</v>
      </c>
      <c r="QAD60" s="233">
        <v>142</v>
      </c>
      <c r="QAE60" s="233" t="s">
        <v>343</v>
      </c>
      <c r="QAF60" s="233" t="s">
        <v>344</v>
      </c>
      <c r="QAG60" s="233">
        <v>25</v>
      </c>
      <c r="QAH60" s="233" t="s">
        <v>342</v>
      </c>
      <c r="QAI60" s="233">
        <v>3.8</v>
      </c>
      <c r="QAJ60" s="233">
        <f>QAG60*QAI60</f>
        <v>95</v>
      </c>
      <c r="QAK60" s="233">
        <v>12</v>
      </c>
      <c r="QAL60" s="233">
        <v>142</v>
      </c>
      <c r="QAM60" s="233" t="s">
        <v>343</v>
      </c>
      <c r="QAN60" s="233" t="s">
        <v>344</v>
      </c>
      <c r="QAO60" s="233">
        <v>25</v>
      </c>
      <c r="QAP60" s="233" t="s">
        <v>342</v>
      </c>
      <c r="QAQ60" s="233">
        <v>3.8</v>
      </c>
      <c r="QAR60" s="233">
        <f>QAO60*QAQ60</f>
        <v>95</v>
      </c>
      <c r="QAS60" s="233">
        <v>12</v>
      </c>
      <c r="QAT60" s="233">
        <v>142</v>
      </c>
      <c r="QAU60" s="233" t="s">
        <v>343</v>
      </c>
      <c r="QAV60" s="233" t="s">
        <v>344</v>
      </c>
      <c r="QAW60" s="233">
        <v>25</v>
      </c>
      <c r="QAX60" s="233" t="s">
        <v>342</v>
      </c>
      <c r="QAY60" s="233">
        <v>3.8</v>
      </c>
      <c r="QAZ60" s="233">
        <f>QAW60*QAY60</f>
        <v>95</v>
      </c>
      <c r="QBA60" s="233">
        <v>12</v>
      </c>
      <c r="QBB60" s="233">
        <v>142</v>
      </c>
      <c r="QBC60" s="233" t="s">
        <v>343</v>
      </c>
      <c r="QBD60" s="233" t="s">
        <v>344</v>
      </c>
      <c r="QBE60" s="233">
        <v>25</v>
      </c>
      <c r="QBF60" s="233" t="s">
        <v>342</v>
      </c>
      <c r="QBG60" s="233">
        <v>3.8</v>
      </c>
      <c r="QBH60" s="233">
        <f>QBE60*QBG60</f>
        <v>95</v>
      </c>
      <c r="QBI60" s="233">
        <v>12</v>
      </c>
      <c r="QBJ60" s="233">
        <v>142</v>
      </c>
      <c r="QBK60" s="233" t="s">
        <v>343</v>
      </c>
      <c r="QBL60" s="233" t="s">
        <v>344</v>
      </c>
      <c r="QBM60" s="233">
        <v>25</v>
      </c>
      <c r="QBN60" s="233" t="s">
        <v>342</v>
      </c>
      <c r="QBO60" s="233">
        <v>3.8</v>
      </c>
      <c r="QBP60" s="233">
        <f>QBM60*QBO60</f>
        <v>95</v>
      </c>
      <c r="QBQ60" s="233">
        <v>12</v>
      </c>
      <c r="QBR60" s="233">
        <v>142</v>
      </c>
      <c r="QBS60" s="233" t="s">
        <v>343</v>
      </c>
      <c r="QBT60" s="233" t="s">
        <v>344</v>
      </c>
      <c r="QBU60" s="233">
        <v>25</v>
      </c>
      <c r="QBV60" s="233" t="s">
        <v>342</v>
      </c>
      <c r="QBW60" s="233">
        <v>3.8</v>
      </c>
      <c r="QBX60" s="233">
        <f>QBU60*QBW60</f>
        <v>95</v>
      </c>
      <c r="QBY60" s="233">
        <v>12</v>
      </c>
      <c r="QBZ60" s="233">
        <v>142</v>
      </c>
      <c r="QCA60" s="233" t="s">
        <v>343</v>
      </c>
      <c r="QCB60" s="233" t="s">
        <v>344</v>
      </c>
      <c r="QCC60" s="233">
        <v>25</v>
      </c>
      <c r="QCD60" s="233" t="s">
        <v>342</v>
      </c>
      <c r="QCE60" s="233">
        <v>3.8</v>
      </c>
      <c r="QCF60" s="233">
        <f>QCC60*QCE60</f>
        <v>95</v>
      </c>
      <c r="QCG60" s="233">
        <v>12</v>
      </c>
      <c r="QCH60" s="233">
        <v>142</v>
      </c>
      <c r="QCI60" s="233" t="s">
        <v>343</v>
      </c>
      <c r="QCJ60" s="233" t="s">
        <v>344</v>
      </c>
      <c r="QCK60" s="233">
        <v>25</v>
      </c>
      <c r="QCL60" s="233" t="s">
        <v>342</v>
      </c>
      <c r="QCM60" s="233">
        <v>3.8</v>
      </c>
      <c r="QCN60" s="233">
        <f>QCK60*QCM60</f>
        <v>95</v>
      </c>
      <c r="QCO60" s="233">
        <v>12</v>
      </c>
      <c r="QCP60" s="233">
        <v>142</v>
      </c>
      <c r="QCQ60" s="233" t="s">
        <v>343</v>
      </c>
      <c r="QCR60" s="233" t="s">
        <v>344</v>
      </c>
      <c r="QCS60" s="233">
        <v>25</v>
      </c>
      <c r="QCT60" s="233" t="s">
        <v>342</v>
      </c>
      <c r="QCU60" s="233">
        <v>3.8</v>
      </c>
      <c r="QCV60" s="233">
        <f>QCS60*QCU60</f>
        <v>95</v>
      </c>
      <c r="QCW60" s="233">
        <v>12</v>
      </c>
      <c r="QCX60" s="233">
        <v>142</v>
      </c>
      <c r="QCY60" s="233" t="s">
        <v>343</v>
      </c>
      <c r="QCZ60" s="233" t="s">
        <v>344</v>
      </c>
      <c r="QDA60" s="233">
        <v>25</v>
      </c>
      <c r="QDB60" s="233" t="s">
        <v>342</v>
      </c>
      <c r="QDC60" s="233">
        <v>3.8</v>
      </c>
      <c r="QDD60" s="233">
        <f>QDA60*QDC60</f>
        <v>95</v>
      </c>
      <c r="QDE60" s="233">
        <v>12</v>
      </c>
      <c r="QDF60" s="233">
        <v>142</v>
      </c>
      <c r="QDG60" s="233" t="s">
        <v>343</v>
      </c>
      <c r="QDH60" s="233" t="s">
        <v>344</v>
      </c>
      <c r="QDI60" s="233">
        <v>25</v>
      </c>
      <c r="QDJ60" s="233" t="s">
        <v>342</v>
      </c>
      <c r="QDK60" s="233">
        <v>3.8</v>
      </c>
      <c r="QDL60" s="233">
        <f>QDI60*QDK60</f>
        <v>95</v>
      </c>
      <c r="QDM60" s="233">
        <v>12</v>
      </c>
      <c r="QDN60" s="233">
        <v>142</v>
      </c>
      <c r="QDO60" s="233" t="s">
        <v>343</v>
      </c>
      <c r="QDP60" s="233" t="s">
        <v>344</v>
      </c>
      <c r="QDQ60" s="233">
        <v>25</v>
      </c>
      <c r="QDR60" s="233" t="s">
        <v>342</v>
      </c>
      <c r="QDS60" s="233">
        <v>3.8</v>
      </c>
      <c r="QDT60" s="233">
        <f>QDQ60*QDS60</f>
        <v>95</v>
      </c>
      <c r="QDU60" s="233">
        <v>12</v>
      </c>
      <c r="QDV60" s="233">
        <v>142</v>
      </c>
      <c r="QDW60" s="233" t="s">
        <v>343</v>
      </c>
      <c r="QDX60" s="233" t="s">
        <v>344</v>
      </c>
      <c r="QDY60" s="233">
        <v>25</v>
      </c>
      <c r="QDZ60" s="233" t="s">
        <v>342</v>
      </c>
      <c r="QEA60" s="233">
        <v>3.8</v>
      </c>
      <c r="QEB60" s="233">
        <f>QDY60*QEA60</f>
        <v>95</v>
      </c>
      <c r="QEC60" s="233">
        <v>12</v>
      </c>
      <c r="QED60" s="233">
        <v>142</v>
      </c>
      <c r="QEE60" s="233" t="s">
        <v>343</v>
      </c>
      <c r="QEF60" s="233" t="s">
        <v>344</v>
      </c>
      <c r="QEG60" s="233">
        <v>25</v>
      </c>
      <c r="QEH60" s="233" t="s">
        <v>342</v>
      </c>
      <c r="QEI60" s="233">
        <v>3.8</v>
      </c>
      <c r="QEJ60" s="233">
        <f>QEG60*QEI60</f>
        <v>95</v>
      </c>
      <c r="QEK60" s="233">
        <v>12</v>
      </c>
      <c r="QEL60" s="233">
        <v>142</v>
      </c>
      <c r="QEM60" s="233" t="s">
        <v>343</v>
      </c>
      <c r="QEN60" s="233" t="s">
        <v>344</v>
      </c>
      <c r="QEO60" s="233">
        <v>25</v>
      </c>
      <c r="QEP60" s="233" t="s">
        <v>342</v>
      </c>
      <c r="QEQ60" s="233">
        <v>3.8</v>
      </c>
      <c r="QER60" s="233">
        <f>QEO60*QEQ60</f>
        <v>95</v>
      </c>
      <c r="QES60" s="233">
        <v>12</v>
      </c>
      <c r="QET60" s="233">
        <v>142</v>
      </c>
      <c r="QEU60" s="233" t="s">
        <v>343</v>
      </c>
      <c r="QEV60" s="233" t="s">
        <v>344</v>
      </c>
      <c r="QEW60" s="233">
        <v>25</v>
      </c>
      <c r="QEX60" s="233" t="s">
        <v>342</v>
      </c>
      <c r="QEY60" s="233">
        <v>3.8</v>
      </c>
      <c r="QEZ60" s="233">
        <f>QEW60*QEY60</f>
        <v>95</v>
      </c>
      <c r="QFA60" s="233">
        <v>12</v>
      </c>
      <c r="QFB60" s="233">
        <v>142</v>
      </c>
      <c r="QFC60" s="233" t="s">
        <v>343</v>
      </c>
      <c r="QFD60" s="233" t="s">
        <v>344</v>
      </c>
      <c r="QFE60" s="233">
        <v>25</v>
      </c>
      <c r="QFF60" s="233" t="s">
        <v>342</v>
      </c>
      <c r="QFG60" s="233">
        <v>3.8</v>
      </c>
      <c r="QFH60" s="233">
        <f>QFE60*QFG60</f>
        <v>95</v>
      </c>
      <c r="QFI60" s="233">
        <v>12</v>
      </c>
      <c r="QFJ60" s="233">
        <v>142</v>
      </c>
      <c r="QFK60" s="233" t="s">
        <v>343</v>
      </c>
      <c r="QFL60" s="233" t="s">
        <v>344</v>
      </c>
      <c r="QFM60" s="233">
        <v>25</v>
      </c>
      <c r="QFN60" s="233" t="s">
        <v>342</v>
      </c>
      <c r="QFO60" s="233">
        <v>3.8</v>
      </c>
      <c r="QFP60" s="233">
        <f>QFM60*QFO60</f>
        <v>95</v>
      </c>
      <c r="QFQ60" s="233">
        <v>12</v>
      </c>
      <c r="QFR60" s="233">
        <v>142</v>
      </c>
      <c r="QFS60" s="233" t="s">
        <v>343</v>
      </c>
      <c r="QFT60" s="233" t="s">
        <v>344</v>
      </c>
      <c r="QFU60" s="233">
        <v>25</v>
      </c>
      <c r="QFV60" s="233" t="s">
        <v>342</v>
      </c>
      <c r="QFW60" s="233">
        <v>3.8</v>
      </c>
      <c r="QFX60" s="233">
        <f>QFU60*QFW60</f>
        <v>95</v>
      </c>
      <c r="QFY60" s="233">
        <v>12</v>
      </c>
      <c r="QFZ60" s="233">
        <v>142</v>
      </c>
      <c r="QGA60" s="233" t="s">
        <v>343</v>
      </c>
      <c r="QGB60" s="233" t="s">
        <v>344</v>
      </c>
      <c r="QGC60" s="233">
        <v>25</v>
      </c>
      <c r="QGD60" s="233" t="s">
        <v>342</v>
      </c>
      <c r="QGE60" s="233">
        <v>3.8</v>
      </c>
      <c r="QGF60" s="233">
        <f>QGC60*QGE60</f>
        <v>95</v>
      </c>
      <c r="QGG60" s="233">
        <v>12</v>
      </c>
      <c r="QGH60" s="233">
        <v>142</v>
      </c>
      <c r="QGI60" s="233" t="s">
        <v>343</v>
      </c>
      <c r="QGJ60" s="233" t="s">
        <v>344</v>
      </c>
      <c r="QGK60" s="233">
        <v>25</v>
      </c>
      <c r="QGL60" s="233" t="s">
        <v>342</v>
      </c>
      <c r="QGM60" s="233">
        <v>3.8</v>
      </c>
      <c r="QGN60" s="233">
        <f>QGK60*QGM60</f>
        <v>95</v>
      </c>
      <c r="QGO60" s="233">
        <v>12</v>
      </c>
      <c r="QGP60" s="233">
        <v>142</v>
      </c>
      <c r="QGQ60" s="233" t="s">
        <v>343</v>
      </c>
      <c r="QGR60" s="233" t="s">
        <v>344</v>
      </c>
      <c r="QGS60" s="233">
        <v>25</v>
      </c>
      <c r="QGT60" s="233" t="s">
        <v>342</v>
      </c>
      <c r="QGU60" s="233">
        <v>3.8</v>
      </c>
      <c r="QGV60" s="233">
        <f>QGS60*QGU60</f>
        <v>95</v>
      </c>
      <c r="QGW60" s="233">
        <v>12</v>
      </c>
      <c r="QGX60" s="233">
        <v>142</v>
      </c>
      <c r="QGY60" s="233" t="s">
        <v>343</v>
      </c>
      <c r="QGZ60" s="233" t="s">
        <v>344</v>
      </c>
      <c r="QHA60" s="233">
        <v>25</v>
      </c>
      <c r="QHB60" s="233" t="s">
        <v>342</v>
      </c>
      <c r="QHC60" s="233">
        <v>3.8</v>
      </c>
      <c r="QHD60" s="233">
        <f>QHA60*QHC60</f>
        <v>95</v>
      </c>
      <c r="QHE60" s="233">
        <v>12</v>
      </c>
      <c r="QHF60" s="233">
        <v>142</v>
      </c>
      <c r="QHG60" s="233" t="s">
        <v>343</v>
      </c>
      <c r="QHH60" s="233" t="s">
        <v>344</v>
      </c>
      <c r="QHI60" s="233">
        <v>25</v>
      </c>
      <c r="QHJ60" s="233" t="s">
        <v>342</v>
      </c>
      <c r="QHK60" s="233">
        <v>3.8</v>
      </c>
      <c r="QHL60" s="233">
        <f>QHI60*QHK60</f>
        <v>95</v>
      </c>
      <c r="QHM60" s="233">
        <v>12</v>
      </c>
      <c r="QHN60" s="233">
        <v>142</v>
      </c>
      <c r="QHO60" s="233" t="s">
        <v>343</v>
      </c>
      <c r="QHP60" s="233" t="s">
        <v>344</v>
      </c>
      <c r="QHQ60" s="233">
        <v>25</v>
      </c>
      <c r="QHR60" s="233" t="s">
        <v>342</v>
      </c>
      <c r="QHS60" s="233">
        <v>3.8</v>
      </c>
      <c r="QHT60" s="233">
        <f>QHQ60*QHS60</f>
        <v>95</v>
      </c>
      <c r="QHU60" s="233">
        <v>12</v>
      </c>
      <c r="QHV60" s="233">
        <v>142</v>
      </c>
      <c r="QHW60" s="233" t="s">
        <v>343</v>
      </c>
      <c r="QHX60" s="233" t="s">
        <v>344</v>
      </c>
      <c r="QHY60" s="233">
        <v>25</v>
      </c>
      <c r="QHZ60" s="233" t="s">
        <v>342</v>
      </c>
      <c r="QIA60" s="233">
        <v>3.8</v>
      </c>
      <c r="QIB60" s="233">
        <f>QHY60*QIA60</f>
        <v>95</v>
      </c>
      <c r="QIC60" s="233">
        <v>12</v>
      </c>
      <c r="QID60" s="233">
        <v>142</v>
      </c>
      <c r="QIE60" s="233" t="s">
        <v>343</v>
      </c>
      <c r="QIF60" s="233" t="s">
        <v>344</v>
      </c>
      <c r="QIG60" s="233">
        <v>25</v>
      </c>
      <c r="QIH60" s="233" t="s">
        <v>342</v>
      </c>
      <c r="QII60" s="233">
        <v>3.8</v>
      </c>
      <c r="QIJ60" s="233">
        <f>QIG60*QII60</f>
        <v>95</v>
      </c>
      <c r="QIK60" s="233">
        <v>12</v>
      </c>
      <c r="QIL60" s="233">
        <v>142</v>
      </c>
      <c r="QIM60" s="233" t="s">
        <v>343</v>
      </c>
      <c r="QIN60" s="233" t="s">
        <v>344</v>
      </c>
      <c r="QIO60" s="233">
        <v>25</v>
      </c>
      <c r="QIP60" s="233" t="s">
        <v>342</v>
      </c>
      <c r="QIQ60" s="233">
        <v>3.8</v>
      </c>
      <c r="QIR60" s="233">
        <f>QIO60*QIQ60</f>
        <v>95</v>
      </c>
      <c r="QIS60" s="233">
        <v>12</v>
      </c>
      <c r="QIT60" s="233">
        <v>142</v>
      </c>
      <c r="QIU60" s="233" t="s">
        <v>343</v>
      </c>
      <c r="QIV60" s="233" t="s">
        <v>344</v>
      </c>
      <c r="QIW60" s="233">
        <v>25</v>
      </c>
      <c r="QIX60" s="233" t="s">
        <v>342</v>
      </c>
      <c r="QIY60" s="233">
        <v>3.8</v>
      </c>
      <c r="QIZ60" s="233">
        <f>QIW60*QIY60</f>
        <v>95</v>
      </c>
      <c r="QJA60" s="233">
        <v>12</v>
      </c>
      <c r="QJB60" s="233">
        <v>142</v>
      </c>
      <c r="QJC60" s="233" t="s">
        <v>343</v>
      </c>
      <c r="QJD60" s="233" t="s">
        <v>344</v>
      </c>
      <c r="QJE60" s="233">
        <v>25</v>
      </c>
      <c r="QJF60" s="233" t="s">
        <v>342</v>
      </c>
      <c r="QJG60" s="233">
        <v>3.8</v>
      </c>
      <c r="QJH60" s="233">
        <f>QJE60*QJG60</f>
        <v>95</v>
      </c>
      <c r="QJI60" s="233">
        <v>12</v>
      </c>
      <c r="QJJ60" s="233">
        <v>142</v>
      </c>
      <c r="QJK60" s="233" t="s">
        <v>343</v>
      </c>
      <c r="QJL60" s="233" t="s">
        <v>344</v>
      </c>
      <c r="QJM60" s="233">
        <v>25</v>
      </c>
      <c r="QJN60" s="233" t="s">
        <v>342</v>
      </c>
      <c r="QJO60" s="233">
        <v>3.8</v>
      </c>
      <c r="QJP60" s="233">
        <f>QJM60*QJO60</f>
        <v>95</v>
      </c>
      <c r="QJQ60" s="233">
        <v>12</v>
      </c>
      <c r="QJR60" s="233">
        <v>142</v>
      </c>
      <c r="QJS60" s="233" t="s">
        <v>343</v>
      </c>
      <c r="QJT60" s="233" t="s">
        <v>344</v>
      </c>
      <c r="QJU60" s="233">
        <v>25</v>
      </c>
      <c r="QJV60" s="233" t="s">
        <v>342</v>
      </c>
      <c r="QJW60" s="233">
        <v>3.8</v>
      </c>
      <c r="QJX60" s="233">
        <f>QJU60*QJW60</f>
        <v>95</v>
      </c>
      <c r="QJY60" s="233">
        <v>12</v>
      </c>
      <c r="QJZ60" s="233">
        <v>142</v>
      </c>
      <c r="QKA60" s="233" t="s">
        <v>343</v>
      </c>
      <c r="QKB60" s="233" t="s">
        <v>344</v>
      </c>
      <c r="QKC60" s="233">
        <v>25</v>
      </c>
      <c r="QKD60" s="233" t="s">
        <v>342</v>
      </c>
      <c r="QKE60" s="233">
        <v>3.8</v>
      </c>
      <c r="QKF60" s="233">
        <f>QKC60*QKE60</f>
        <v>95</v>
      </c>
      <c r="QKG60" s="233">
        <v>12</v>
      </c>
      <c r="QKH60" s="233">
        <v>142</v>
      </c>
      <c r="QKI60" s="233" t="s">
        <v>343</v>
      </c>
      <c r="QKJ60" s="233" t="s">
        <v>344</v>
      </c>
      <c r="QKK60" s="233">
        <v>25</v>
      </c>
      <c r="QKL60" s="233" t="s">
        <v>342</v>
      </c>
      <c r="QKM60" s="233">
        <v>3.8</v>
      </c>
      <c r="QKN60" s="233">
        <f>QKK60*QKM60</f>
        <v>95</v>
      </c>
      <c r="QKO60" s="233">
        <v>12</v>
      </c>
      <c r="QKP60" s="233">
        <v>142</v>
      </c>
      <c r="QKQ60" s="233" t="s">
        <v>343</v>
      </c>
      <c r="QKR60" s="233" t="s">
        <v>344</v>
      </c>
      <c r="QKS60" s="233">
        <v>25</v>
      </c>
      <c r="QKT60" s="233" t="s">
        <v>342</v>
      </c>
      <c r="QKU60" s="233">
        <v>3.8</v>
      </c>
      <c r="QKV60" s="233">
        <f>QKS60*QKU60</f>
        <v>95</v>
      </c>
      <c r="QKW60" s="233">
        <v>12</v>
      </c>
      <c r="QKX60" s="233">
        <v>142</v>
      </c>
      <c r="QKY60" s="233" t="s">
        <v>343</v>
      </c>
      <c r="QKZ60" s="233" t="s">
        <v>344</v>
      </c>
      <c r="QLA60" s="233">
        <v>25</v>
      </c>
      <c r="QLB60" s="233" t="s">
        <v>342</v>
      </c>
      <c r="QLC60" s="233">
        <v>3.8</v>
      </c>
      <c r="QLD60" s="233">
        <f>QLA60*QLC60</f>
        <v>95</v>
      </c>
      <c r="QLE60" s="233">
        <v>12</v>
      </c>
      <c r="QLF60" s="233">
        <v>142</v>
      </c>
      <c r="QLG60" s="233" t="s">
        <v>343</v>
      </c>
      <c r="QLH60" s="233" t="s">
        <v>344</v>
      </c>
      <c r="QLI60" s="233">
        <v>25</v>
      </c>
      <c r="QLJ60" s="233" t="s">
        <v>342</v>
      </c>
      <c r="QLK60" s="233">
        <v>3.8</v>
      </c>
      <c r="QLL60" s="233">
        <f>QLI60*QLK60</f>
        <v>95</v>
      </c>
      <c r="QLM60" s="233">
        <v>12</v>
      </c>
      <c r="QLN60" s="233">
        <v>142</v>
      </c>
      <c r="QLO60" s="233" t="s">
        <v>343</v>
      </c>
      <c r="QLP60" s="233" t="s">
        <v>344</v>
      </c>
      <c r="QLQ60" s="233">
        <v>25</v>
      </c>
      <c r="QLR60" s="233" t="s">
        <v>342</v>
      </c>
      <c r="QLS60" s="233">
        <v>3.8</v>
      </c>
      <c r="QLT60" s="233">
        <f>QLQ60*QLS60</f>
        <v>95</v>
      </c>
      <c r="QLU60" s="233">
        <v>12</v>
      </c>
      <c r="QLV60" s="233">
        <v>142</v>
      </c>
      <c r="QLW60" s="233" t="s">
        <v>343</v>
      </c>
      <c r="QLX60" s="233" t="s">
        <v>344</v>
      </c>
      <c r="QLY60" s="233">
        <v>25</v>
      </c>
      <c r="QLZ60" s="233" t="s">
        <v>342</v>
      </c>
      <c r="QMA60" s="233">
        <v>3.8</v>
      </c>
      <c r="QMB60" s="233">
        <f>QLY60*QMA60</f>
        <v>95</v>
      </c>
      <c r="QMC60" s="233">
        <v>12</v>
      </c>
      <c r="QMD60" s="233">
        <v>142</v>
      </c>
      <c r="QME60" s="233" t="s">
        <v>343</v>
      </c>
      <c r="QMF60" s="233" t="s">
        <v>344</v>
      </c>
      <c r="QMG60" s="233">
        <v>25</v>
      </c>
      <c r="QMH60" s="233" t="s">
        <v>342</v>
      </c>
      <c r="QMI60" s="233">
        <v>3.8</v>
      </c>
      <c r="QMJ60" s="233">
        <f>QMG60*QMI60</f>
        <v>95</v>
      </c>
      <c r="QMK60" s="233">
        <v>12</v>
      </c>
      <c r="QML60" s="233">
        <v>142</v>
      </c>
      <c r="QMM60" s="233" t="s">
        <v>343</v>
      </c>
      <c r="QMN60" s="233" t="s">
        <v>344</v>
      </c>
      <c r="QMO60" s="233">
        <v>25</v>
      </c>
      <c r="QMP60" s="233" t="s">
        <v>342</v>
      </c>
      <c r="QMQ60" s="233">
        <v>3.8</v>
      </c>
      <c r="QMR60" s="233">
        <f>QMO60*QMQ60</f>
        <v>95</v>
      </c>
      <c r="QMS60" s="233">
        <v>12</v>
      </c>
      <c r="QMT60" s="233">
        <v>142</v>
      </c>
      <c r="QMU60" s="233" t="s">
        <v>343</v>
      </c>
      <c r="QMV60" s="233" t="s">
        <v>344</v>
      </c>
      <c r="QMW60" s="233">
        <v>25</v>
      </c>
      <c r="QMX60" s="233" t="s">
        <v>342</v>
      </c>
      <c r="QMY60" s="233">
        <v>3.8</v>
      </c>
      <c r="QMZ60" s="233">
        <f>QMW60*QMY60</f>
        <v>95</v>
      </c>
      <c r="QNA60" s="233">
        <v>12</v>
      </c>
      <c r="QNB60" s="233">
        <v>142</v>
      </c>
      <c r="QNC60" s="233" t="s">
        <v>343</v>
      </c>
      <c r="QND60" s="233" t="s">
        <v>344</v>
      </c>
      <c r="QNE60" s="233">
        <v>25</v>
      </c>
      <c r="QNF60" s="233" t="s">
        <v>342</v>
      </c>
      <c r="QNG60" s="233">
        <v>3.8</v>
      </c>
      <c r="QNH60" s="233">
        <f>QNE60*QNG60</f>
        <v>95</v>
      </c>
      <c r="QNI60" s="233">
        <v>12</v>
      </c>
      <c r="QNJ60" s="233">
        <v>142</v>
      </c>
      <c r="QNK60" s="233" t="s">
        <v>343</v>
      </c>
      <c r="QNL60" s="233" t="s">
        <v>344</v>
      </c>
      <c r="QNM60" s="233">
        <v>25</v>
      </c>
      <c r="QNN60" s="233" t="s">
        <v>342</v>
      </c>
      <c r="QNO60" s="233">
        <v>3.8</v>
      </c>
      <c r="QNP60" s="233">
        <f>QNM60*QNO60</f>
        <v>95</v>
      </c>
      <c r="QNQ60" s="233">
        <v>12</v>
      </c>
      <c r="QNR60" s="233">
        <v>142</v>
      </c>
      <c r="QNS60" s="233" t="s">
        <v>343</v>
      </c>
      <c r="QNT60" s="233" t="s">
        <v>344</v>
      </c>
      <c r="QNU60" s="233">
        <v>25</v>
      </c>
      <c r="QNV60" s="233" t="s">
        <v>342</v>
      </c>
      <c r="QNW60" s="233">
        <v>3.8</v>
      </c>
      <c r="QNX60" s="233">
        <f>QNU60*QNW60</f>
        <v>95</v>
      </c>
      <c r="QNY60" s="233">
        <v>12</v>
      </c>
      <c r="QNZ60" s="233">
        <v>142</v>
      </c>
      <c r="QOA60" s="233" t="s">
        <v>343</v>
      </c>
      <c r="QOB60" s="233" t="s">
        <v>344</v>
      </c>
      <c r="QOC60" s="233">
        <v>25</v>
      </c>
      <c r="QOD60" s="233" t="s">
        <v>342</v>
      </c>
      <c r="QOE60" s="233">
        <v>3.8</v>
      </c>
      <c r="QOF60" s="233">
        <f>QOC60*QOE60</f>
        <v>95</v>
      </c>
      <c r="QOG60" s="233">
        <v>12</v>
      </c>
      <c r="QOH60" s="233">
        <v>142</v>
      </c>
      <c r="QOI60" s="233" t="s">
        <v>343</v>
      </c>
      <c r="QOJ60" s="233" t="s">
        <v>344</v>
      </c>
      <c r="QOK60" s="233">
        <v>25</v>
      </c>
      <c r="QOL60" s="233" t="s">
        <v>342</v>
      </c>
      <c r="QOM60" s="233">
        <v>3.8</v>
      </c>
      <c r="QON60" s="233">
        <f>QOK60*QOM60</f>
        <v>95</v>
      </c>
      <c r="QOO60" s="233">
        <v>12</v>
      </c>
      <c r="QOP60" s="233">
        <v>142</v>
      </c>
      <c r="QOQ60" s="233" t="s">
        <v>343</v>
      </c>
      <c r="QOR60" s="233" t="s">
        <v>344</v>
      </c>
      <c r="QOS60" s="233">
        <v>25</v>
      </c>
      <c r="QOT60" s="233" t="s">
        <v>342</v>
      </c>
      <c r="QOU60" s="233">
        <v>3.8</v>
      </c>
      <c r="QOV60" s="233">
        <f>QOS60*QOU60</f>
        <v>95</v>
      </c>
      <c r="QOW60" s="233">
        <v>12</v>
      </c>
      <c r="QOX60" s="233">
        <v>142</v>
      </c>
      <c r="QOY60" s="233" t="s">
        <v>343</v>
      </c>
      <c r="QOZ60" s="233" t="s">
        <v>344</v>
      </c>
      <c r="QPA60" s="233">
        <v>25</v>
      </c>
      <c r="QPB60" s="233" t="s">
        <v>342</v>
      </c>
      <c r="QPC60" s="233">
        <v>3.8</v>
      </c>
      <c r="QPD60" s="233">
        <f>QPA60*QPC60</f>
        <v>95</v>
      </c>
      <c r="QPE60" s="233">
        <v>12</v>
      </c>
      <c r="QPF60" s="233">
        <v>142</v>
      </c>
      <c r="QPG60" s="233" t="s">
        <v>343</v>
      </c>
      <c r="QPH60" s="233" t="s">
        <v>344</v>
      </c>
      <c r="QPI60" s="233">
        <v>25</v>
      </c>
      <c r="QPJ60" s="233" t="s">
        <v>342</v>
      </c>
      <c r="QPK60" s="233">
        <v>3.8</v>
      </c>
      <c r="QPL60" s="233">
        <f>QPI60*QPK60</f>
        <v>95</v>
      </c>
      <c r="QPM60" s="233">
        <v>12</v>
      </c>
      <c r="QPN60" s="233">
        <v>142</v>
      </c>
      <c r="QPO60" s="233" t="s">
        <v>343</v>
      </c>
      <c r="QPP60" s="233" t="s">
        <v>344</v>
      </c>
      <c r="QPQ60" s="233">
        <v>25</v>
      </c>
      <c r="QPR60" s="233" t="s">
        <v>342</v>
      </c>
      <c r="QPS60" s="233">
        <v>3.8</v>
      </c>
      <c r="QPT60" s="233">
        <f>QPQ60*QPS60</f>
        <v>95</v>
      </c>
      <c r="QPU60" s="233">
        <v>12</v>
      </c>
      <c r="QPV60" s="233">
        <v>142</v>
      </c>
      <c r="QPW60" s="233" t="s">
        <v>343</v>
      </c>
      <c r="QPX60" s="233" t="s">
        <v>344</v>
      </c>
      <c r="QPY60" s="233">
        <v>25</v>
      </c>
      <c r="QPZ60" s="233" t="s">
        <v>342</v>
      </c>
      <c r="QQA60" s="233">
        <v>3.8</v>
      </c>
      <c r="QQB60" s="233">
        <f>QPY60*QQA60</f>
        <v>95</v>
      </c>
      <c r="QQC60" s="233">
        <v>12</v>
      </c>
      <c r="QQD60" s="233">
        <v>142</v>
      </c>
      <c r="QQE60" s="233" t="s">
        <v>343</v>
      </c>
      <c r="QQF60" s="233" t="s">
        <v>344</v>
      </c>
      <c r="QQG60" s="233">
        <v>25</v>
      </c>
      <c r="QQH60" s="233" t="s">
        <v>342</v>
      </c>
      <c r="QQI60" s="233">
        <v>3.8</v>
      </c>
      <c r="QQJ60" s="233">
        <f>QQG60*QQI60</f>
        <v>95</v>
      </c>
      <c r="QQK60" s="233">
        <v>12</v>
      </c>
      <c r="QQL60" s="233">
        <v>142</v>
      </c>
      <c r="QQM60" s="233" t="s">
        <v>343</v>
      </c>
      <c r="QQN60" s="233" t="s">
        <v>344</v>
      </c>
      <c r="QQO60" s="233">
        <v>25</v>
      </c>
      <c r="QQP60" s="233" t="s">
        <v>342</v>
      </c>
      <c r="QQQ60" s="233">
        <v>3.8</v>
      </c>
      <c r="QQR60" s="233">
        <f>QQO60*QQQ60</f>
        <v>95</v>
      </c>
      <c r="QQS60" s="233">
        <v>12</v>
      </c>
      <c r="QQT60" s="233">
        <v>142</v>
      </c>
      <c r="QQU60" s="233" t="s">
        <v>343</v>
      </c>
      <c r="QQV60" s="233" t="s">
        <v>344</v>
      </c>
      <c r="QQW60" s="233">
        <v>25</v>
      </c>
      <c r="QQX60" s="233" t="s">
        <v>342</v>
      </c>
      <c r="QQY60" s="233">
        <v>3.8</v>
      </c>
      <c r="QQZ60" s="233">
        <f>QQW60*QQY60</f>
        <v>95</v>
      </c>
      <c r="QRA60" s="233">
        <v>12</v>
      </c>
      <c r="QRB60" s="233">
        <v>142</v>
      </c>
      <c r="QRC60" s="233" t="s">
        <v>343</v>
      </c>
      <c r="QRD60" s="233" t="s">
        <v>344</v>
      </c>
      <c r="QRE60" s="233">
        <v>25</v>
      </c>
      <c r="QRF60" s="233" t="s">
        <v>342</v>
      </c>
      <c r="QRG60" s="233">
        <v>3.8</v>
      </c>
      <c r="QRH60" s="233">
        <f>QRE60*QRG60</f>
        <v>95</v>
      </c>
      <c r="QRI60" s="233">
        <v>12</v>
      </c>
      <c r="QRJ60" s="233">
        <v>142</v>
      </c>
      <c r="QRK60" s="233" t="s">
        <v>343</v>
      </c>
      <c r="QRL60" s="233" t="s">
        <v>344</v>
      </c>
      <c r="QRM60" s="233">
        <v>25</v>
      </c>
      <c r="QRN60" s="233" t="s">
        <v>342</v>
      </c>
      <c r="QRO60" s="233">
        <v>3.8</v>
      </c>
      <c r="QRP60" s="233">
        <f>QRM60*QRO60</f>
        <v>95</v>
      </c>
      <c r="QRQ60" s="233">
        <v>12</v>
      </c>
      <c r="QRR60" s="233">
        <v>142</v>
      </c>
      <c r="QRS60" s="233" t="s">
        <v>343</v>
      </c>
      <c r="QRT60" s="233" t="s">
        <v>344</v>
      </c>
      <c r="QRU60" s="233">
        <v>25</v>
      </c>
      <c r="QRV60" s="233" t="s">
        <v>342</v>
      </c>
      <c r="QRW60" s="233">
        <v>3.8</v>
      </c>
      <c r="QRX60" s="233">
        <f>QRU60*QRW60</f>
        <v>95</v>
      </c>
      <c r="QRY60" s="233">
        <v>12</v>
      </c>
      <c r="QRZ60" s="233">
        <v>142</v>
      </c>
      <c r="QSA60" s="233" t="s">
        <v>343</v>
      </c>
      <c r="QSB60" s="233" t="s">
        <v>344</v>
      </c>
      <c r="QSC60" s="233">
        <v>25</v>
      </c>
      <c r="QSD60" s="233" t="s">
        <v>342</v>
      </c>
      <c r="QSE60" s="233">
        <v>3.8</v>
      </c>
      <c r="QSF60" s="233">
        <f>QSC60*QSE60</f>
        <v>95</v>
      </c>
      <c r="QSG60" s="233">
        <v>12</v>
      </c>
      <c r="QSH60" s="233">
        <v>142</v>
      </c>
      <c r="QSI60" s="233" t="s">
        <v>343</v>
      </c>
      <c r="QSJ60" s="233" t="s">
        <v>344</v>
      </c>
      <c r="QSK60" s="233">
        <v>25</v>
      </c>
      <c r="QSL60" s="233" t="s">
        <v>342</v>
      </c>
      <c r="QSM60" s="233">
        <v>3.8</v>
      </c>
      <c r="QSN60" s="233">
        <f>QSK60*QSM60</f>
        <v>95</v>
      </c>
      <c r="QSO60" s="233">
        <v>12</v>
      </c>
      <c r="QSP60" s="233">
        <v>142</v>
      </c>
      <c r="QSQ60" s="233" t="s">
        <v>343</v>
      </c>
      <c r="QSR60" s="233" t="s">
        <v>344</v>
      </c>
      <c r="QSS60" s="233">
        <v>25</v>
      </c>
      <c r="QST60" s="233" t="s">
        <v>342</v>
      </c>
      <c r="QSU60" s="233">
        <v>3.8</v>
      </c>
      <c r="QSV60" s="233">
        <f>QSS60*QSU60</f>
        <v>95</v>
      </c>
      <c r="QSW60" s="233">
        <v>12</v>
      </c>
      <c r="QSX60" s="233">
        <v>142</v>
      </c>
      <c r="QSY60" s="233" t="s">
        <v>343</v>
      </c>
      <c r="QSZ60" s="233" t="s">
        <v>344</v>
      </c>
      <c r="QTA60" s="233">
        <v>25</v>
      </c>
      <c r="QTB60" s="233" t="s">
        <v>342</v>
      </c>
      <c r="QTC60" s="233">
        <v>3.8</v>
      </c>
      <c r="QTD60" s="233">
        <f>QTA60*QTC60</f>
        <v>95</v>
      </c>
      <c r="QTE60" s="233">
        <v>12</v>
      </c>
      <c r="QTF60" s="233">
        <v>142</v>
      </c>
      <c r="QTG60" s="233" t="s">
        <v>343</v>
      </c>
      <c r="QTH60" s="233" t="s">
        <v>344</v>
      </c>
      <c r="QTI60" s="233">
        <v>25</v>
      </c>
      <c r="QTJ60" s="233" t="s">
        <v>342</v>
      </c>
      <c r="QTK60" s="233">
        <v>3.8</v>
      </c>
      <c r="QTL60" s="233">
        <f>QTI60*QTK60</f>
        <v>95</v>
      </c>
      <c r="QTM60" s="233">
        <v>12</v>
      </c>
      <c r="QTN60" s="233">
        <v>142</v>
      </c>
      <c r="QTO60" s="233" t="s">
        <v>343</v>
      </c>
      <c r="QTP60" s="233" t="s">
        <v>344</v>
      </c>
      <c r="QTQ60" s="233">
        <v>25</v>
      </c>
      <c r="QTR60" s="233" t="s">
        <v>342</v>
      </c>
      <c r="QTS60" s="233">
        <v>3.8</v>
      </c>
      <c r="QTT60" s="233">
        <f>QTQ60*QTS60</f>
        <v>95</v>
      </c>
      <c r="QTU60" s="233">
        <v>12</v>
      </c>
      <c r="QTV60" s="233">
        <v>142</v>
      </c>
      <c r="QTW60" s="233" t="s">
        <v>343</v>
      </c>
      <c r="QTX60" s="233" t="s">
        <v>344</v>
      </c>
      <c r="QTY60" s="233">
        <v>25</v>
      </c>
      <c r="QTZ60" s="233" t="s">
        <v>342</v>
      </c>
      <c r="QUA60" s="233">
        <v>3.8</v>
      </c>
      <c r="QUB60" s="233">
        <f>QTY60*QUA60</f>
        <v>95</v>
      </c>
      <c r="QUC60" s="233">
        <v>12</v>
      </c>
      <c r="QUD60" s="233">
        <v>142</v>
      </c>
      <c r="QUE60" s="233" t="s">
        <v>343</v>
      </c>
      <c r="QUF60" s="233" t="s">
        <v>344</v>
      </c>
      <c r="QUG60" s="233">
        <v>25</v>
      </c>
      <c r="QUH60" s="233" t="s">
        <v>342</v>
      </c>
      <c r="QUI60" s="233">
        <v>3.8</v>
      </c>
      <c r="QUJ60" s="233">
        <f>QUG60*QUI60</f>
        <v>95</v>
      </c>
      <c r="QUK60" s="233">
        <v>12</v>
      </c>
      <c r="QUL60" s="233">
        <v>142</v>
      </c>
      <c r="QUM60" s="233" t="s">
        <v>343</v>
      </c>
      <c r="QUN60" s="233" t="s">
        <v>344</v>
      </c>
      <c r="QUO60" s="233">
        <v>25</v>
      </c>
      <c r="QUP60" s="233" t="s">
        <v>342</v>
      </c>
      <c r="QUQ60" s="233">
        <v>3.8</v>
      </c>
      <c r="QUR60" s="233">
        <f>QUO60*QUQ60</f>
        <v>95</v>
      </c>
      <c r="QUS60" s="233">
        <v>12</v>
      </c>
      <c r="QUT60" s="233">
        <v>142</v>
      </c>
      <c r="QUU60" s="233" t="s">
        <v>343</v>
      </c>
      <c r="QUV60" s="233" t="s">
        <v>344</v>
      </c>
      <c r="QUW60" s="233">
        <v>25</v>
      </c>
      <c r="QUX60" s="233" t="s">
        <v>342</v>
      </c>
      <c r="QUY60" s="233">
        <v>3.8</v>
      </c>
      <c r="QUZ60" s="233">
        <f>QUW60*QUY60</f>
        <v>95</v>
      </c>
      <c r="QVA60" s="233">
        <v>12</v>
      </c>
      <c r="QVB60" s="233">
        <v>142</v>
      </c>
      <c r="QVC60" s="233" t="s">
        <v>343</v>
      </c>
      <c r="QVD60" s="233" t="s">
        <v>344</v>
      </c>
      <c r="QVE60" s="233">
        <v>25</v>
      </c>
      <c r="QVF60" s="233" t="s">
        <v>342</v>
      </c>
      <c r="QVG60" s="233">
        <v>3.8</v>
      </c>
      <c r="QVH60" s="233">
        <f>QVE60*QVG60</f>
        <v>95</v>
      </c>
      <c r="QVI60" s="233">
        <v>12</v>
      </c>
      <c r="QVJ60" s="233">
        <v>142</v>
      </c>
      <c r="QVK60" s="233" t="s">
        <v>343</v>
      </c>
      <c r="QVL60" s="233" t="s">
        <v>344</v>
      </c>
      <c r="QVM60" s="233">
        <v>25</v>
      </c>
      <c r="QVN60" s="233" t="s">
        <v>342</v>
      </c>
      <c r="QVO60" s="233">
        <v>3.8</v>
      </c>
      <c r="QVP60" s="233">
        <f>QVM60*QVO60</f>
        <v>95</v>
      </c>
      <c r="QVQ60" s="233">
        <v>12</v>
      </c>
      <c r="QVR60" s="233">
        <v>142</v>
      </c>
      <c r="QVS60" s="233" t="s">
        <v>343</v>
      </c>
      <c r="QVT60" s="233" t="s">
        <v>344</v>
      </c>
      <c r="QVU60" s="233">
        <v>25</v>
      </c>
      <c r="QVV60" s="233" t="s">
        <v>342</v>
      </c>
      <c r="QVW60" s="233">
        <v>3.8</v>
      </c>
      <c r="QVX60" s="233">
        <f>QVU60*QVW60</f>
        <v>95</v>
      </c>
      <c r="QVY60" s="233">
        <v>12</v>
      </c>
      <c r="QVZ60" s="233">
        <v>142</v>
      </c>
      <c r="QWA60" s="233" t="s">
        <v>343</v>
      </c>
      <c r="QWB60" s="233" t="s">
        <v>344</v>
      </c>
      <c r="QWC60" s="233">
        <v>25</v>
      </c>
      <c r="QWD60" s="233" t="s">
        <v>342</v>
      </c>
      <c r="QWE60" s="233">
        <v>3.8</v>
      </c>
      <c r="QWF60" s="233">
        <f>QWC60*QWE60</f>
        <v>95</v>
      </c>
      <c r="QWG60" s="233">
        <v>12</v>
      </c>
      <c r="QWH60" s="233">
        <v>142</v>
      </c>
      <c r="QWI60" s="233" t="s">
        <v>343</v>
      </c>
      <c r="QWJ60" s="233" t="s">
        <v>344</v>
      </c>
      <c r="QWK60" s="233">
        <v>25</v>
      </c>
      <c r="QWL60" s="233" t="s">
        <v>342</v>
      </c>
      <c r="QWM60" s="233">
        <v>3.8</v>
      </c>
      <c r="QWN60" s="233">
        <f>QWK60*QWM60</f>
        <v>95</v>
      </c>
      <c r="QWO60" s="233">
        <v>12</v>
      </c>
      <c r="QWP60" s="233">
        <v>142</v>
      </c>
      <c r="QWQ60" s="233" t="s">
        <v>343</v>
      </c>
      <c r="QWR60" s="233" t="s">
        <v>344</v>
      </c>
      <c r="QWS60" s="233">
        <v>25</v>
      </c>
      <c r="QWT60" s="233" t="s">
        <v>342</v>
      </c>
      <c r="QWU60" s="233">
        <v>3.8</v>
      </c>
      <c r="QWV60" s="233">
        <f>QWS60*QWU60</f>
        <v>95</v>
      </c>
      <c r="QWW60" s="233">
        <v>12</v>
      </c>
      <c r="QWX60" s="233">
        <v>142</v>
      </c>
      <c r="QWY60" s="233" t="s">
        <v>343</v>
      </c>
      <c r="QWZ60" s="233" t="s">
        <v>344</v>
      </c>
      <c r="QXA60" s="233">
        <v>25</v>
      </c>
      <c r="QXB60" s="233" t="s">
        <v>342</v>
      </c>
      <c r="QXC60" s="233">
        <v>3.8</v>
      </c>
      <c r="QXD60" s="233">
        <f>QXA60*QXC60</f>
        <v>95</v>
      </c>
      <c r="QXE60" s="233">
        <v>12</v>
      </c>
      <c r="QXF60" s="233">
        <v>142</v>
      </c>
      <c r="QXG60" s="233" t="s">
        <v>343</v>
      </c>
      <c r="QXH60" s="233" t="s">
        <v>344</v>
      </c>
      <c r="QXI60" s="233">
        <v>25</v>
      </c>
      <c r="QXJ60" s="233" t="s">
        <v>342</v>
      </c>
      <c r="QXK60" s="233">
        <v>3.8</v>
      </c>
      <c r="QXL60" s="233">
        <f>QXI60*QXK60</f>
        <v>95</v>
      </c>
      <c r="QXM60" s="233">
        <v>12</v>
      </c>
      <c r="QXN60" s="233">
        <v>142</v>
      </c>
      <c r="QXO60" s="233" t="s">
        <v>343</v>
      </c>
      <c r="QXP60" s="233" t="s">
        <v>344</v>
      </c>
      <c r="QXQ60" s="233">
        <v>25</v>
      </c>
      <c r="QXR60" s="233" t="s">
        <v>342</v>
      </c>
      <c r="QXS60" s="233">
        <v>3.8</v>
      </c>
      <c r="QXT60" s="233">
        <f>QXQ60*QXS60</f>
        <v>95</v>
      </c>
      <c r="QXU60" s="233">
        <v>12</v>
      </c>
      <c r="QXV60" s="233">
        <v>142</v>
      </c>
      <c r="QXW60" s="233" t="s">
        <v>343</v>
      </c>
      <c r="QXX60" s="233" t="s">
        <v>344</v>
      </c>
      <c r="QXY60" s="233">
        <v>25</v>
      </c>
      <c r="QXZ60" s="233" t="s">
        <v>342</v>
      </c>
      <c r="QYA60" s="233">
        <v>3.8</v>
      </c>
      <c r="QYB60" s="233">
        <f>QXY60*QYA60</f>
        <v>95</v>
      </c>
      <c r="QYC60" s="233">
        <v>12</v>
      </c>
      <c r="QYD60" s="233">
        <v>142</v>
      </c>
      <c r="QYE60" s="233" t="s">
        <v>343</v>
      </c>
      <c r="QYF60" s="233" t="s">
        <v>344</v>
      </c>
      <c r="QYG60" s="233">
        <v>25</v>
      </c>
      <c r="QYH60" s="233" t="s">
        <v>342</v>
      </c>
      <c r="QYI60" s="233">
        <v>3.8</v>
      </c>
      <c r="QYJ60" s="233">
        <f>QYG60*QYI60</f>
        <v>95</v>
      </c>
      <c r="QYK60" s="233">
        <v>12</v>
      </c>
      <c r="QYL60" s="233">
        <v>142</v>
      </c>
      <c r="QYM60" s="233" t="s">
        <v>343</v>
      </c>
      <c r="QYN60" s="233" t="s">
        <v>344</v>
      </c>
      <c r="QYO60" s="233">
        <v>25</v>
      </c>
      <c r="QYP60" s="233" t="s">
        <v>342</v>
      </c>
      <c r="QYQ60" s="233">
        <v>3.8</v>
      </c>
      <c r="QYR60" s="233">
        <f>QYO60*QYQ60</f>
        <v>95</v>
      </c>
      <c r="QYS60" s="233">
        <v>12</v>
      </c>
      <c r="QYT60" s="233">
        <v>142</v>
      </c>
      <c r="QYU60" s="233" t="s">
        <v>343</v>
      </c>
      <c r="QYV60" s="233" t="s">
        <v>344</v>
      </c>
      <c r="QYW60" s="233">
        <v>25</v>
      </c>
      <c r="QYX60" s="233" t="s">
        <v>342</v>
      </c>
      <c r="QYY60" s="233">
        <v>3.8</v>
      </c>
      <c r="QYZ60" s="233">
        <f>QYW60*QYY60</f>
        <v>95</v>
      </c>
      <c r="QZA60" s="233">
        <v>12</v>
      </c>
      <c r="QZB60" s="233">
        <v>142</v>
      </c>
      <c r="QZC60" s="233" t="s">
        <v>343</v>
      </c>
      <c r="QZD60" s="233" t="s">
        <v>344</v>
      </c>
      <c r="QZE60" s="233">
        <v>25</v>
      </c>
      <c r="QZF60" s="233" t="s">
        <v>342</v>
      </c>
      <c r="QZG60" s="233">
        <v>3.8</v>
      </c>
      <c r="QZH60" s="233">
        <f>QZE60*QZG60</f>
        <v>95</v>
      </c>
      <c r="QZI60" s="233">
        <v>12</v>
      </c>
      <c r="QZJ60" s="233">
        <v>142</v>
      </c>
      <c r="QZK60" s="233" t="s">
        <v>343</v>
      </c>
      <c r="QZL60" s="233" t="s">
        <v>344</v>
      </c>
      <c r="QZM60" s="233">
        <v>25</v>
      </c>
      <c r="QZN60" s="233" t="s">
        <v>342</v>
      </c>
      <c r="QZO60" s="233">
        <v>3.8</v>
      </c>
      <c r="QZP60" s="233">
        <f>QZM60*QZO60</f>
        <v>95</v>
      </c>
      <c r="QZQ60" s="233">
        <v>12</v>
      </c>
      <c r="QZR60" s="233">
        <v>142</v>
      </c>
      <c r="QZS60" s="233" t="s">
        <v>343</v>
      </c>
      <c r="QZT60" s="233" t="s">
        <v>344</v>
      </c>
      <c r="QZU60" s="233">
        <v>25</v>
      </c>
      <c r="QZV60" s="233" t="s">
        <v>342</v>
      </c>
      <c r="QZW60" s="233">
        <v>3.8</v>
      </c>
      <c r="QZX60" s="233">
        <f>QZU60*QZW60</f>
        <v>95</v>
      </c>
      <c r="QZY60" s="233">
        <v>12</v>
      </c>
      <c r="QZZ60" s="233">
        <v>142</v>
      </c>
      <c r="RAA60" s="233" t="s">
        <v>343</v>
      </c>
      <c r="RAB60" s="233" t="s">
        <v>344</v>
      </c>
      <c r="RAC60" s="233">
        <v>25</v>
      </c>
      <c r="RAD60" s="233" t="s">
        <v>342</v>
      </c>
      <c r="RAE60" s="233">
        <v>3.8</v>
      </c>
      <c r="RAF60" s="233">
        <f>RAC60*RAE60</f>
        <v>95</v>
      </c>
      <c r="RAG60" s="233">
        <v>12</v>
      </c>
      <c r="RAH60" s="233">
        <v>142</v>
      </c>
      <c r="RAI60" s="233" t="s">
        <v>343</v>
      </c>
      <c r="RAJ60" s="233" t="s">
        <v>344</v>
      </c>
      <c r="RAK60" s="233">
        <v>25</v>
      </c>
      <c r="RAL60" s="233" t="s">
        <v>342</v>
      </c>
      <c r="RAM60" s="233">
        <v>3.8</v>
      </c>
      <c r="RAN60" s="233">
        <f>RAK60*RAM60</f>
        <v>95</v>
      </c>
      <c r="RAO60" s="233">
        <v>12</v>
      </c>
      <c r="RAP60" s="233">
        <v>142</v>
      </c>
      <c r="RAQ60" s="233" t="s">
        <v>343</v>
      </c>
      <c r="RAR60" s="233" t="s">
        <v>344</v>
      </c>
      <c r="RAS60" s="233">
        <v>25</v>
      </c>
      <c r="RAT60" s="233" t="s">
        <v>342</v>
      </c>
      <c r="RAU60" s="233">
        <v>3.8</v>
      </c>
      <c r="RAV60" s="233">
        <f>RAS60*RAU60</f>
        <v>95</v>
      </c>
      <c r="RAW60" s="233">
        <v>12</v>
      </c>
      <c r="RAX60" s="233">
        <v>142</v>
      </c>
      <c r="RAY60" s="233" t="s">
        <v>343</v>
      </c>
      <c r="RAZ60" s="233" t="s">
        <v>344</v>
      </c>
      <c r="RBA60" s="233">
        <v>25</v>
      </c>
      <c r="RBB60" s="233" t="s">
        <v>342</v>
      </c>
      <c r="RBC60" s="233">
        <v>3.8</v>
      </c>
      <c r="RBD60" s="233">
        <f>RBA60*RBC60</f>
        <v>95</v>
      </c>
      <c r="RBE60" s="233">
        <v>12</v>
      </c>
      <c r="RBF60" s="233">
        <v>142</v>
      </c>
      <c r="RBG60" s="233" t="s">
        <v>343</v>
      </c>
      <c r="RBH60" s="233" t="s">
        <v>344</v>
      </c>
      <c r="RBI60" s="233">
        <v>25</v>
      </c>
      <c r="RBJ60" s="233" t="s">
        <v>342</v>
      </c>
      <c r="RBK60" s="233">
        <v>3.8</v>
      </c>
      <c r="RBL60" s="233">
        <f>RBI60*RBK60</f>
        <v>95</v>
      </c>
      <c r="RBM60" s="233">
        <v>12</v>
      </c>
      <c r="RBN60" s="233">
        <v>142</v>
      </c>
      <c r="RBO60" s="233" t="s">
        <v>343</v>
      </c>
      <c r="RBP60" s="233" t="s">
        <v>344</v>
      </c>
      <c r="RBQ60" s="233">
        <v>25</v>
      </c>
      <c r="RBR60" s="233" t="s">
        <v>342</v>
      </c>
      <c r="RBS60" s="233">
        <v>3.8</v>
      </c>
      <c r="RBT60" s="233">
        <f>RBQ60*RBS60</f>
        <v>95</v>
      </c>
      <c r="RBU60" s="233">
        <v>12</v>
      </c>
      <c r="RBV60" s="233">
        <v>142</v>
      </c>
      <c r="RBW60" s="233" t="s">
        <v>343</v>
      </c>
      <c r="RBX60" s="233" t="s">
        <v>344</v>
      </c>
      <c r="RBY60" s="233">
        <v>25</v>
      </c>
      <c r="RBZ60" s="233" t="s">
        <v>342</v>
      </c>
      <c r="RCA60" s="233">
        <v>3.8</v>
      </c>
      <c r="RCB60" s="233">
        <f>RBY60*RCA60</f>
        <v>95</v>
      </c>
      <c r="RCC60" s="233">
        <v>12</v>
      </c>
      <c r="RCD60" s="233">
        <v>142</v>
      </c>
      <c r="RCE60" s="233" t="s">
        <v>343</v>
      </c>
      <c r="RCF60" s="233" t="s">
        <v>344</v>
      </c>
      <c r="RCG60" s="233">
        <v>25</v>
      </c>
      <c r="RCH60" s="233" t="s">
        <v>342</v>
      </c>
      <c r="RCI60" s="233">
        <v>3.8</v>
      </c>
      <c r="RCJ60" s="233">
        <f>RCG60*RCI60</f>
        <v>95</v>
      </c>
      <c r="RCK60" s="233">
        <v>12</v>
      </c>
      <c r="RCL60" s="233">
        <v>142</v>
      </c>
      <c r="RCM60" s="233" t="s">
        <v>343</v>
      </c>
      <c r="RCN60" s="233" t="s">
        <v>344</v>
      </c>
      <c r="RCO60" s="233">
        <v>25</v>
      </c>
      <c r="RCP60" s="233" t="s">
        <v>342</v>
      </c>
      <c r="RCQ60" s="233">
        <v>3.8</v>
      </c>
      <c r="RCR60" s="233">
        <f>RCO60*RCQ60</f>
        <v>95</v>
      </c>
      <c r="RCS60" s="233">
        <v>12</v>
      </c>
      <c r="RCT60" s="233">
        <v>142</v>
      </c>
      <c r="RCU60" s="233" t="s">
        <v>343</v>
      </c>
      <c r="RCV60" s="233" t="s">
        <v>344</v>
      </c>
      <c r="RCW60" s="233">
        <v>25</v>
      </c>
      <c r="RCX60" s="233" t="s">
        <v>342</v>
      </c>
      <c r="RCY60" s="233">
        <v>3.8</v>
      </c>
      <c r="RCZ60" s="233">
        <f>RCW60*RCY60</f>
        <v>95</v>
      </c>
      <c r="RDA60" s="233">
        <v>12</v>
      </c>
      <c r="RDB60" s="233">
        <v>142</v>
      </c>
      <c r="RDC60" s="233" t="s">
        <v>343</v>
      </c>
      <c r="RDD60" s="233" t="s">
        <v>344</v>
      </c>
      <c r="RDE60" s="233">
        <v>25</v>
      </c>
      <c r="RDF60" s="233" t="s">
        <v>342</v>
      </c>
      <c r="RDG60" s="233">
        <v>3.8</v>
      </c>
      <c r="RDH60" s="233">
        <f>RDE60*RDG60</f>
        <v>95</v>
      </c>
      <c r="RDI60" s="233">
        <v>12</v>
      </c>
      <c r="RDJ60" s="233">
        <v>142</v>
      </c>
      <c r="RDK60" s="233" t="s">
        <v>343</v>
      </c>
      <c r="RDL60" s="233" t="s">
        <v>344</v>
      </c>
      <c r="RDM60" s="233">
        <v>25</v>
      </c>
      <c r="RDN60" s="233" t="s">
        <v>342</v>
      </c>
      <c r="RDO60" s="233">
        <v>3.8</v>
      </c>
      <c r="RDP60" s="233">
        <f>RDM60*RDO60</f>
        <v>95</v>
      </c>
      <c r="RDQ60" s="233">
        <v>12</v>
      </c>
      <c r="RDR60" s="233">
        <v>142</v>
      </c>
      <c r="RDS60" s="233" t="s">
        <v>343</v>
      </c>
      <c r="RDT60" s="233" t="s">
        <v>344</v>
      </c>
      <c r="RDU60" s="233">
        <v>25</v>
      </c>
      <c r="RDV60" s="233" t="s">
        <v>342</v>
      </c>
      <c r="RDW60" s="233">
        <v>3.8</v>
      </c>
      <c r="RDX60" s="233">
        <f>RDU60*RDW60</f>
        <v>95</v>
      </c>
      <c r="RDY60" s="233">
        <v>12</v>
      </c>
      <c r="RDZ60" s="233">
        <v>142</v>
      </c>
      <c r="REA60" s="233" t="s">
        <v>343</v>
      </c>
      <c r="REB60" s="233" t="s">
        <v>344</v>
      </c>
      <c r="REC60" s="233">
        <v>25</v>
      </c>
      <c r="RED60" s="233" t="s">
        <v>342</v>
      </c>
      <c r="REE60" s="233">
        <v>3.8</v>
      </c>
      <c r="REF60" s="233">
        <f>REC60*REE60</f>
        <v>95</v>
      </c>
      <c r="REG60" s="233">
        <v>12</v>
      </c>
      <c r="REH60" s="233">
        <v>142</v>
      </c>
      <c r="REI60" s="233" t="s">
        <v>343</v>
      </c>
      <c r="REJ60" s="233" t="s">
        <v>344</v>
      </c>
      <c r="REK60" s="233">
        <v>25</v>
      </c>
      <c r="REL60" s="233" t="s">
        <v>342</v>
      </c>
      <c r="REM60" s="233">
        <v>3.8</v>
      </c>
      <c r="REN60" s="233">
        <f>REK60*REM60</f>
        <v>95</v>
      </c>
      <c r="REO60" s="233">
        <v>12</v>
      </c>
      <c r="REP60" s="233">
        <v>142</v>
      </c>
      <c r="REQ60" s="233" t="s">
        <v>343</v>
      </c>
      <c r="RER60" s="233" t="s">
        <v>344</v>
      </c>
      <c r="RES60" s="233">
        <v>25</v>
      </c>
      <c r="RET60" s="233" t="s">
        <v>342</v>
      </c>
      <c r="REU60" s="233">
        <v>3.8</v>
      </c>
      <c r="REV60" s="233">
        <f>RES60*REU60</f>
        <v>95</v>
      </c>
      <c r="REW60" s="233">
        <v>12</v>
      </c>
      <c r="REX60" s="233">
        <v>142</v>
      </c>
      <c r="REY60" s="233" t="s">
        <v>343</v>
      </c>
      <c r="REZ60" s="233" t="s">
        <v>344</v>
      </c>
      <c r="RFA60" s="233">
        <v>25</v>
      </c>
      <c r="RFB60" s="233" t="s">
        <v>342</v>
      </c>
      <c r="RFC60" s="233">
        <v>3.8</v>
      </c>
      <c r="RFD60" s="233">
        <f>RFA60*RFC60</f>
        <v>95</v>
      </c>
      <c r="RFE60" s="233">
        <v>12</v>
      </c>
      <c r="RFF60" s="233">
        <v>142</v>
      </c>
      <c r="RFG60" s="233" t="s">
        <v>343</v>
      </c>
      <c r="RFH60" s="233" t="s">
        <v>344</v>
      </c>
      <c r="RFI60" s="233">
        <v>25</v>
      </c>
      <c r="RFJ60" s="233" t="s">
        <v>342</v>
      </c>
      <c r="RFK60" s="233">
        <v>3.8</v>
      </c>
      <c r="RFL60" s="233">
        <f>RFI60*RFK60</f>
        <v>95</v>
      </c>
      <c r="RFM60" s="233">
        <v>12</v>
      </c>
      <c r="RFN60" s="233">
        <v>142</v>
      </c>
      <c r="RFO60" s="233" t="s">
        <v>343</v>
      </c>
      <c r="RFP60" s="233" t="s">
        <v>344</v>
      </c>
      <c r="RFQ60" s="233">
        <v>25</v>
      </c>
      <c r="RFR60" s="233" t="s">
        <v>342</v>
      </c>
      <c r="RFS60" s="233">
        <v>3.8</v>
      </c>
      <c r="RFT60" s="233">
        <f>RFQ60*RFS60</f>
        <v>95</v>
      </c>
      <c r="RFU60" s="233">
        <v>12</v>
      </c>
      <c r="RFV60" s="233">
        <v>142</v>
      </c>
      <c r="RFW60" s="233" t="s">
        <v>343</v>
      </c>
      <c r="RFX60" s="233" t="s">
        <v>344</v>
      </c>
      <c r="RFY60" s="233">
        <v>25</v>
      </c>
      <c r="RFZ60" s="233" t="s">
        <v>342</v>
      </c>
      <c r="RGA60" s="233">
        <v>3.8</v>
      </c>
      <c r="RGB60" s="233">
        <f>RFY60*RGA60</f>
        <v>95</v>
      </c>
      <c r="RGC60" s="233">
        <v>12</v>
      </c>
      <c r="RGD60" s="233">
        <v>142</v>
      </c>
      <c r="RGE60" s="233" t="s">
        <v>343</v>
      </c>
      <c r="RGF60" s="233" t="s">
        <v>344</v>
      </c>
      <c r="RGG60" s="233">
        <v>25</v>
      </c>
      <c r="RGH60" s="233" t="s">
        <v>342</v>
      </c>
      <c r="RGI60" s="233">
        <v>3.8</v>
      </c>
      <c r="RGJ60" s="233">
        <f>RGG60*RGI60</f>
        <v>95</v>
      </c>
      <c r="RGK60" s="233">
        <v>12</v>
      </c>
      <c r="RGL60" s="233">
        <v>142</v>
      </c>
      <c r="RGM60" s="233" t="s">
        <v>343</v>
      </c>
      <c r="RGN60" s="233" t="s">
        <v>344</v>
      </c>
      <c r="RGO60" s="233">
        <v>25</v>
      </c>
      <c r="RGP60" s="233" t="s">
        <v>342</v>
      </c>
      <c r="RGQ60" s="233">
        <v>3.8</v>
      </c>
      <c r="RGR60" s="233">
        <f>RGO60*RGQ60</f>
        <v>95</v>
      </c>
      <c r="RGS60" s="233">
        <v>12</v>
      </c>
      <c r="RGT60" s="233">
        <v>142</v>
      </c>
      <c r="RGU60" s="233" t="s">
        <v>343</v>
      </c>
      <c r="RGV60" s="233" t="s">
        <v>344</v>
      </c>
      <c r="RGW60" s="233">
        <v>25</v>
      </c>
      <c r="RGX60" s="233" t="s">
        <v>342</v>
      </c>
      <c r="RGY60" s="233">
        <v>3.8</v>
      </c>
      <c r="RGZ60" s="233">
        <f>RGW60*RGY60</f>
        <v>95</v>
      </c>
      <c r="RHA60" s="233">
        <v>12</v>
      </c>
      <c r="RHB60" s="233">
        <v>142</v>
      </c>
      <c r="RHC60" s="233" t="s">
        <v>343</v>
      </c>
      <c r="RHD60" s="233" t="s">
        <v>344</v>
      </c>
      <c r="RHE60" s="233">
        <v>25</v>
      </c>
      <c r="RHF60" s="233" t="s">
        <v>342</v>
      </c>
      <c r="RHG60" s="233">
        <v>3.8</v>
      </c>
      <c r="RHH60" s="233">
        <f>RHE60*RHG60</f>
        <v>95</v>
      </c>
      <c r="RHI60" s="233">
        <v>12</v>
      </c>
      <c r="RHJ60" s="233">
        <v>142</v>
      </c>
      <c r="RHK60" s="233" t="s">
        <v>343</v>
      </c>
      <c r="RHL60" s="233" t="s">
        <v>344</v>
      </c>
      <c r="RHM60" s="233">
        <v>25</v>
      </c>
      <c r="RHN60" s="233" t="s">
        <v>342</v>
      </c>
      <c r="RHO60" s="233">
        <v>3.8</v>
      </c>
      <c r="RHP60" s="233">
        <f>RHM60*RHO60</f>
        <v>95</v>
      </c>
      <c r="RHQ60" s="233">
        <v>12</v>
      </c>
      <c r="RHR60" s="233">
        <v>142</v>
      </c>
      <c r="RHS60" s="233" t="s">
        <v>343</v>
      </c>
      <c r="RHT60" s="233" t="s">
        <v>344</v>
      </c>
      <c r="RHU60" s="233">
        <v>25</v>
      </c>
      <c r="RHV60" s="233" t="s">
        <v>342</v>
      </c>
      <c r="RHW60" s="233">
        <v>3.8</v>
      </c>
      <c r="RHX60" s="233">
        <f>RHU60*RHW60</f>
        <v>95</v>
      </c>
      <c r="RHY60" s="233">
        <v>12</v>
      </c>
      <c r="RHZ60" s="233">
        <v>142</v>
      </c>
      <c r="RIA60" s="233" t="s">
        <v>343</v>
      </c>
      <c r="RIB60" s="233" t="s">
        <v>344</v>
      </c>
      <c r="RIC60" s="233">
        <v>25</v>
      </c>
      <c r="RID60" s="233" t="s">
        <v>342</v>
      </c>
      <c r="RIE60" s="233">
        <v>3.8</v>
      </c>
      <c r="RIF60" s="233">
        <f>RIC60*RIE60</f>
        <v>95</v>
      </c>
      <c r="RIG60" s="233">
        <v>12</v>
      </c>
      <c r="RIH60" s="233">
        <v>142</v>
      </c>
      <c r="RII60" s="233" t="s">
        <v>343</v>
      </c>
      <c r="RIJ60" s="233" t="s">
        <v>344</v>
      </c>
      <c r="RIK60" s="233">
        <v>25</v>
      </c>
      <c r="RIL60" s="233" t="s">
        <v>342</v>
      </c>
      <c r="RIM60" s="233">
        <v>3.8</v>
      </c>
      <c r="RIN60" s="233">
        <f>RIK60*RIM60</f>
        <v>95</v>
      </c>
      <c r="RIO60" s="233">
        <v>12</v>
      </c>
      <c r="RIP60" s="233">
        <v>142</v>
      </c>
      <c r="RIQ60" s="233" t="s">
        <v>343</v>
      </c>
      <c r="RIR60" s="233" t="s">
        <v>344</v>
      </c>
      <c r="RIS60" s="233">
        <v>25</v>
      </c>
      <c r="RIT60" s="233" t="s">
        <v>342</v>
      </c>
      <c r="RIU60" s="233">
        <v>3.8</v>
      </c>
      <c r="RIV60" s="233">
        <f>RIS60*RIU60</f>
        <v>95</v>
      </c>
      <c r="RIW60" s="233">
        <v>12</v>
      </c>
      <c r="RIX60" s="233">
        <v>142</v>
      </c>
      <c r="RIY60" s="233" t="s">
        <v>343</v>
      </c>
      <c r="RIZ60" s="233" t="s">
        <v>344</v>
      </c>
      <c r="RJA60" s="233">
        <v>25</v>
      </c>
      <c r="RJB60" s="233" t="s">
        <v>342</v>
      </c>
      <c r="RJC60" s="233">
        <v>3.8</v>
      </c>
      <c r="RJD60" s="233">
        <f>RJA60*RJC60</f>
        <v>95</v>
      </c>
      <c r="RJE60" s="233">
        <v>12</v>
      </c>
      <c r="RJF60" s="233">
        <v>142</v>
      </c>
      <c r="RJG60" s="233" t="s">
        <v>343</v>
      </c>
      <c r="RJH60" s="233" t="s">
        <v>344</v>
      </c>
      <c r="RJI60" s="233">
        <v>25</v>
      </c>
      <c r="RJJ60" s="233" t="s">
        <v>342</v>
      </c>
      <c r="RJK60" s="233">
        <v>3.8</v>
      </c>
      <c r="RJL60" s="233">
        <f>RJI60*RJK60</f>
        <v>95</v>
      </c>
      <c r="RJM60" s="233">
        <v>12</v>
      </c>
      <c r="RJN60" s="233">
        <v>142</v>
      </c>
      <c r="RJO60" s="233" t="s">
        <v>343</v>
      </c>
      <c r="RJP60" s="233" t="s">
        <v>344</v>
      </c>
      <c r="RJQ60" s="233">
        <v>25</v>
      </c>
      <c r="RJR60" s="233" t="s">
        <v>342</v>
      </c>
      <c r="RJS60" s="233">
        <v>3.8</v>
      </c>
      <c r="RJT60" s="233">
        <f>RJQ60*RJS60</f>
        <v>95</v>
      </c>
      <c r="RJU60" s="233">
        <v>12</v>
      </c>
      <c r="RJV60" s="233">
        <v>142</v>
      </c>
      <c r="RJW60" s="233" t="s">
        <v>343</v>
      </c>
      <c r="RJX60" s="233" t="s">
        <v>344</v>
      </c>
      <c r="RJY60" s="233">
        <v>25</v>
      </c>
      <c r="RJZ60" s="233" t="s">
        <v>342</v>
      </c>
      <c r="RKA60" s="233">
        <v>3.8</v>
      </c>
      <c r="RKB60" s="233">
        <f>RJY60*RKA60</f>
        <v>95</v>
      </c>
      <c r="RKC60" s="233">
        <v>12</v>
      </c>
      <c r="RKD60" s="233">
        <v>142</v>
      </c>
      <c r="RKE60" s="233" t="s">
        <v>343</v>
      </c>
      <c r="RKF60" s="233" t="s">
        <v>344</v>
      </c>
      <c r="RKG60" s="233">
        <v>25</v>
      </c>
      <c r="RKH60" s="233" t="s">
        <v>342</v>
      </c>
      <c r="RKI60" s="233">
        <v>3.8</v>
      </c>
      <c r="RKJ60" s="233">
        <f>RKG60*RKI60</f>
        <v>95</v>
      </c>
      <c r="RKK60" s="233">
        <v>12</v>
      </c>
      <c r="RKL60" s="233">
        <v>142</v>
      </c>
      <c r="RKM60" s="233" t="s">
        <v>343</v>
      </c>
      <c r="RKN60" s="233" t="s">
        <v>344</v>
      </c>
      <c r="RKO60" s="233">
        <v>25</v>
      </c>
      <c r="RKP60" s="233" t="s">
        <v>342</v>
      </c>
      <c r="RKQ60" s="233">
        <v>3.8</v>
      </c>
      <c r="RKR60" s="233">
        <f>RKO60*RKQ60</f>
        <v>95</v>
      </c>
      <c r="RKS60" s="233">
        <v>12</v>
      </c>
      <c r="RKT60" s="233">
        <v>142</v>
      </c>
      <c r="RKU60" s="233" t="s">
        <v>343</v>
      </c>
      <c r="RKV60" s="233" t="s">
        <v>344</v>
      </c>
      <c r="RKW60" s="233">
        <v>25</v>
      </c>
      <c r="RKX60" s="233" t="s">
        <v>342</v>
      </c>
      <c r="RKY60" s="233">
        <v>3.8</v>
      </c>
      <c r="RKZ60" s="233">
        <f>RKW60*RKY60</f>
        <v>95</v>
      </c>
      <c r="RLA60" s="233">
        <v>12</v>
      </c>
      <c r="RLB60" s="233">
        <v>142</v>
      </c>
      <c r="RLC60" s="233" t="s">
        <v>343</v>
      </c>
      <c r="RLD60" s="233" t="s">
        <v>344</v>
      </c>
      <c r="RLE60" s="233">
        <v>25</v>
      </c>
      <c r="RLF60" s="233" t="s">
        <v>342</v>
      </c>
      <c r="RLG60" s="233">
        <v>3.8</v>
      </c>
      <c r="RLH60" s="233">
        <f>RLE60*RLG60</f>
        <v>95</v>
      </c>
      <c r="RLI60" s="233">
        <v>12</v>
      </c>
      <c r="RLJ60" s="233">
        <v>142</v>
      </c>
      <c r="RLK60" s="233" t="s">
        <v>343</v>
      </c>
      <c r="RLL60" s="233" t="s">
        <v>344</v>
      </c>
      <c r="RLM60" s="233">
        <v>25</v>
      </c>
      <c r="RLN60" s="233" t="s">
        <v>342</v>
      </c>
      <c r="RLO60" s="233">
        <v>3.8</v>
      </c>
      <c r="RLP60" s="233">
        <f>RLM60*RLO60</f>
        <v>95</v>
      </c>
      <c r="RLQ60" s="233">
        <v>12</v>
      </c>
      <c r="RLR60" s="233">
        <v>142</v>
      </c>
      <c r="RLS60" s="233" t="s">
        <v>343</v>
      </c>
      <c r="RLT60" s="233" t="s">
        <v>344</v>
      </c>
      <c r="RLU60" s="233">
        <v>25</v>
      </c>
      <c r="RLV60" s="233" t="s">
        <v>342</v>
      </c>
      <c r="RLW60" s="233">
        <v>3.8</v>
      </c>
      <c r="RLX60" s="233">
        <f>RLU60*RLW60</f>
        <v>95</v>
      </c>
      <c r="RLY60" s="233">
        <v>12</v>
      </c>
      <c r="RLZ60" s="233">
        <v>142</v>
      </c>
      <c r="RMA60" s="233" t="s">
        <v>343</v>
      </c>
      <c r="RMB60" s="233" t="s">
        <v>344</v>
      </c>
      <c r="RMC60" s="233">
        <v>25</v>
      </c>
      <c r="RMD60" s="233" t="s">
        <v>342</v>
      </c>
      <c r="RME60" s="233">
        <v>3.8</v>
      </c>
      <c r="RMF60" s="233">
        <f>RMC60*RME60</f>
        <v>95</v>
      </c>
      <c r="RMG60" s="233">
        <v>12</v>
      </c>
      <c r="RMH60" s="233">
        <v>142</v>
      </c>
      <c r="RMI60" s="233" t="s">
        <v>343</v>
      </c>
      <c r="RMJ60" s="233" t="s">
        <v>344</v>
      </c>
      <c r="RMK60" s="233">
        <v>25</v>
      </c>
      <c r="RML60" s="233" t="s">
        <v>342</v>
      </c>
      <c r="RMM60" s="233">
        <v>3.8</v>
      </c>
      <c r="RMN60" s="233">
        <f>RMK60*RMM60</f>
        <v>95</v>
      </c>
      <c r="RMO60" s="233">
        <v>12</v>
      </c>
      <c r="RMP60" s="233">
        <v>142</v>
      </c>
      <c r="RMQ60" s="233" t="s">
        <v>343</v>
      </c>
      <c r="RMR60" s="233" t="s">
        <v>344</v>
      </c>
      <c r="RMS60" s="233">
        <v>25</v>
      </c>
      <c r="RMT60" s="233" t="s">
        <v>342</v>
      </c>
      <c r="RMU60" s="233">
        <v>3.8</v>
      </c>
      <c r="RMV60" s="233">
        <f>RMS60*RMU60</f>
        <v>95</v>
      </c>
      <c r="RMW60" s="233">
        <v>12</v>
      </c>
      <c r="RMX60" s="233">
        <v>142</v>
      </c>
      <c r="RMY60" s="233" t="s">
        <v>343</v>
      </c>
      <c r="RMZ60" s="233" t="s">
        <v>344</v>
      </c>
      <c r="RNA60" s="233">
        <v>25</v>
      </c>
      <c r="RNB60" s="233" t="s">
        <v>342</v>
      </c>
      <c r="RNC60" s="233">
        <v>3.8</v>
      </c>
      <c r="RND60" s="233">
        <f>RNA60*RNC60</f>
        <v>95</v>
      </c>
      <c r="RNE60" s="233">
        <v>12</v>
      </c>
      <c r="RNF60" s="233">
        <v>142</v>
      </c>
      <c r="RNG60" s="233" t="s">
        <v>343</v>
      </c>
      <c r="RNH60" s="233" t="s">
        <v>344</v>
      </c>
      <c r="RNI60" s="233">
        <v>25</v>
      </c>
      <c r="RNJ60" s="233" t="s">
        <v>342</v>
      </c>
      <c r="RNK60" s="233">
        <v>3.8</v>
      </c>
      <c r="RNL60" s="233">
        <f>RNI60*RNK60</f>
        <v>95</v>
      </c>
      <c r="RNM60" s="233">
        <v>12</v>
      </c>
      <c r="RNN60" s="233">
        <v>142</v>
      </c>
      <c r="RNO60" s="233" t="s">
        <v>343</v>
      </c>
      <c r="RNP60" s="233" t="s">
        <v>344</v>
      </c>
      <c r="RNQ60" s="233">
        <v>25</v>
      </c>
      <c r="RNR60" s="233" t="s">
        <v>342</v>
      </c>
      <c r="RNS60" s="233">
        <v>3.8</v>
      </c>
      <c r="RNT60" s="233">
        <f>RNQ60*RNS60</f>
        <v>95</v>
      </c>
      <c r="RNU60" s="233">
        <v>12</v>
      </c>
      <c r="RNV60" s="233">
        <v>142</v>
      </c>
      <c r="RNW60" s="233" t="s">
        <v>343</v>
      </c>
      <c r="RNX60" s="233" t="s">
        <v>344</v>
      </c>
      <c r="RNY60" s="233">
        <v>25</v>
      </c>
      <c r="RNZ60" s="233" t="s">
        <v>342</v>
      </c>
      <c r="ROA60" s="233">
        <v>3.8</v>
      </c>
      <c r="ROB60" s="233">
        <f>RNY60*ROA60</f>
        <v>95</v>
      </c>
      <c r="ROC60" s="233">
        <v>12</v>
      </c>
      <c r="ROD60" s="233">
        <v>142</v>
      </c>
      <c r="ROE60" s="233" t="s">
        <v>343</v>
      </c>
      <c r="ROF60" s="233" t="s">
        <v>344</v>
      </c>
      <c r="ROG60" s="233">
        <v>25</v>
      </c>
      <c r="ROH60" s="233" t="s">
        <v>342</v>
      </c>
      <c r="ROI60" s="233">
        <v>3.8</v>
      </c>
      <c r="ROJ60" s="233">
        <f>ROG60*ROI60</f>
        <v>95</v>
      </c>
      <c r="ROK60" s="233">
        <v>12</v>
      </c>
      <c r="ROL60" s="233">
        <v>142</v>
      </c>
      <c r="ROM60" s="233" t="s">
        <v>343</v>
      </c>
      <c r="RON60" s="233" t="s">
        <v>344</v>
      </c>
      <c r="ROO60" s="233">
        <v>25</v>
      </c>
      <c r="ROP60" s="233" t="s">
        <v>342</v>
      </c>
      <c r="ROQ60" s="233">
        <v>3.8</v>
      </c>
      <c r="ROR60" s="233">
        <f>ROO60*ROQ60</f>
        <v>95</v>
      </c>
      <c r="ROS60" s="233">
        <v>12</v>
      </c>
      <c r="ROT60" s="233">
        <v>142</v>
      </c>
      <c r="ROU60" s="233" t="s">
        <v>343</v>
      </c>
      <c r="ROV60" s="233" t="s">
        <v>344</v>
      </c>
      <c r="ROW60" s="233">
        <v>25</v>
      </c>
      <c r="ROX60" s="233" t="s">
        <v>342</v>
      </c>
      <c r="ROY60" s="233">
        <v>3.8</v>
      </c>
      <c r="ROZ60" s="233">
        <f>ROW60*ROY60</f>
        <v>95</v>
      </c>
      <c r="RPA60" s="233">
        <v>12</v>
      </c>
      <c r="RPB60" s="233">
        <v>142</v>
      </c>
      <c r="RPC60" s="233" t="s">
        <v>343</v>
      </c>
      <c r="RPD60" s="233" t="s">
        <v>344</v>
      </c>
      <c r="RPE60" s="233">
        <v>25</v>
      </c>
      <c r="RPF60" s="233" t="s">
        <v>342</v>
      </c>
      <c r="RPG60" s="233">
        <v>3.8</v>
      </c>
      <c r="RPH60" s="233">
        <f>RPE60*RPG60</f>
        <v>95</v>
      </c>
      <c r="RPI60" s="233">
        <v>12</v>
      </c>
      <c r="RPJ60" s="233">
        <v>142</v>
      </c>
      <c r="RPK60" s="233" t="s">
        <v>343</v>
      </c>
      <c r="RPL60" s="233" t="s">
        <v>344</v>
      </c>
      <c r="RPM60" s="233">
        <v>25</v>
      </c>
      <c r="RPN60" s="233" t="s">
        <v>342</v>
      </c>
      <c r="RPO60" s="233">
        <v>3.8</v>
      </c>
      <c r="RPP60" s="233">
        <f>RPM60*RPO60</f>
        <v>95</v>
      </c>
      <c r="RPQ60" s="233">
        <v>12</v>
      </c>
      <c r="RPR60" s="233">
        <v>142</v>
      </c>
      <c r="RPS60" s="233" t="s">
        <v>343</v>
      </c>
      <c r="RPT60" s="233" t="s">
        <v>344</v>
      </c>
      <c r="RPU60" s="233">
        <v>25</v>
      </c>
      <c r="RPV60" s="233" t="s">
        <v>342</v>
      </c>
      <c r="RPW60" s="233">
        <v>3.8</v>
      </c>
      <c r="RPX60" s="233">
        <f>RPU60*RPW60</f>
        <v>95</v>
      </c>
      <c r="RPY60" s="233">
        <v>12</v>
      </c>
      <c r="RPZ60" s="233">
        <v>142</v>
      </c>
      <c r="RQA60" s="233" t="s">
        <v>343</v>
      </c>
      <c r="RQB60" s="233" t="s">
        <v>344</v>
      </c>
      <c r="RQC60" s="233">
        <v>25</v>
      </c>
      <c r="RQD60" s="233" t="s">
        <v>342</v>
      </c>
      <c r="RQE60" s="233">
        <v>3.8</v>
      </c>
      <c r="RQF60" s="233">
        <f>RQC60*RQE60</f>
        <v>95</v>
      </c>
      <c r="RQG60" s="233">
        <v>12</v>
      </c>
      <c r="RQH60" s="233">
        <v>142</v>
      </c>
      <c r="RQI60" s="233" t="s">
        <v>343</v>
      </c>
      <c r="RQJ60" s="233" t="s">
        <v>344</v>
      </c>
      <c r="RQK60" s="233">
        <v>25</v>
      </c>
      <c r="RQL60" s="233" t="s">
        <v>342</v>
      </c>
      <c r="RQM60" s="233">
        <v>3.8</v>
      </c>
      <c r="RQN60" s="233">
        <f>RQK60*RQM60</f>
        <v>95</v>
      </c>
      <c r="RQO60" s="233">
        <v>12</v>
      </c>
      <c r="RQP60" s="233">
        <v>142</v>
      </c>
      <c r="RQQ60" s="233" t="s">
        <v>343</v>
      </c>
      <c r="RQR60" s="233" t="s">
        <v>344</v>
      </c>
      <c r="RQS60" s="233">
        <v>25</v>
      </c>
      <c r="RQT60" s="233" t="s">
        <v>342</v>
      </c>
      <c r="RQU60" s="233">
        <v>3.8</v>
      </c>
      <c r="RQV60" s="233">
        <f>RQS60*RQU60</f>
        <v>95</v>
      </c>
      <c r="RQW60" s="233">
        <v>12</v>
      </c>
      <c r="RQX60" s="233">
        <v>142</v>
      </c>
      <c r="RQY60" s="233" t="s">
        <v>343</v>
      </c>
      <c r="RQZ60" s="233" t="s">
        <v>344</v>
      </c>
      <c r="RRA60" s="233">
        <v>25</v>
      </c>
      <c r="RRB60" s="233" t="s">
        <v>342</v>
      </c>
      <c r="RRC60" s="233">
        <v>3.8</v>
      </c>
      <c r="RRD60" s="233">
        <f>RRA60*RRC60</f>
        <v>95</v>
      </c>
      <c r="RRE60" s="233">
        <v>12</v>
      </c>
      <c r="RRF60" s="233">
        <v>142</v>
      </c>
      <c r="RRG60" s="233" t="s">
        <v>343</v>
      </c>
      <c r="RRH60" s="233" t="s">
        <v>344</v>
      </c>
      <c r="RRI60" s="233">
        <v>25</v>
      </c>
      <c r="RRJ60" s="233" t="s">
        <v>342</v>
      </c>
      <c r="RRK60" s="233">
        <v>3.8</v>
      </c>
      <c r="RRL60" s="233">
        <f>RRI60*RRK60</f>
        <v>95</v>
      </c>
      <c r="RRM60" s="233">
        <v>12</v>
      </c>
      <c r="RRN60" s="233">
        <v>142</v>
      </c>
      <c r="RRO60" s="233" t="s">
        <v>343</v>
      </c>
      <c r="RRP60" s="233" t="s">
        <v>344</v>
      </c>
      <c r="RRQ60" s="233">
        <v>25</v>
      </c>
      <c r="RRR60" s="233" t="s">
        <v>342</v>
      </c>
      <c r="RRS60" s="233">
        <v>3.8</v>
      </c>
      <c r="RRT60" s="233">
        <f>RRQ60*RRS60</f>
        <v>95</v>
      </c>
      <c r="RRU60" s="233">
        <v>12</v>
      </c>
      <c r="RRV60" s="233">
        <v>142</v>
      </c>
      <c r="RRW60" s="233" t="s">
        <v>343</v>
      </c>
      <c r="RRX60" s="233" t="s">
        <v>344</v>
      </c>
      <c r="RRY60" s="233">
        <v>25</v>
      </c>
      <c r="RRZ60" s="233" t="s">
        <v>342</v>
      </c>
      <c r="RSA60" s="233">
        <v>3.8</v>
      </c>
      <c r="RSB60" s="233">
        <f>RRY60*RSA60</f>
        <v>95</v>
      </c>
      <c r="RSC60" s="233">
        <v>12</v>
      </c>
      <c r="RSD60" s="233">
        <v>142</v>
      </c>
      <c r="RSE60" s="233" t="s">
        <v>343</v>
      </c>
      <c r="RSF60" s="233" t="s">
        <v>344</v>
      </c>
      <c r="RSG60" s="233">
        <v>25</v>
      </c>
      <c r="RSH60" s="233" t="s">
        <v>342</v>
      </c>
      <c r="RSI60" s="233">
        <v>3.8</v>
      </c>
      <c r="RSJ60" s="233">
        <f>RSG60*RSI60</f>
        <v>95</v>
      </c>
      <c r="RSK60" s="233">
        <v>12</v>
      </c>
      <c r="RSL60" s="233">
        <v>142</v>
      </c>
      <c r="RSM60" s="233" t="s">
        <v>343</v>
      </c>
      <c r="RSN60" s="233" t="s">
        <v>344</v>
      </c>
      <c r="RSO60" s="233">
        <v>25</v>
      </c>
      <c r="RSP60" s="233" t="s">
        <v>342</v>
      </c>
      <c r="RSQ60" s="233">
        <v>3.8</v>
      </c>
      <c r="RSR60" s="233">
        <f>RSO60*RSQ60</f>
        <v>95</v>
      </c>
      <c r="RSS60" s="233">
        <v>12</v>
      </c>
      <c r="RST60" s="233">
        <v>142</v>
      </c>
      <c r="RSU60" s="233" t="s">
        <v>343</v>
      </c>
      <c r="RSV60" s="233" t="s">
        <v>344</v>
      </c>
      <c r="RSW60" s="233">
        <v>25</v>
      </c>
      <c r="RSX60" s="233" t="s">
        <v>342</v>
      </c>
      <c r="RSY60" s="233">
        <v>3.8</v>
      </c>
      <c r="RSZ60" s="233">
        <f>RSW60*RSY60</f>
        <v>95</v>
      </c>
      <c r="RTA60" s="233">
        <v>12</v>
      </c>
      <c r="RTB60" s="233">
        <v>142</v>
      </c>
      <c r="RTC60" s="233" t="s">
        <v>343</v>
      </c>
      <c r="RTD60" s="233" t="s">
        <v>344</v>
      </c>
      <c r="RTE60" s="233">
        <v>25</v>
      </c>
      <c r="RTF60" s="233" t="s">
        <v>342</v>
      </c>
      <c r="RTG60" s="233">
        <v>3.8</v>
      </c>
      <c r="RTH60" s="233">
        <f>RTE60*RTG60</f>
        <v>95</v>
      </c>
      <c r="RTI60" s="233">
        <v>12</v>
      </c>
      <c r="RTJ60" s="233">
        <v>142</v>
      </c>
      <c r="RTK60" s="233" t="s">
        <v>343</v>
      </c>
      <c r="RTL60" s="233" t="s">
        <v>344</v>
      </c>
      <c r="RTM60" s="233">
        <v>25</v>
      </c>
      <c r="RTN60" s="233" t="s">
        <v>342</v>
      </c>
      <c r="RTO60" s="233">
        <v>3.8</v>
      </c>
      <c r="RTP60" s="233">
        <f>RTM60*RTO60</f>
        <v>95</v>
      </c>
      <c r="RTQ60" s="233">
        <v>12</v>
      </c>
      <c r="RTR60" s="233">
        <v>142</v>
      </c>
      <c r="RTS60" s="233" t="s">
        <v>343</v>
      </c>
      <c r="RTT60" s="233" t="s">
        <v>344</v>
      </c>
      <c r="RTU60" s="233">
        <v>25</v>
      </c>
      <c r="RTV60" s="233" t="s">
        <v>342</v>
      </c>
      <c r="RTW60" s="233">
        <v>3.8</v>
      </c>
      <c r="RTX60" s="233">
        <f>RTU60*RTW60</f>
        <v>95</v>
      </c>
      <c r="RTY60" s="233">
        <v>12</v>
      </c>
      <c r="RTZ60" s="233">
        <v>142</v>
      </c>
      <c r="RUA60" s="233" t="s">
        <v>343</v>
      </c>
      <c r="RUB60" s="233" t="s">
        <v>344</v>
      </c>
      <c r="RUC60" s="233">
        <v>25</v>
      </c>
      <c r="RUD60" s="233" t="s">
        <v>342</v>
      </c>
      <c r="RUE60" s="233">
        <v>3.8</v>
      </c>
      <c r="RUF60" s="233">
        <f>RUC60*RUE60</f>
        <v>95</v>
      </c>
      <c r="RUG60" s="233">
        <v>12</v>
      </c>
      <c r="RUH60" s="233">
        <v>142</v>
      </c>
      <c r="RUI60" s="233" t="s">
        <v>343</v>
      </c>
      <c r="RUJ60" s="233" t="s">
        <v>344</v>
      </c>
      <c r="RUK60" s="233">
        <v>25</v>
      </c>
      <c r="RUL60" s="233" t="s">
        <v>342</v>
      </c>
      <c r="RUM60" s="233">
        <v>3.8</v>
      </c>
      <c r="RUN60" s="233">
        <f>RUK60*RUM60</f>
        <v>95</v>
      </c>
      <c r="RUO60" s="233">
        <v>12</v>
      </c>
      <c r="RUP60" s="233">
        <v>142</v>
      </c>
      <c r="RUQ60" s="233" t="s">
        <v>343</v>
      </c>
      <c r="RUR60" s="233" t="s">
        <v>344</v>
      </c>
      <c r="RUS60" s="233">
        <v>25</v>
      </c>
      <c r="RUT60" s="233" t="s">
        <v>342</v>
      </c>
      <c r="RUU60" s="233">
        <v>3.8</v>
      </c>
      <c r="RUV60" s="233">
        <f>RUS60*RUU60</f>
        <v>95</v>
      </c>
      <c r="RUW60" s="233">
        <v>12</v>
      </c>
      <c r="RUX60" s="233">
        <v>142</v>
      </c>
      <c r="RUY60" s="233" t="s">
        <v>343</v>
      </c>
      <c r="RUZ60" s="233" t="s">
        <v>344</v>
      </c>
      <c r="RVA60" s="233">
        <v>25</v>
      </c>
      <c r="RVB60" s="233" t="s">
        <v>342</v>
      </c>
      <c r="RVC60" s="233">
        <v>3.8</v>
      </c>
      <c r="RVD60" s="233">
        <f>RVA60*RVC60</f>
        <v>95</v>
      </c>
      <c r="RVE60" s="233">
        <v>12</v>
      </c>
      <c r="RVF60" s="233">
        <v>142</v>
      </c>
      <c r="RVG60" s="233" t="s">
        <v>343</v>
      </c>
      <c r="RVH60" s="233" t="s">
        <v>344</v>
      </c>
      <c r="RVI60" s="233">
        <v>25</v>
      </c>
      <c r="RVJ60" s="233" t="s">
        <v>342</v>
      </c>
      <c r="RVK60" s="233">
        <v>3.8</v>
      </c>
      <c r="RVL60" s="233">
        <f>RVI60*RVK60</f>
        <v>95</v>
      </c>
      <c r="RVM60" s="233">
        <v>12</v>
      </c>
      <c r="RVN60" s="233">
        <v>142</v>
      </c>
      <c r="RVO60" s="233" t="s">
        <v>343</v>
      </c>
      <c r="RVP60" s="233" t="s">
        <v>344</v>
      </c>
      <c r="RVQ60" s="233">
        <v>25</v>
      </c>
      <c r="RVR60" s="233" t="s">
        <v>342</v>
      </c>
      <c r="RVS60" s="233">
        <v>3.8</v>
      </c>
      <c r="RVT60" s="233">
        <f>RVQ60*RVS60</f>
        <v>95</v>
      </c>
      <c r="RVU60" s="233">
        <v>12</v>
      </c>
      <c r="RVV60" s="233">
        <v>142</v>
      </c>
      <c r="RVW60" s="233" t="s">
        <v>343</v>
      </c>
      <c r="RVX60" s="233" t="s">
        <v>344</v>
      </c>
      <c r="RVY60" s="233">
        <v>25</v>
      </c>
      <c r="RVZ60" s="233" t="s">
        <v>342</v>
      </c>
      <c r="RWA60" s="233">
        <v>3.8</v>
      </c>
      <c r="RWB60" s="233">
        <f>RVY60*RWA60</f>
        <v>95</v>
      </c>
      <c r="RWC60" s="233">
        <v>12</v>
      </c>
      <c r="RWD60" s="233">
        <v>142</v>
      </c>
      <c r="RWE60" s="233" t="s">
        <v>343</v>
      </c>
      <c r="RWF60" s="233" t="s">
        <v>344</v>
      </c>
      <c r="RWG60" s="233">
        <v>25</v>
      </c>
      <c r="RWH60" s="233" t="s">
        <v>342</v>
      </c>
      <c r="RWI60" s="233">
        <v>3.8</v>
      </c>
      <c r="RWJ60" s="233">
        <f>RWG60*RWI60</f>
        <v>95</v>
      </c>
      <c r="RWK60" s="233">
        <v>12</v>
      </c>
      <c r="RWL60" s="233">
        <v>142</v>
      </c>
      <c r="RWM60" s="233" t="s">
        <v>343</v>
      </c>
      <c r="RWN60" s="233" t="s">
        <v>344</v>
      </c>
      <c r="RWO60" s="233">
        <v>25</v>
      </c>
      <c r="RWP60" s="233" t="s">
        <v>342</v>
      </c>
      <c r="RWQ60" s="233">
        <v>3.8</v>
      </c>
      <c r="RWR60" s="233">
        <f>RWO60*RWQ60</f>
        <v>95</v>
      </c>
      <c r="RWS60" s="233">
        <v>12</v>
      </c>
      <c r="RWT60" s="233">
        <v>142</v>
      </c>
      <c r="RWU60" s="233" t="s">
        <v>343</v>
      </c>
      <c r="RWV60" s="233" t="s">
        <v>344</v>
      </c>
      <c r="RWW60" s="233">
        <v>25</v>
      </c>
      <c r="RWX60" s="233" t="s">
        <v>342</v>
      </c>
      <c r="RWY60" s="233">
        <v>3.8</v>
      </c>
      <c r="RWZ60" s="233">
        <f>RWW60*RWY60</f>
        <v>95</v>
      </c>
      <c r="RXA60" s="233">
        <v>12</v>
      </c>
      <c r="RXB60" s="233">
        <v>142</v>
      </c>
      <c r="RXC60" s="233" t="s">
        <v>343</v>
      </c>
      <c r="RXD60" s="233" t="s">
        <v>344</v>
      </c>
      <c r="RXE60" s="233">
        <v>25</v>
      </c>
      <c r="RXF60" s="233" t="s">
        <v>342</v>
      </c>
      <c r="RXG60" s="233">
        <v>3.8</v>
      </c>
      <c r="RXH60" s="233">
        <f>RXE60*RXG60</f>
        <v>95</v>
      </c>
      <c r="RXI60" s="233">
        <v>12</v>
      </c>
      <c r="RXJ60" s="233">
        <v>142</v>
      </c>
      <c r="RXK60" s="233" t="s">
        <v>343</v>
      </c>
      <c r="RXL60" s="233" t="s">
        <v>344</v>
      </c>
      <c r="RXM60" s="233">
        <v>25</v>
      </c>
      <c r="RXN60" s="233" t="s">
        <v>342</v>
      </c>
      <c r="RXO60" s="233">
        <v>3.8</v>
      </c>
      <c r="RXP60" s="233">
        <f>RXM60*RXO60</f>
        <v>95</v>
      </c>
      <c r="RXQ60" s="233">
        <v>12</v>
      </c>
      <c r="RXR60" s="233">
        <v>142</v>
      </c>
      <c r="RXS60" s="233" t="s">
        <v>343</v>
      </c>
      <c r="RXT60" s="233" t="s">
        <v>344</v>
      </c>
      <c r="RXU60" s="233">
        <v>25</v>
      </c>
      <c r="RXV60" s="233" t="s">
        <v>342</v>
      </c>
      <c r="RXW60" s="233">
        <v>3.8</v>
      </c>
      <c r="RXX60" s="233">
        <f>RXU60*RXW60</f>
        <v>95</v>
      </c>
      <c r="RXY60" s="233">
        <v>12</v>
      </c>
      <c r="RXZ60" s="233">
        <v>142</v>
      </c>
      <c r="RYA60" s="233" t="s">
        <v>343</v>
      </c>
      <c r="RYB60" s="233" t="s">
        <v>344</v>
      </c>
      <c r="RYC60" s="233">
        <v>25</v>
      </c>
      <c r="RYD60" s="233" t="s">
        <v>342</v>
      </c>
      <c r="RYE60" s="233">
        <v>3.8</v>
      </c>
      <c r="RYF60" s="233">
        <f>RYC60*RYE60</f>
        <v>95</v>
      </c>
      <c r="RYG60" s="233">
        <v>12</v>
      </c>
      <c r="RYH60" s="233">
        <v>142</v>
      </c>
      <c r="RYI60" s="233" t="s">
        <v>343</v>
      </c>
      <c r="RYJ60" s="233" t="s">
        <v>344</v>
      </c>
      <c r="RYK60" s="233">
        <v>25</v>
      </c>
      <c r="RYL60" s="233" t="s">
        <v>342</v>
      </c>
      <c r="RYM60" s="233">
        <v>3.8</v>
      </c>
      <c r="RYN60" s="233">
        <f>RYK60*RYM60</f>
        <v>95</v>
      </c>
      <c r="RYO60" s="233">
        <v>12</v>
      </c>
      <c r="RYP60" s="233">
        <v>142</v>
      </c>
      <c r="RYQ60" s="233" t="s">
        <v>343</v>
      </c>
      <c r="RYR60" s="233" t="s">
        <v>344</v>
      </c>
      <c r="RYS60" s="233">
        <v>25</v>
      </c>
      <c r="RYT60" s="233" t="s">
        <v>342</v>
      </c>
      <c r="RYU60" s="233">
        <v>3.8</v>
      </c>
      <c r="RYV60" s="233">
        <f>RYS60*RYU60</f>
        <v>95</v>
      </c>
      <c r="RYW60" s="233">
        <v>12</v>
      </c>
      <c r="RYX60" s="233">
        <v>142</v>
      </c>
      <c r="RYY60" s="233" t="s">
        <v>343</v>
      </c>
      <c r="RYZ60" s="233" t="s">
        <v>344</v>
      </c>
      <c r="RZA60" s="233">
        <v>25</v>
      </c>
      <c r="RZB60" s="233" t="s">
        <v>342</v>
      </c>
      <c r="RZC60" s="233">
        <v>3.8</v>
      </c>
      <c r="RZD60" s="233">
        <f>RZA60*RZC60</f>
        <v>95</v>
      </c>
      <c r="RZE60" s="233">
        <v>12</v>
      </c>
      <c r="RZF60" s="233">
        <v>142</v>
      </c>
      <c r="RZG60" s="233" t="s">
        <v>343</v>
      </c>
      <c r="RZH60" s="233" t="s">
        <v>344</v>
      </c>
      <c r="RZI60" s="233">
        <v>25</v>
      </c>
      <c r="RZJ60" s="233" t="s">
        <v>342</v>
      </c>
      <c r="RZK60" s="233">
        <v>3.8</v>
      </c>
      <c r="RZL60" s="233">
        <f>RZI60*RZK60</f>
        <v>95</v>
      </c>
      <c r="RZM60" s="233">
        <v>12</v>
      </c>
      <c r="RZN60" s="233">
        <v>142</v>
      </c>
      <c r="RZO60" s="233" t="s">
        <v>343</v>
      </c>
      <c r="RZP60" s="233" t="s">
        <v>344</v>
      </c>
      <c r="RZQ60" s="233">
        <v>25</v>
      </c>
      <c r="RZR60" s="233" t="s">
        <v>342</v>
      </c>
      <c r="RZS60" s="233">
        <v>3.8</v>
      </c>
      <c r="RZT60" s="233">
        <f>RZQ60*RZS60</f>
        <v>95</v>
      </c>
      <c r="RZU60" s="233">
        <v>12</v>
      </c>
      <c r="RZV60" s="233">
        <v>142</v>
      </c>
      <c r="RZW60" s="233" t="s">
        <v>343</v>
      </c>
      <c r="RZX60" s="233" t="s">
        <v>344</v>
      </c>
      <c r="RZY60" s="233">
        <v>25</v>
      </c>
      <c r="RZZ60" s="233" t="s">
        <v>342</v>
      </c>
      <c r="SAA60" s="233">
        <v>3.8</v>
      </c>
      <c r="SAB60" s="233">
        <f>RZY60*SAA60</f>
        <v>95</v>
      </c>
      <c r="SAC60" s="233">
        <v>12</v>
      </c>
      <c r="SAD60" s="233">
        <v>142</v>
      </c>
      <c r="SAE60" s="233" t="s">
        <v>343</v>
      </c>
      <c r="SAF60" s="233" t="s">
        <v>344</v>
      </c>
      <c r="SAG60" s="233">
        <v>25</v>
      </c>
      <c r="SAH60" s="233" t="s">
        <v>342</v>
      </c>
      <c r="SAI60" s="233">
        <v>3.8</v>
      </c>
      <c r="SAJ60" s="233">
        <f>SAG60*SAI60</f>
        <v>95</v>
      </c>
      <c r="SAK60" s="233">
        <v>12</v>
      </c>
      <c r="SAL60" s="233">
        <v>142</v>
      </c>
      <c r="SAM60" s="233" t="s">
        <v>343</v>
      </c>
      <c r="SAN60" s="233" t="s">
        <v>344</v>
      </c>
      <c r="SAO60" s="233">
        <v>25</v>
      </c>
      <c r="SAP60" s="233" t="s">
        <v>342</v>
      </c>
      <c r="SAQ60" s="233">
        <v>3.8</v>
      </c>
      <c r="SAR60" s="233">
        <f>SAO60*SAQ60</f>
        <v>95</v>
      </c>
      <c r="SAS60" s="233">
        <v>12</v>
      </c>
      <c r="SAT60" s="233">
        <v>142</v>
      </c>
      <c r="SAU60" s="233" t="s">
        <v>343</v>
      </c>
      <c r="SAV60" s="233" t="s">
        <v>344</v>
      </c>
      <c r="SAW60" s="233">
        <v>25</v>
      </c>
      <c r="SAX60" s="233" t="s">
        <v>342</v>
      </c>
      <c r="SAY60" s="233">
        <v>3.8</v>
      </c>
      <c r="SAZ60" s="233">
        <f>SAW60*SAY60</f>
        <v>95</v>
      </c>
      <c r="SBA60" s="233">
        <v>12</v>
      </c>
      <c r="SBB60" s="233">
        <v>142</v>
      </c>
      <c r="SBC60" s="233" t="s">
        <v>343</v>
      </c>
      <c r="SBD60" s="233" t="s">
        <v>344</v>
      </c>
      <c r="SBE60" s="233">
        <v>25</v>
      </c>
      <c r="SBF60" s="233" t="s">
        <v>342</v>
      </c>
      <c r="SBG60" s="233">
        <v>3.8</v>
      </c>
      <c r="SBH60" s="233">
        <f>SBE60*SBG60</f>
        <v>95</v>
      </c>
      <c r="SBI60" s="233">
        <v>12</v>
      </c>
      <c r="SBJ60" s="233">
        <v>142</v>
      </c>
      <c r="SBK60" s="233" t="s">
        <v>343</v>
      </c>
      <c r="SBL60" s="233" t="s">
        <v>344</v>
      </c>
      <c r="SBM60" s="233">
        <v>25</v>
      </c>
      <c r="SBN60" s="233" t="s">
        <v>342</v>
      </c>
      <c r="SBO60" s="233">
        <v>3.8</v>
      </c>
      <c r="SBP60" s="233">
        <f>SBM60*SBO60</f>
        <v>95</v>
      </c>
      <c r="SBQ60" s="233">
        <v>12</v>
      </c>
      <c r="SBR60" s="233">
        <v>142</v>
      </c>
      <c r="SBS60" s="233" t="s">
        <v>343</v>
      </c>
      <c r="SBT60" s="233" t="s">
        <v>344</v>
      </c>
      <c r="SBU60" s="233">
        <v>25</v>
      </c>
      <c r="SBV60" s="233" t="s">
        <v>342</v>
      </c>
      <c r="SBW60" s="233">
        <v>3.8</v>
      </c>
      <c r="SBX60" s="233">
        <f>SBU60*SBW60</f>
        <v>95</v>
      </c>
      <c r="SBY60" s="233">
        <v>12</v>
      </c>
      <c r="SBZ60" s="233">
        <v>142</v>
      </c>
      <c r="SCA60" s="233" t="s">
        <v>343</v>
      </c>
      <c r="SCB60" s="233" t="s">
        <v>344</v>
      </c>
      <c r="SCC60" s="233">
        <v>25</v>
      </c>
      <c r="SCD60" s="233" t="s">
        <v>342</v>
      </c>
      <c r="SCE60" s="233">
        <v>3.8</v>
      </c>
      <c r="SCF60" s="233">
        <f>SCC60*SCE60</f>
        <v>95</v>
      </c>
      <c r="SCG60" s="233">
        <v>12</v>
      </c>
      <c r="SCH60" s="233">
        <v>142</v>
      </c>
      <c r="SCI60" s="233" t="s">
        <v>343</v>
      </c>
      <c r="SCJ60" s="233" t="s">
        <v>344</v>
      </c>
      <c r="SCK60" s="233">
        <v>25</v>
      </c>
      <c r="SCL60" s="233" t="s">
        <v>342</v>
      </c>
      <c r="SCM60" s="233">
        <v>3.8</v>
      </c>
      <c r="SCN60" s="233">
        <f>SCK60*SCM60</f>
        <v>95</v>
      </c>
      <c r="SCO60" s="233">
        <v>12</v>
      </c>
      <c r="SCP60" s="233">
        <v>142</v>
      </c>
      <c r="SCQ60" s="233" t="s">
        <v>343</v>
      </c>
      <c r="SCR60" s="233" t="s">
        <v>344</v>
      </c>
      <c r="SCS60" s="233">
        <v>25</v>
      </c>
      <c r="SCT60" s="233" t="s">
        <v>342</v>
      </c>
      <c r="SCU60" s="233">
        <v>3.8</v>
      </c>
      <c r="SCV60" s="233">
        <f>SCS60*SCU60</f>
        <v>95</v>
      </c>
      <c r="SCW60" s="233">
        <v>12</v>
      </c>
      <c r="SCX60" s="233">
        <v>142</v>
      </c>
      <c r="SCY60" s="233" t="s">
        <v>343</v>
      </c>
      <c r="SCZ60" s="233" t="s">
        <v>344</v>
      </c>
      <c r="SDA60" s="233">
        <v>25</v>
      </c>
      <c r="SDB60" s="233" t="s">
        <v>342</v>
      </c>
      <c r="SDC60" s="233">
        <v>3.8</v>
      </c>
      <c r="SDD60" s="233">
        <f>SDA60*SDC60</f>
        <v>95</v>
      </c>
      <c r="SDE60" s="233">
        <v>12</v>
      </c>
      <c r="SDF60" s="233">
        <v>142</v>
      </c>
      <c r="SDG60" s="233" t="s">
        <v>343</v>
      </c>
      <c r="SDH60" s="233" t="s">
        <v>344</v>
      </c>
      <c r="SDI60" s="233">
        <v>25</v>
      </c>
      <c r="SDJ60" s="233" t="s">
        <v>342</v>
      </c>
      <c r="SDK60" s="233">
        <v>3.8</v>
      </c>
      <c r="SDL60" s="233">
        <f>SDI60*SDK60</f>
        <v>95</v>
      </c>
      <c r="SDM60" s="233">
        <v>12</v>
      </c>
      <c r="SDN60" s="233">
        <v>142</v>
      </c>
      <c r="SDO60" s="233" t="s">
        <v>343</v>
      </c>
      <c r="SDP60" s="233" t="s">
        <v>344</v>
      </c>
      <c r="SDQ60" s="233">
        <v>25</v>
      </c>
      <c r="SDR60" s="233" t="s">
        <v>342</v>
      </c>
      <c r="SDS60" s="233">
        <v>3.8</v>
      </c>
      <c r="SDT60" s="233">
        <f>SDQ60*SDS60</f>
        <v>95</v>
      </c>
      <c r="SDU60" s="233">
        <v>12</v>
      </c>
      <c r="SDV60" s="233">
        <v>142</v>
      </c>
      <c r="SDW60" s="233" t="s">
        <v>343</v>
      </c>
      <c r="SDX60" s="233" t="s">
        <v>344</v>
      </c>
      <c r="SDY60" s="233">
        <v>25</v>
      </c>
      <c r="SDZ60" s="233" t="s">
        <v>342</v>
      </c>
      <c r="SEA60" s="233">
        <v>3.8</v>
      </c>
      <c r="SEB60" s="233">
        <f>SDY60*SEA60</f>
        <v>95</v>
      </c>
      <c r="SEC60" s="233">
        <v>12</v>
      </c>
      <c r="SED60" s="233">
        <v>142</v>
      </c>
      <c r="SEE60" s="233" t="s">
        <v>343</v>
      </c>
      <c r="SEF60" s="233" t="s">
        <v>344</v>
      </c>
      <c r="SEG60" s="233">
        <v>25</v>
      </c>
      <c r="SEH60" s="233" t="s">
        <v>342</v>
      </c>
      <c r="SEI60" s="233">
        <v>3.8</v>
      </c>
      <c r="SEJ60" s="233">
        <f>SEG60*SEI60</f>
        <v>95</v>
      </c>
      <c r="SEK60" s="233">
        <v>12</v>
      </c>
      <c r="SEL60" s="233">
        <v>142</v>
      </c>
      <c r="SEM60" s="233" t="s">
        <v>343</v>
      </c>
      <c r="SEN60" s="233" t="s">
        <v>344</v>
      </c>
      <c r="SEO60" s="233">
        <v>25</v>
      </c>
      <c r="SEP60" s="233" t="s">
        <v>342</v>
      </c>
      <c r="SEQ60" s="233">
        <v>3.8</v>
      </c>
      <c r="SER60" s="233">
        <f>SEO60*SEQ60</f>
        <v>95</v>
      </c>
      <c r="SES60" s="233">
        <v>12</v>
      </c>
      <c r="SET60" s="233">
        <v>142</v>
      </c>
      <c r="SEU60" s="233" t="s">
        <v>343</v>
      </c>
      <c r="SEV60" s="233" t="s">
        <v>344</v>
      </c>
      <c r="SEW60" s="233">
        <v>25</v>
      </c>
      <c r="SEX60" s="233" t="s">
        <v>342</v>
      </c>
      <c r="SEY60" s="233">
        <v>3.8</v>
      </c>
      <c r="SEZ60" s="233">
        <f>SEW60*SEY60</f>
        <v>95</v>
      </c>
      <c r="SFA60" s="233">
        <v>12</v>
      </c>
      <c r="SFB60" s="233">
        <v>142</v>
      </c>
      <c r="SFC60" s="233" t="s">
        <v>343</v>
      </c>
      <c r="SFD60" s="233" t="s">
        <v>344</v>
      </c>
      <c r="SFE60" s="233">
        <v>25</v>
      </c>
      <c r="SFF60" s="233" t="s">
        <v>342</v>
      </c>
      <c r="SFG60" s="233">
        <v>3.8</v>
      </c>
      <c r="SFH60" s="233">
        <f>SFE60*SFG60</f>
        <v>95</v>
      </c>
      <c r="SFI60" s="233">
        <v>12</v>
      </c>
      <c r="SFJ60" s="233">
        <v>142</v>
      </c>
      <c r="SFK60" s="233" t="s">
        <v>343</v>
      </c>
      <c r="SFL60" s="233" t="s">
        <v>344</v>
      </c>
      <c r="SFM60" s="233">
        <v>25</v>
      </c>
      <c r="SFN60" s="233" t="s">
        <v>342</v>
      </c>
      <c r="SFO60" s="233">
        <v>3.8</v>
      </c>
      <c r="SFP60" s="233">
        <f>SFM60*SFO60</f>
        <v>95</v>
      </c>
      <c r="SFQ60" s="233">
        <v>12</v>
      </c>
      <c r="SFR60" s="233">
        <v>142</v>
      </c>
      <c r="SFS60" s="233" t="s">
        <v>343</v>
      </c>
      <c r="SFT60" s="233" t="s">
        <v>344</v>
      </c>
      <c r="SFU60" s="233">
        <v>25</v>
      </c>
      <c r="SFV60" s="233" t="s">
        <v>342</v>
      </c>
      <c r="SFW60" s="233">
        <v>3.8</v>
      </c>
      <c r="SFX60" s="233">
        <f>SFU60*SFW60</f>
        <v>95</v>
      </c>
      <c r="SFY60" s="233">
        <v>12</v>
      </c>
      <c r="SFZ60" s="233">
        <v>142</v>
      </c>
      <c r="SGA60" s="233" t="s">
        <v>343</v>
      </c>
      <c r="SGB60" s="233" t="s">
        <v>344</v>
      </c>
      <c r="SGC60" s="233">
        <v>25</v>
      </c>
      <c r="SGD60" s="233" t="s">
        <v>342</v>
      </c>
      <c r="SGE60" s="233">
        <v>3.8</v>
      </c>
      <c r="SGF60" s="233">
        <f>SGC60*SGE60</f>
        <v>95</v>
      </c>
      <c r="SGG60" s="233">
        <v>12</v>
      </c>
      <c r="SGH60" s="233">
        <v>142</v>
      </c>
      <c r="SGI60" s="233" t="s">
        <v>343</v>
      </c>
      <c r="SGJ60" s="233" t="s">
        <v>344</v>
      </c>
      <c r="SGK60" s="233">
        <v>25</v>
      </c>
      <c r="SGL60" s="233" t="s">
        <v>342</v>
      </c>
      <c r="SGM60" s="233">
        <v>3.8</v>
      </c>
      <c r="SGN60" s="233">
        <f>SGK60*SGM60</f>
        <v>95</v>
      </c>
      <c r="SGO60" s="233">
        <v>12</v>
      </c>
      <c r="SGP60" s="233">
        <v>142</v>
      </c>
      <c r="SGQ60" s="233" t="s">
        <v>343</v>
      </c>
      <c r="SGR60" s="233" t="s">
        <v>344</v>
      </c>
      <c r="SGS60" s="233">
        <v>25</v>
      </c>
      <c r="SGT60" s="233" t="s">
        <v>342</v>
      </c>
      <c r="SGU60" s="233">
        <v>3.8</v>
      </c>
      <c r="SGV60" s="233">
        <f>SGS60*SGU60</f>
        <v>95</v>
      </c>
      <c r="SGW60" s="233">
        <v>12</v>
      </c>
      <c r="SGX60" s="233">
        <v>142</v>
      </c>
      <c r="SGY60" s="233" t="s">
        <v>343</v>
      </c>
      <c r="SGZ60" s="233" t="s">
        <v>344</v>
      </c>
      <c r="SHA60" s="233">
        <v>25</v>
      </c>
      <c r="SHB60" s="233" t="s">
        <v>342</v>
      </c>
      <c r="SHC60" s="233">
        <v>3.8</v>
      </c>
      <c r="SHD60" s="233">
        <f>SHA60*SHC60</f>
        <v>95</v>
      </c>
      <c r="SHE60" s="233">
        <v>12</v>
      </c>
      <c r="SHF60" s="233">
        <v>142</v>
      </c>
      <c r="SHG60" s="233" t="s">
        <v>343</v>
      </c>
      <c r="SHH60" s="233" t="s">
        <v>344</v>
      </c>
      <c r="SHI60" s="233">
        <v>25</v>
      </c>
      <c r="SHJ60" s="233" t="s">
        <v>342</v>
      </c>
      <c r="SHK60" s="233">
        <v>3.8</v>
      </c>
      <c r="SHL60" s="233">
        <f>SHI60*SHK60</f>
        <v>95</v>
      </c>
      <c r="SHM60" s="233">
        <v>12</v>
      </c>
      <c r="SHN60" s="233">
        <v>142</v>
      </c>
      <c r="SHO60" s="233" t="s">
        <v>343</v>
      </c>
      <c r="SHP60" s="233" t="s">
        <v>344</v>
      </c>
      <c r="SHQ60" s="233">
        <v>25</v>
      </c>
      <c r="SHR60" s="233" t="s">
        <v>342</v>
      </c>
      <c r="SHS60" s="233">
        <v>3.8</v>
      </c>
      <c r="SHT60" s="233">
        <f>SHQ60*SHS60</f>
        <v>95</v>
      </c>
      <c r="SHU60" s="233">
        <v>12</v>
      </c>
      <c r="SHV60" s="233">
        <v>142</v>
      </c>
      <c r="SHW60" s="233" t="s">
        <v>343</v>
      </c>
      <c r="SHX60" s="233" t="s">
        <v>344</v>
      </c>
      <c r="SHY60" s="233">
        <v>25</v>
      </c>
      <c r="SHZ60" s="233" t="s">
        <v>342</v>
      </c>
      <c r="SIA60" s="233">
        <v>3.8</v>
      </c>
      <c r="SIB60" s="233">
        <f>SHY60*SIA60</f>
        <v>95</v>
      </c>
      <c r="SIC60" s="233">
        <v>12</v>
      </c>
      <c r="SID60" s="233">
        <v>142</v>
      </c>
      <c r="SIE60" s="233" t="s">
        <v>343</v>
      </c>
      <c r="SIF60" s="233" t="s">
        <v>344</v>
      </c>
      <c r="SIG60" s="233">
        <v>25</v>
      </c>
      <c r="SIH60" s="233" t="s">
        <v>342</v>
      </c>
      <c r="SII60" s="233">
        <v>3.8</v>
      </c>
      <c r="SIJ60" s="233">
        <f>SIG60*SII60</f>
        <v>95</v>
      </c>
      <c r="SIK60" s="233">
        <v>12</v>
      </c>
      <c r="SIL60" s="233">
        <v>142</v>
      </c>
      <c r="SIM60" s="233" t="s">
        <v>343</v>
      </c>
      <c r="SIN60" s="233" t="s">
        <v>344</v>
      </c>
      <c r="SIO60" s="233">
        <v>25</v>
      </c>
      <c r="SIP60" s="233" t="s">
        <v>342</v>
      </c>
      <c r="SIQ60" s="233">
        <v>3.8</v>
      </c>
      <c r="SIR60" s="233">
        <f>SIO60*SIQ60</f>
        <v>95</v>
      </c>
      <c r="SIS60" s="233">
        <v>12</v>
      </c>
      <c r="SIT60" s="233">
        <v>142</v>
      </c>
      <c r="SIU60" s="233" t="s">
        <v>343</v>
      </c>
      <c r="SIV60" s="233" t="s">
        <v>344</v>
      </c>
      <c r="SIW60" s="233">
        <v>25</v>
      </c>
      <c r="SIX60" s="233" t="s">
        <v>342</v>
      </c>
      <c r="SIY60" s="233">
        <v>3.8</v>
      </c>
      <c r="SIZ60" s="233">
        <f>SIW60*SIY60</f>
        <v>95</v>
      </c>
      <c r="SJA60" s="233">
        <v>12</v>
      </c>
      <c r="SJB60" s="233">
        <v>142</v>
      </c>
      <c r="SJC60" s="233" t="s">
        <v>343</v>
      </c>
      <c r="SJD60" s="233" t="s">
        <v>344</v>
      </c>
      <c r="SJE60" s="233">
        <v>25</v>
      </c>
      <c r="SJF60" s="233" t="s">
        <v>342</v>
      </c>
      <c r="SJG60" s="233">
        <v>3.8</v>
      </c>
      <c r="SJH60" s="233">
        <f>SJE60*SJG60</f>
        <v>95</v>
      </c>
      <c r="SJI60" s="233">
        <v>12</v>
      </c>
      <c r="SJJ60" s="233">
        <v>142</v>
      </c>
      <c r="SJK60" s="233" t="s">
        <v>343</v>
      </c>
      <c r="SJL60" s="233" t="s">
        <v>344</v>
      </c>
      <c r="SJM60" s="233">
        <v>25</v>
      </c>
      <c r="SJN60" s="233" t="s">
        <v>342</v>
      </c>
      <c r="SJO60" s="233">
        <v>3.8</v>
      </c>
      <c r="SJP60" s="233">
        <f>SJM60*SJO60</f>
        <v>95</v>
      </c>
      <c r="SJQ60" s="233">
        <v>12</v>
      </c>
      <c r="SJR60" s="233">
        <v>142</v>
      </c>
      <c r="SJS60" s="233" t="s">
        <v>343</v>
      </c>
      <c r="SJT60" s="233" t="s">
        <v>344</v>
      </c>
      <c r="SJU60" s="233">
        <v>25</v>
      </c>
      <c r="SJV60" s="233" t="s">
        <v>342</v>
      </c>
      <c r="SJW60" s="233">
        <v>3.8</v>
      </c>
      <c r="SJX60" s="233">
        <f>SJU60*SJW60</f>
        <v>95</v>
      </c>
      <c r="SJY60" s="233">
        <v>12</v>
      </c>
      <c r="SJZ60" s="233">
        <v>142</v>
      </c>
      <c r="SKA60" s="233" t="s">
        <v>343</v>
      </c>
      <c r="SKB60" s="233" t="s">
        <v>344</v>
      </c>
      <c r="SKC60" s="233">
        <v>25</v>
      </c>
      <c r="SKD60" s="233" t="s">
        <v>342</v>
      </c>
      <c r="SKE60" s="233">
        <v>3.8</v>
      </c>
      <c r="SKF60" s="233">
        <f>SKC60*SKE60</f>
        <v>95</v>
      </c>
      <c r="SKG60" s="233">
        <v>12</v>
      </c>
      <c r="SKH60" s="233">
        <v>142</v>
      </c>
      <c r="SKI60" s="233" t="s">
        <v>343</v>
      </c>
      <c r="SKJ60" s="233" t="s">
        <v>344</v>
      </c>
      <c r="SKK60" s="233">
        <v>25</v>
      </c>
      <c r="SKL60" s="233" t="s">
        <v>342</v>
      </c>
      <c r="SKM60" s="233">
        <v>3.8</v>
      </c>
      <c r="SKN60" s="233">
        <f>SKK60*SKM60</f>
        <v>95</v>
      </c>
      <c r="SKO60" s="233">
        <v>12</v>
      </c>
      <c r="SKP60" s="233">
        <v>142</v>
      </c>
      <c r="SKQ60" s="233" t="s">
        <v>343</v>
      </c>
      <c r="SKR60" s="233" t="s">
        <v>344</v>
      </c>
      <c r="SKS60" s="233">
        <v>25</v>
      </c>
      <c r="SKT60" s="233" t="s">
        <v>342</v>
      </c>
      <c r="SKU60" s="233">
        <v>3.8</v>
      </c>
      <c r="SKV60" s="233">
        <f>SKS60*SKU60</f>
        <v>95</v>
      </c>
      <c r="SKW60" s="233">
        <v>12</v>
      </c>
      <c r="SKX60" s="233">
        <v>142</v>
      </c>
      <c r="SKY60" s="233" t="s">
        <v>343</v>
      </c>
      <c r="SKZ60" s="233" t="s">
        <v>344</v>
      </c>
      <c r="SLA60" s="233">
        <v>25</v>
      </c>
      <c r="SLB60" s="233" t="s">
        <v>342</v>
      </c>
      <c r="SLC60" s="233">
        <v>3.8</v>
      </c>
      <c r="SLD60" s="233">
        <f>SLA60*SLC60</f>
        <v>95</v>
      </c>
      <c r="SLE60" s="233">
        <v>12</v>
      </c>
      <c r="SLF60" s="233">
        <v>142</v>
      </c>
      <c r="SLG60" s="233" t="s">
        <v>343</v>
      </c>
      <c r="SLH60" s="233" t="s">
        <v>344</v>
      </c>
      <c r="SLI60" s="233">
        <v>25</v>
      </c>
      <c r="SLJ60" s="233" t="s">
        <v>342</v>
      </c>
      <c r="SLK60" s="233">
        <v>3.8</v>
      </c>
      <c r="SLL60" s="233">
        <f>SLI60*SLK60</f>
        <v>95</v>
      </c>
      <c r="SLM60" s="233">
        <v>12</v>
      </c>
      <c r="SLN60" s="233">
        <v>142</v>
      </c>
      <c r="SLO60" s="233" t="s">
        <v>343</v>
      </c>
      <c r="SLP60" s="233" t="s">
        <v>344</v>
      </c>
      <c r="SLQ60" s="233">
        <v>25</v>
      </c>
      <c r="SLR60" s="233" t="s">
        <v>342</v>
      </c>
      <c r="SLS60" s="233">
        <v>3.8</v>
      </c>
      <c r="SLT60" s="233">
        <f>SLQ60*SLS60</f>
        <v>95</v>
      </c>
      <c r="SLU60" s="233">
        <v>12</v>
      </c>
      <c r="SLV60" s="233">
        <v>142</v>
      </c>
      <c r="SLW60" s="233" t="s">
        <v>343</v>
      </c>
      <c r="SLX60" s="233" t="s">
        <v>344</v>
      </c>
      <c r="SLY60" s="233">
        <v>25</v>
      </c>
      <c r="SLZ60" s="233" t="s">
        <v>342</v>
      </c>
      <c r="SMA60" s="233">
        <v>3.8</v>
      </c>
      <c r="SMB60" s="233">
        <f>SLY60*SMA60</f>
        <v>95</v>
      </c>
      <c r="SMC60" s="233">
        <v>12</v>
      </c>
      <c r="SMD60" s="233">
        <v>142</v>
      </c>
      <c r="SME60" s="233" t="s">
        <v>343</v>
      </c>
      <c r="SMF60" s="233" t="s">
        <v>344</v>
      </c>
      <c r="SMG60" s="233">
        <v>25</v>
      </c>
      <c r="SMH60" s="233" t="s">
        <v>342</v>
      </c>
      <c r="SMI60" s="233">
        <v>3.8</v>
      </c>
      <c r="SMJ60" s="233">
        <f>SMG60*SMI60</f>
        <v>95</v>
      </c>
      <c r="SMK60" s="233">
        <v>12</v>
      </c>
      <c r="SML60" s="233">
        <v>142</v>
      </c>
      <c r="SMM60" s="233" t="s">
        <v>343</v>
      </c>
      <c r="SMN60" s="233" t="s">
        <v>344</v>
      </c>
      <c r="SMO60" s="233">
        <v>25</v>
      </c>
      <c r="SMP60" s="233" t="s">
        <v>342</v>
      </c>
      <c r="SMQ60" s="233">
        <v>3.8</v>
      </c>
      <c r="SMR60" s="233">
        <f>SMO60*SMQ60</f>
        <v>95</v>
      </c>
      <c r="SMS60" s="233">
        <v>12</v>
      </c>
      <c r="SMT60" s="233">
        <v>142</v>
      </c>
      <c r="SMU60" s="233" t="s">
        <v>343</v>
      </c>
      <c r="SMV60" s="233" t="s">
        <v>344</v>
      </c>
      <c r="SMW60" s="233">
        <v>25</v>
      </c>
      <c r="SMX60" s="233" t="s">
        <v>342</v>
      </c>
      <c r="SMY60" s="233">
        <v>3.8</v>
      </c>
      <c r="SMZ60" s="233">
        <f>SMW60*SMY60</f>
        <v>95</v>
      </c>
      <c r="SNA60" s="233">
        <v>12</v>
      </c>
      <c r="SNB60" s="233">
        <v>142</v>
      </c>
      <c r="SNC60" s="233" t="s">
        <v>343</v>
      </c>
      <c r="SND60" s="233" t="s">
        <v>344</v>
      </c>
      <c r="SNE60" s="233">
        <v>25</v>
      </c>
      <c r="SNF60" s="233" t="s">
        <v>342</v>
      </c>
      <c r="SNG60" s="233">
        <v>3.8</v>
      </c>
      <c r="SNH60" s="233">
        <f>SNE60*SNG60</f>
        <v>95</v>
      </c>
      <c r="SNI60" s="233">
        <v>12</v>
      </c>
      <c r="SNJ60" s="233">
        <v>142</v>
      </c>
      <c r="SNK60" s="233" t="s">
        <v>343</v>
      </c>
      <c r="SNL60" s="233" t="s">
        <v>344</v>
      </c>
      <c r="SNM60" s="233">
        <v>25</v>
      </c>
      <c r="SNN60" s="233" t="s">
        <v>342</v>
      </c>
      <c r="SNO60" s="233">
        <v>3.8</v>
      </c>
      <c r="SNP60" s="233">
        <f>SNM60*SNO60</f>
        <v>95</v>
      </c>
      <c r="SNQ60" s="233">
        <v>12</v>
      </c>
      <c r="SNR60" s="233">
        <v>142</v>
      </c>
      <c r="SNS60" s="233" t="s">
        <v>343</v>
      </c>
      <c r="SNT60" s="233" t="s">
        <v>344</v>
      </c>
      <c r="SNU60" s="233">
        <v>25</v>
      </c>
      <c r="SNV60" s="233" t="s">
        <v>342</v>
      </c>
      <c r="SNW60" s="233">
        <v>3.8</v>
      </c>
      <c r="SNX60" s="233">
        <f>SNU60*SNW60</f>
        <v>95</v>
      </c>
      <c r="SNY60" s="233">
        <v>12</v>
      </c>
      <c r="SNZ60" s="233">
        <v>142</v>
      </c>
      <c r="SOA60" s="233" t="s">
        <v>343</v>
      </c>
      <c r="SOB60" s="233" t="s">
        <v>344</v>
      </c>
      <c r="SOC60" s="233">
        <v>25</v>
      </c>
      <c r="SOD60" s="233" t="s">
        <v>342</v>
      </c>
      <c r="SOE60" s="233">
        <v>3.8</v>
      </c>
      <c r="SOF60" s="233">
        <f>SOC60*SOE60</f>
        <v>95</v>
      </c>
      <c r="SOG60" s="233">
        <v>12</v>
      </c>
      <c r="SOH60" s="233">
        <v>142</v>
      </c>
      <c r="SOI60" s="233" t="s">
        <v>343</v>
      </c>
      <c r="SOJ60" s="233" t="s">
        <v>344</v>
      </c>
      <c r="SOK60" s="233">
        <v>25</v>
      </c>
      <c r="SOL60" s="233" t="s">
        <v>342</v>
      </c>
      <c r="SOM60" s="233">
        <v>3.8</v>
      </c>
      <c r="SON60" s="233">
        <f>SOK60*SOM60</f>
        <v>95</v>
      </c>
      <c r="SOO60" s="233">
        <v>12</v>
      </c>
      <c r="SOP60" s="233">
        <v>142</v>
      </c>
      <c r="SOQ60" s="233" t="s">
        <v>343</v>
      </c>
      <c r="SOR60" s="233" t="s">
        <v>344</v>
      </c>
      <c r="SOS60" s="233">
        <v>25</v>
      </c>
      <c r="SOT60" s="233" t="s">
        <v>342</v>
      </c>
      <c r="SOU60" s="233">
        <v>3.8</v>
      </c>
      <c r="SOV60" s="233">
        <f>SOS60*SOU60</f>
        <v>95</v>
      </c>
      <c r="SOW60" s="233">
        <v>12</v>
      </c>
      <c r="SOX60" s="233">
        <v>142</v>
      </c>
      <c r="SOY60" s="233" t="s">
        <v>343</v>
      </c>
      <c r="SOZ60" s="233" t="s">
        <v>344</v>
      </c>
      <c r="SPA60" s="233">
        <v>25</v>
      </c>
      <c r="SPB60" s="233" t="s">
        <v>342</v>
      </c>
      <c r="SPC60" s="233">
        <v>3.8</v>
      </c>
      <c r="SPD60" s="233">
        <f>SPA60*SPC60</f>
        <v>95</v>
      </c>
      <c r="SPE60" s="233">
        <v>12</v>
      </c>
      <c r="SPF60" s="233">
        <v>142</v>
      </c>
      <c r="SPG60" s="233" t="s">
        <v>343</v>
      </c>
      <c r="SPH60" s="233" t="s">
        <v>344</v>
      </c>
      <c r="SPI60" s="233">
        <v>25</v>
      </c>
      <c r="SPJ60" s="233" t="s">
        <v>342</v>
      </c>
      <c r="SPK60" s="233">
        <v>3.8</v>
      </c>
      <c r="SPL60" s="233">
        <f>SPI60*SPK60</f>
        <v>95</v>
      </c>
      <c r="SPM60" s="233">
        <v>12</v>
      </c>
      <c r="SPN60" s="233">
        <v>142</v>
      </c>
      <c r="SPO60" s="233" t="s">
        <v>343</v>
      </c>
      <c r="SPP60" s="233" t="s">
        <v>344</v>
      </c>
      <c r="SPQ60" s="233">
        <v>25</v>
      </c>
      <c r="SPR60" s="233" t="s">
        <v>342</v>
      </c>
      <c r="SPS60" s="233">
        <v>3.8</v>
      </c>
      <c r="SPT60" s="233">
        <f>SPQ60*SPS60</f>
        <v>95</v>
      </c>
      <c r="SPU60" s="233">
        <v>12</v>
      </c>
      <c r="SPV60" s="233">
        <v>142</v>
      </c>
      <c r="SPW60" s="233" t="s">
        <v>343</v>
      </c>
      <c r="SPX60" s="233" t="s">
        <v>344</v>
      </c>
      <c r="SPY60" s="233">
        <v>25</v>
      </c>
      <c r="SPZ60" s="233" t="s">
        <v>342</v>
      </c>
      <c r="SQA60" s="233">
        <v>3.8</v>
      </c>
      <c r="SQB60" s="233">
        <f>SPY60*SQA60</f>
        <v>95</v>
      </c>
      <c r="SQC60" s="233">
        <v>12</v>
      </c>
      <c r="SQD60" s="233">
        <v>142</v>
      </c>
      <c r="SQE60" s="233" t="s">
        <v>343</v>
      </c>
      <c r="SQF60" s="233" t="s">
        <v>344</v>
      </c>
      <c r="SQG60" s="233">
        <v>25</v>
      </c>
      <c r="SQH60" s="233" t="s">
        <v>342</v>
      </c>
      <c r="SQI60" s="233">
        <v>3.8</v>
      </c>
      <c r="SQJ60" s="233">
        <f>SQG60*SQI60</f>
        <v>95</v>
      </c>
      <c r="SQK60" s="233">
        <v>12</v>
      </c>
      <c r="SQL60" s="233">
        <v>142</v>
      </c>
      <c r="SQM60" s="233" t="s">
        <v>343</v>
      </c>
      <c r="SQN60" s="233" t="s">
        <v>344</v>
      </c>
      <c r="SQO60" s="233">
        <v>25</v>
      </c>
      <c r="SQP60" s="233" t="s">
        <v>342</v>
      </c>
      <c r="SQQ60" s="233">
        <v>3.8</v>
      </c>
      <c r="SQR60" s="233">
        <f>SQO60*SQQ60</f>
        <v>95</v>
      </c>
      <c r="SQS60" s="233">
        <v>12</v>
      </c>
      <c r="SQT60" s="233">
        <v>142</v>
      </c>
      <c r="SQU60" s="233" t="s">
        <v>343</v>
      </c>
      <c r="SQV60" s="233" t="s">
        <v>344</v>
      </c>
      <c r="SQW60" s="233">
        <v>25</v>
      </c>
      <c r="SQX60" s="233" t="s">
        <v>342</v>
      </c>
      <c r="SQY60" s="233">
        <v>3.8</v>
      </c>
      <c r="SQZ60" s="233">
        <f>SQW60*SQY60</f>
        <v>95</v>
      </c>
      <c r="SRA60" s="233">
        <v>12</v>
      </c>
      <c r="SRB60" s="233">
        <v>142</v>
      </c>
      <c r="SRC60" s="233" t="s">
        <v>343</v>
      </c>
      <c r="SRD60" s="233" t="s">
        <v>344</v>
      </c>
      <c r="SRE60" s="233">
        <v>25</v>
      </c>
      <c r="SRF60" s="233" t="s">
        <v>342</v>
      </c>
      <c r="SRG60" s="233">
        <v>3.8</v>
      </c>
      <c r="SRH60" s="233">
        <f>SRE60*SRG60</f>
        <v>95</v>
      </c>
      <c r="SRI60" s="233">
        <v>12</v>
      </c>
      <c r="SRJ60" s="233">
        <v>142</v>
      </c>
      <c r="SRK60" s="233" t="s">
        <v>343</v>
      </c>
      <c r="SRL60" s="233" t="s">
        <v>344</v>
      </c>
      <c r="SRM60" s="233">
        <v>25</v>
      </c>
      <c r="SRN60" s="233" t="s">
        <v>342</v>
      </c>
      <c r="SRO60" s="233">
        <v>3.8</v>
      </c>
      <c r="SRP60" s="233">
        <f>SRM60*SRO60</f>
        <v>95</v>
      </c>
      <c r="SRQ60" s="233">
        <v>12</v>
      </c>
      <c r="SRR60" s="233">
        <v>142</v>
      </c>
      <c r="SRS60" s="233" t="s">
        <v>343</v>
      </c>
      <c r="SRT60" s="233" t="s">
        <v>344</v>
      </c>
      <c r="SRU60" s="233">
        <v>25</v>
      </c>
      <c r="SRV60" s="233" t="s">
        <v>342</v>
      </c>
      <c r="SRW60" s="233">
        <v>3.8</v>
      </c>
      <c r="SRX60" s="233">
        <f>SRU60*SRW60</f>
        <v>95</v>
      </c>
      <c r="SRY60" s="233">
        <v>12</v>
      </c>
      <c r="SRZ60" s="233">
        <v>142</v>
      </c>
      <c r="SSA60" s="233" t="s">
        <v>343</v>
      </c>
      <c r="SSB60" s="233" t="s">
        <v>344</v>
      </c>
      <c r="SSC60" s="233">
        <v>25</v>
      </c>
      <c r="SSD60" s="233" t="s">
        <v>342</v>
      </c>
      <c r="SSE60" s="233">
        <v>3.8</v>
      </c>
      <c r="SSF60" s="233">
        <f>SSC60*SSE60</f>
        <v>95</v>
      </c>
      <c r="SSG60" s="233">
        <v>12</v>
      </c>
      <c r="SSH60" s="233">
        <v>142</v>
      </c>
      <c r="SSI60" s="233" t="s">
        <v>343</v>
      </c>
      <c r="SSJ60" s="233" t="s">
        <v>344</v>
      </c>
      <c r="SSK60" s="233">
        <v>25</v>
      </c>
      <c r="SSL60" s="233" t="s">
        <v>342</v>
      </c>
      <c r="SSM60" s="233">
        <v>3.8</v>
      </c>
      <c r="SSN60" s="233">
        <f>SSK60*SSM60</f>
        <v>95</v>
      </c>
      <c r="SSO60" s="233">
        <v>12</v>
      </c>
      <c r="SSP60" s="233">
        <v>142</v>
      </c>
      <c r="SSQ60" s="233" t="s">
        <v>343</v>
      </c>
      <c r="SSR60" s="233" t="s">
        <v>344</v>
      </c>
      <c r="SSS60" s="233">
        <v>25</v>
      </c>
      <c r="SST60" s="233" t="s">
        <v>342</v>
      </c>
      <c r="SSU60" s="233">
        <v>3.8</v>
      </c>
      <c r="SSV60" s="233">
        <f>SSS60*SSU60</f>
        <v>95</v>
      </c>
      <c r="SSW60" s="233">
        <v>12</v>
      </c>
      <c r="SSX60" s="233">
        <v>142</v>
      </c>
      <c r="SSY60" s="233" t="s">
        <v>343</v>
      </c>
      <c r="SSZ60" s="233" t="s">
        <v>344</v>
      </c>
      <c r="STA60" s="233">
        <v>25</v>
      </c>
      <c r="STB60" s="233" t="s">
        <v>342</v>
      </c>
      <c r="STC60" s="233">
        <v>3.8</v>
      </c>
      <c r="STD60" s="233">
        <f>STA60*STC60</f>
        <v>95</v>
      </c>
      <c r="STE60" s="233">
        <v>12</v>
      </c>
      <c r="STF60" s="233">
        <v>142</v>
      </c>
      <c r="STG60" s="233" t="s">
        <v>343</v>
      </c>
      <c r="STH60" s="233" t="s">
        <v>344</v>
      </c>
      <c r="STI60" s="233">
        <v>25</v>
      </c>
      <c r="STJ60" s="233" t="s">
        <v>342</v>
      </c>
      <c r="STK60" s="233">
        <v>3.8</v>
      </c>
      <c r="STL60" s="233">
        <f>STI60*STK60</f>
        <v>95</v>
      </c>
      <c r="STM60" s="233">
        <v>12</v>
      </c>
      <c r="STN60" s="233">
        <v>142</v>
      </c>
      <c r="STO60" s="233" t="s">
        <v>343</v>
      </c>
      <c r="STP60" s="233" t="s">
        <v>344</v>
      </c>
      <c r="STQ60" s="233">
        <v>25</v>
      </c>
      <c r="STR60" s="233" t="s">
        <v>342</v>
      </c>
      <c r="STS60" s="233">
        <v>3.8</v>
      </c>
      <c r="STT60" s="233">
        <f>STQ60*STS60</f>
        <v>95</v>
      </c>
      <c r="STU60" s="233">
        <v>12</v>
      </c>
      <c r="STV60" s="233">
        <v>142</v>
      </c>
      <c r="STW60" s="233" t="s">
        <v>343</v>
      </c>
      <c r="STX60" s="233" t="s">
        <v>344</v>
      </c>
      <c r="STY60" s="233">
        <v>25</v>
      </c>
      <c r="STZ60" s="233" t="s">
        <v>342</v>
      </c>
      <c r="SUA60" s="233">
        <v>3.8</v>
      </c>
      <c r="SUB60" s="233">
        <f>STY60*SUA60</f>
        <v>95</v>
      </c>
      <c r="SUC60" s="233">
        <v>12</v>
      </c>
      <c r="SUD60" s="233">
        <v>142</v>
      </c>
      <c r="SUE60" s="233" t="s">
        <v>343</v>
      </c>
      <c r="SUF60" s="233" t="s">
        <v>344</v>
      </c>
      <c r="SUG60" s="233">
        <v>25</v>
      </c>
      <c r="SUH60" s="233" t="s">
        <v>342</v>
      </c>
      <c r="SUI60" s="233">
        <v>3.8</v>
      </c>
      <c r="SUJ60" s="233">
        <f>SUG60*SUI60</f>
        <v>95</v>
      </c>
      <c r="SUK60" s="233">
        <v>12</v>
      </c>
      <c r="SUL60" s="233">
        <v>142</v>
      </c>
      <c r="SUM60" s="233" t="s">
        <v>343</v>
      </c>
      <c r="SUN60" s="233" t="s">
        <v>344</v>
      </c>
      <c r="SUO60" s="233">
        <v>25</v>
      </c>
      <c r="SUP60" s="233" t="s">
        <v>342</v>
      </c>
      <c r="SUQ60" s="233">
        <v>3.8</v>
      </c>
      <c r="SUR60" s="233">
        <f>SUO60*SUQ60</f>
        <v>95</v>
      </c>
      <c r="SUS60" s="233">
        <v>12</v>
      </c>
      <c r="SUT60" s="233">
        <v>142</v>
      </c>
      <c r="SUU60" s="233" t="s">
        <v>343</v>
      </c>
      <c r="SUV60" s="233" t="s">
        <v>344</v>
      </c>
      <c r="SUW60" s="233">
        <v>25</v>
      </c>
      <c r="SUX60" s="233" t="s">
        <v>342</v>
      </c>
      <c r="SUY60" s="233">
        <v>3.8</v>
      </c>
      <c r="SUZ60" s="233">
        <f>SUW60*SUY60</f>
        <v>95</v>
      </c>
      <c r="SVA60" s="233">
        <v>12</v>
      </c>
      <c r="SVB60" s="233">
        <v>142</v>
      </c>
      <c r="SVC60" s="233" t="s">
        <v>343</v>
      </c>
      <c r="SVD60" s="233" t="s">
        <v>344</v>
      </c>
      <c r="SVE60" s="233">
        <v>25</v>
      </c>
      <c r="SVF60" s="233" t="s">
        <v>342</v>
      </c>
      <c r="SVG60" s="233">
        <v>3.8</v>
      </c>
      <c r="SVH60" s="233">
        <f>SVE60*SVG60</f>
        <v>95</v>
      </c>
      <c r="SVI60" s="233">
        <v>12</v>
      </c>
      <c r="SVJ60" s="233">
        <v>142</v>
      </c>
      <c r="SVK60" s="233" t="s">
        <v>343</v>
      </c>
      <c r="SVL60" s="233" t="s">
        <v>344</v>
      </c>
      <c r="SVM60" s="233">
        <v>25</v>
      </c>
      <c r="SVN60" s="233" t="s">
        <v>342</v>
      </c>
      <c r="SVO60" s="233">
        <v>3.8</v>
      </c>
      <c r="SVP60" s="233">
        <f>SVM60*SVO60</f>
        <v>95</v>
      </c>
      <c r="SVQ60" s="233">
        <v>12</v>
      </c>
      <c r="SVR60" s="233">
        <v>142</v>
      </c>
      <c r="SVS60" s="233" t="s">
        <v>343</v>
      </c>
      <c r="SVT60" s="233" t="s">
        <v>344</v>
      </c>
      <c r="SVU60" s="233">
        <v>25</v>
      </c>
      <c r="SVV60" s="233" t="s">
        <v>342</v>
      </c>
      <c r="SVW60" s="233">
        <v>3.8</v>
      </c>
      <c r="SVX60" s="233">
        <f>SVU60*SVW60</f>
        <v>95</v>
      </c>
      <c r="SVY60" s="233">
        <v>12</v>
      </c>
      <c r="SVZ60" s="233">
        <v>142</v>
      </c>
      <c r="SWA60" s="233" t="s">
        <v>343</v>
      </c>
      <c r="SWB60" s="233" t="s">
        <v>344</v>
      </c>
      <c r="SWC60" s="233">
        <v>25</v>
      </c>
      <c r="SWD60" s="233" t="s">
        <v>342</v>
      </c>
      <c r="SWE60" s="233">
        <v>3.8</v>
      </c>
      <c r="SWF60" s="233">
        <f>SWC60*SWE60</f>
        <v>95</v>
      </c>
      <c r="SWG60" s="233">
        <v>12</v>
      </c>
      <c r="SWH60" s="233">
        <v>142</v>
      </c>
      <c r="SWI60" s="233" t="s">
        <v>343</v>
      </c>
      <c r="SWJ60" s="233" t="s">
        <v>344</v>
      </c>
      <c r="SWK60" s="233">
        <v>25</v>
      </c>
      <c r="SWL60" s="233" t="s">
        <v>342</v>
      </c>
      <c r="SWM60" s="233">
        <v>3.8</v>
      </c>
      <c r="SWN60" s="233">
        <f>SWK60*SWM60</f>
        <v>95</v>
      </c>
      <c r="SWO60" s="233">
        <v>12</v>
      </c>
      <c r="SWP60" s="233">
        <v>142</v>
      </c>
      <c r="SWQ60" s="233" t="s">
        <v>343</v>
      </c>
      <c r="SWR60" s="233" t="s">
        <v>344</v>
      </c>
      <c r="SWS60" s="233">
        <v>25</v>
      </c>
      <c r="SWT60" s="233" t="s">
        <v>342</v>
      </c>
      <c r="SWU60" s="233">
        <v>3.8</v>
      </c>
      <c r="SWV60" s="233">
        <f>SWS60*SWU60</f>
        <v>95</v>
      </c>
      <c r="SWW60" s="233">
        <v>12</v>
      </c>
      <c r="SWX60" s="233">
        <v>142</v>
      </c>
      <c r="SWY60" s="233" t="s">
        <v>343</v>
      </c>
      <c r="SWZ60" s="233" t="s">
        <v>344</v>
      </c>
      <c r="SXA60" s="233">
        <v>25</v>
      </c>
      <c r="SXB60" s="233" t="s">
        <v>342</v>
      </c>
      <c r="SXC60" s="233">
        <v>3.8</v>
      </c>
      <c r="SXD60" s="233">
        <f>SXA60*SXC60</f>
        <v>95</v>
      </c>
      <c r="SXE60" s="233">
        <v>12</v>
      </c>
      <c r="SXF60" s="233">
        <v>142</v>
      </c>
      <c r="SXG60" s="233" t="s">
        <v>343</v>
      </c>
      <c r="SXH60" s="233" t="s">
        <v>344</v>
      </c>
      <c r="SXI60" s="233">
        <v>25</v>
      </c>
      <c r="SXJ60" s="233" t="s">
        <v>342</v>
      </c>
      <c r="SXK60" s="233">
        <v>3.8</v>
      </c>
      <c r="SXL60" s="233">
        <f>SXI60*SXK60</f>
        <v>95</v>
      </c>
      <c r="SXM60" s="233">
        <v>12</v>
      </c>
      <c r="SXN60" s="233">
        <v>142</v>
      </c>
      <c r="SXO60" s="233" t="s">
        <v>343</v>
      </c>
      <c r="SXP60" s="233" t="s">
        <v>344</v>
      </c>
      <c r="SXQ60" s="233">
        <v>25</v>
      </c>
      <c r="SXR60" s="233" t="s">
        <v>342</v>
      </c>
      <c r="SXS60" s="233">
        <v>3.8</v>
      </c>
      <c r="SXT60" s="233">
        <f>SXQ60*SXS60</f>
        <v>95</v>
      </c>
      <c r="SXU60" s="233">
        <v>12</v>
      </c>
      <c r="SXV60" s="233">
        <v>142</v>
      </c>
      <c r="SXW60" s="233" t="s">
        <v>343</v>
      </c>
      <c r="SXX60" s="233" t="s">
        <v>344</v>
      </c>
      <c r="SXY60" s="233">
        <v>25</v>
      </c>
      <c r="SXZ60" s="233" t="s">
        <v>342</v>
      </c>
      <c r="SYA60" s="233">
        <v>3.8</v>
      </c>
      <c r="SYB60" s="233">
        <f>SXY60*SYA60</f>
        <v>95</v>
      </c>
      <c r="SYC60" s="233">
        <v>12</v>
      </c>
      <c r="SYD60" s="233">
        <v>142</v>
      </c>
      <c r="SYE60" s="233" t="s">
        <v>343</v>
      </c>
      <c r="SYF60" s="233" t="s">
        <v>344</v>
      </c>
      <c r="SYG60" s="233">
        <v>25</v>
      </c>
      <c r="SYH60" s="233" t="s">
        <v>342</v>
      </c>
      <c r="SYI60" s="233">
        <v>3.8</v>
      </c>
      <c r="SYJ60" s="233">
        <f>SYG60*SYI60</f>
        <v>95</v>
      </c>
      <c r="SYK60" s="233">
        <v>12</v>
      </c>
      <c r="SYL60" s="233">
        <v>142</v>
      </c>
      <c r="SYM60" s="233" t="s">
        <v>343</v>
      </c>
      <c r="SYN60" s="233" t="s">
        <v>344</v>
      </c>
      <c r="SYO60" s="233">
        <v>25</v>
      </c>
      <c r="SYP60" s="233" t="s">
        <v>342</v>
      </c>
      <c r="SYQ60" s="233">
        <v>3.8</v>
      </c>
      <c r="SYR60" s="233">
        <f>SYO60*SYQ60</f>
        <v>95</v>
      </c>
      <c r="SYS60" s="233">
        <v>12</v>
      </c>
      <c r="SYT60" s="233">
        <v>142</v>
      </c>
      <c r="SYU60" s="233" t="s">
        <v>343</v>
      </c>
      <c r="SYV60" s="233" t="s">
        <v>344</v>
      </c>
      <c r="SYW60" s="233">
        <v>25</v>
      </c>
      <c r="SYX60" s="233" t="s">
        <v>342</v>
      </c>
      <c r="SYY60" s="233">
        <v>3.8</v>
      </c>
      <c r="SYZ60" s="233">
        <f>SYW60*SYY60</f>
        <v>95</v>
      </c>
      <c r="SZA60" s="233">
        <v>12</v>
      </c>
      <c r="SZB60" s="233">
        <v>142</v>
      </c>
      <c r="SZC60" s="233" t="s">
        <v>343</v>
      </c>
      <c r="SZD60" s="233" t="s">
        <v>344</v>
      </c>
      <c r="SZE60" s="233">
        <v>25</v>
      </c>
      <c r="SZF60" s="233" t="s">
        <v>342</v>
      </c>
      <c r="SZG60" s="233">
        <v>3.8</v>
      </c>
      <c r="SZH60" s="233">
        <f>SZE60*SZG60</f>
        <v>95</v>
      </c>
      <c r="SZI60" s="233">
        <v>12</v>
      </c>
      <c r="SZJ60" s="233">
        <v>142</v>
      </c>
      <c r="SZK60" s="233" t="s">
        <v>343</v>
      </c>
      <c r="SZL60" s="233" t="s">
        <v>344</v>
      </c>
      <c r="SZM60" s="233">
        <v>25</v>
      </c>
      <c r="SZN60" s="233" t="s">
        <v>342</v>
      </c>
      <c r="SZO60" s="233">
        <v>3.8</v>
      </c>
      <c r="SZP60" s="233">
        <f>SZM60*SZO60</f>
        <v>95</v>
      </c>
      <c r="SZQ60" s="233">
        <v>12</v>
      </c>
      <c r="SZR60" s="233">
        <v>142</v>
      </c>
      <c r="SZS60" s="233" t="s">
        <v>343</v>
      </c>
      <c r="SZT60" s="233" t="s">
        <v>344</v>
      </c>
      <c r="SZU60" s="233">
        <v>25</v>
      </c>
      <c r="SZV60" s="233" t="s">
        <v>342</v>
      </c>
      <c r="SZW60" s="233">
        <v>3.8</v>
      </c>
      <c r="SZX60" s="233">
        <f>SZU60*SZW60</f>
        <v>95</v>
      </c>
      <c r="SZY60" s="233">
        <v>12</v>
      </c>
      <c r="SZZ60" s="233">
        <v>142</v>
      </c>
      <c r="TAA60" s="233" t="s">
        <v>343</v>
      </c>
      <c r="TAB60" s="233" t="s">
        <v>344</v>
      </c>
      <c r="TAC60" s="233">
        <v>25</v>
      </c>
      <c r="TAD60" s="233" t="s">
        <v>342</v>
      </c>
      <c r="TAE60" s="233">
        <v>3.8</v>
      </c>
      <c r="TAF60" s="233">
        <f>TAC60*TAE60</f>
        <v>95</v>
      </c>
      <c r="TAG60" s="233">
        <v>12</v>
      </c>
      <c r="TAH60" s="233">
        <v>142</v>
      </c>
      <c r="TAI60" s="233" t="s">
        <v>343</v>
      </c>
      <c r="TAJ60" s="233" t="s">
        <v>344</v>
      </c>
      <c r="TAK60" s="233">
        <v>25</v>
      </c>
      <c r="TAL60" s="233" t="s">
        <v>342</v>
      </c>
      <c r="TAM60" s="233">
        <v>3.8</v>
      </c>
      <c r="TAN60" s="233">
        <f>TAK60*TAM60</f>
        <v>95</v>
      </c>
      <c r="TAO60" s="233">
        <v>12</v>
      </c>
      <c r="TAP60" s="233">
        <v>142</v>
      </c>
      <c r="TAQ60" s="233" t="s">
        <v>343</v>
      </c>
      <c r="TAR60" s="233" t="s">
        <v>344</v>
      </c>
      <c r="TAS60" s="233">
        <v>25</v>
      </c>
      <c r="TAT60" s="233" t="s">
        <v>342</v>
      </c>
      <c r="TAU60" s="233">
        <v>3.8</v>
      </c>
      <c r="TAV60" s="233">
        <f>TAS60*TAU60</f>
        <v>95</v>
      </c>
      <c r="TAW60" s="233">
        <v>12</v>
      </c>
      <c r="TAX60" s="233">
        <v>142</v>
      </c>
      <c r="TAY60" s="233" t="s">
        <v>343</v>
      </c>
      <c r="TAZ60" s="233" t="s">
        <v>344</v>
      </c>
      <c r="TBA60" s="233">
        <v>25</v>
      </c>
      <c r="TBB60" s="233" t="s">
        <v>342</v>
      </c>
      <c r="TBC60" s="233">
        <v>3.8</v>
      </c>
      <c r="TBD60" s="233">
        <f>TBA60*TBC60</f>
        <v>95</v>
      </c>
      <c r="TBE60" s="233">
        <v>12</v>
      </c>
      <c r="TBF60" s="233">
        <v>142</v>
      </c>
      <c r="TBG60" s="233" t="s">
        <v>343</v>
      </c>
      <c r="TBH60" s="233" t="s">
        <v>344</v>
      </c>
      <c r="TBI60" s="233">
        <v>25</v>
      </c>
      <c r="TBJ60" s="233" t="s">
        <v>342</v>
      </c>
      <c r="TBK60" s="233">
        <v>3.8</v>
      </c>
      <c r="TBL60" s="233">
        <f>TBI60*TBK60</f>
        <v>95</v>
      </c>
      <c r="TBM60" s="233">
        <v>12</v>
      </c>
      <c r="TBN60" s="233">
        <v>142</v>
      </c>
      <c r="TBO60" s="233" t="s">
        <v>343</v>
      </c>
      <c r="TBP60" s="233" t="s">
        <v>344</v>
      </c>
      <c r="TBQ60" s="233">
        <v>25</v>
      </c>
      <c r="TBR60" s="233" t="s">
        <v>342</v>
      </c>
      <c r="TBS60" s="233">
        <v>3.8</v>
      </c>
      <c r="TBT60" s="233">
        <f>TBQ60*TBS60</f>
        <v>95</v>
      </c>
      <c r="TBU60" s="233">
        <v>12</v>
      </c>
      <c r="TBV60" s="233">
        <v>142</v>
      </c>
      <c r="TBW60" s="233" t="s">
        <v>343</v>
      </c>
      <c r="TBX60" s="233" t="s">
        <v>344</v>
      </c>
      <c r="TBY60" s="233">
        <v>25</v>
      </c>
      <c r="TBZ60" s="233" t="s">
        <v>342</v>
      </c>
      <c r="TCA60" s="233">
        <v>3.8</v>
      </c>
      <c r="TCB60" s="233">
        <f>TBY60*TCA60</f>
        <v>95</v>
      </c>
      <c r="TCC60" s="233">
        <v>12</v>
      </c>
      <c r="TCD60" s="233">
        <v>142</v>
      </c>
      <c r="TCE60" s="233" t="s">
        <v>343</v>
      </c>
      <c r="TCF60" s="233" t="s">
        <v>344</v>
      </c>
      <c r="TCG60" s="233">
        <v>25</v>
      </c>
      <c r="TCH60" s="233" t="s">
        <v>342</v>
      </c>
      <c r="TCI60" s="233">
        <v>3.8</v>
      </c>
      <c r="TCJ60" s="233">
        <f>TCG60*TCI60</f>
        <v>95</v>
      </c>
      <c r="TCK60" s="233">
        <v>12</v>
      </c>
      <c r="TCL60" s="233">
        <v>142</v>
      </c>
      <c r="TCM60" s="233" t="s">
        <v>343</v>
      </c>
      <c r="TCN60" s="233" t="s">
        <v>344</v>
      </c>
      <c r="TCO60" s="233">
        <v>25</v>
      </c>
      <c r="TCP60" s="233" t="s">
        <v>342</v>
      </c>
      <c r="TCQ60" s="233">
        <v>3.8</v>
      </c>
      <c r="TCR60" s="233">
        <f>TCO60*TCQ60</f>
        <v>95</v>
      </c>
      <c r="TCS60" s="233">
        <v>12</v>
      </c>
      <c r="TCT60" s="233">
        <v>142</v>
      </c>
      <c r="TCU60" s="233" t="s">
        <v>343</v>
      </c>
      <c r="TCV60" s="233" t="s">
        <v>344</v>
      </c>
      <c r="TCW60" s="233">
        <v>25</v>
      </c>
      <c r="TCX60" s="233" t="s">
        <v>342</v>
      </c>
      <c r="TCY60" s="233">
        <v>3.8</v>
      </c>
      <c r="TCZ60" s="233">
        <f>TCW60*TCY60</f>
        <v>95</v>
      </c>
      <c r="TDA60" s="233">
        <v>12</v>
      </c>
      <c r="TDB60" s="233">
        <v>142</v>
      </c>
      <c r="TDC60" s="233" t="s">
        <v>343</v>
      </c>
      <c r="TDD60" s="233" t="s">
        <v>344</v>
      </c>
      <c r="TDE60" s="233">
        <v>25</v>
      </c>
      <c r="TDF60" s="233" t="s">
        <v>342</v>
      </c>
      <c r="TDG60" s="233">
        <v>3.8</v>
      </c>
      <c r="TDH60" s="233">
        <f>TDE60*TDG60</f>
        <v>95</v>
      </c>
      <c r="TDI60" s="233">
        <v>12</v>
      </c>
      <c r="TDJ60" s="233">
        <v>142</v>
      </c>
      <c r="TDK60" s="233" t="s">
        <v>343</v>
      </c>
      <c r="TDL60" s="233" t="s">
        <v>344</v>
      </c>
      <c r="TDM60" s="233">
        <v>25</v>
      </c>
      <c r="TDN60" s="233" t="s">
        <v>342</v>
      </c>
      <c r="TDO60" s="233">
        <v>3.8</v>
      </c>
      <c r="TDP60" s="233">
        <f>TDM60*TDO60</f>
        <v>95</v>
      </c>
      <c r="TDQ60" s="233">
        <v>12</v>
      </c>
      <c r="TDR60" s="233">
        <v>142</v>
      </c>
      <c r="TDS60" s="233" t="s">
        <v>343</v>
      </c>
      <c r="TDT60" s="233" t="s">
        <v>344</v>
      </c>
      <c r="TDU60" s="233">
        <v>25</v>
      </c>
      <c r="TDV60" s="233" t="s">
        <v>342</v>
      </c>
      <c r="TDW60" s="233">
        <v>3.8</v>
      </c>
      <c r="TDX60" s="233">
        <f>TDU60*TDW60</f>
        <v>95</v>
      </c>
      <c r="TDY60" s="233">
        <v>12</v>
      </c>
      <c r="TDZ60" s="233">
        <v>142</v>
      </c>
      <c r="TEA60" s="233" t="s">
        <v>343</v>
      </c>
      <c r="TEB60" s="233" t="s">
        <v>344</v>
      </c>
      <c r="TEC60" s="233">
        <v>25</v>
      </c>
      <c r="TED60" s="233" t="s">
        <v>342</v>
      </c>
      <c r="TEE60" s="233">
        <v>3.8</v>
      </c>
      <c r="TEF60" s="233">
        <f>TEC60*TEE60</f>
        <v>95</v>
      </c>
      <c r="TEG60" s="233">
        <v>12</v>
      </c>
      <c r="TEH60" s="233">
        <v>142</v>
      </c>
      <c r="TEI60" s="233" t="s">
        <v>343</v>
      </c>
      <c r="TEJ60" s="233" t="s">
        <v>344</v>
      </c>
      <c r="TEK60" s="233">
        <v>25</v>
      </c>
      <c r="TEL60" s="233" t="s">
        <v>342</v>
      </c>
      <c r="TEM60" s="233">
        <v>3.8</v>
      </c>
      <c r="TEN60" s="233">
        <f>TEK60*TEM60</f>
        <v>95</v>
      </c>
      <c r="TEO60" s="233">
        <v>12</v>
      </c>
      <c r="TEP60" s="233">
        <v>142</v>
      </c>
      <c r="TEQ60" s="233" t="s">
        <v>343</v>
      </c>
      <c r="TER60" s="233" t="s">
        <v>344</v>
      </c>
      <c r="TES60" s="233">
        <v>25</v>
      </c>
      <c r="TET60" s="233" t="s">
        <v>342</v>
      </c>
      <c r="TEU60" s="233">
        <v>3.8</v>
      </c>
      <c r="TEV60" s="233">
        <f>TES60*TEU60</f>
        <v>95</v>
      </c>
      <c r="TEW60" s="233">
        <v>12</v>
      </c>
      <c r="TEX60" s="233">
        <v>142</v>
      </c>
      <c r="TEY60" s="233" t="s">
        <v>343</v>
      </c>
      <c r="TEZ60" s="233" t="s">
        <v>344</v>
      </c>
      <c r="TFA60" s="233">
        <v>25</v>
      </c>
      <c r="TFB60" s="233" t="s">
        <v>342</v>
      </c>
      <c r="TFC60" s="233">
        <v>3.8</v>
      </c>
      <c r="TFD60" s="233">
        <f>TFA60*TFC60</f>
        <v>95</v>
      </c>
      <c r="TFE60" s="233">
        <v>12</v>
      </c>
      <c r="TFF60" s="233">
        <v>142</v>
      </c>
      <c r="TFG60" s="233" t="s">
        <v>343</v>
      </c>
      <c r="TFH60" s="233" t="s">
        <v>344</v>
      </c>
      <c r="TFI60" s="233">
        <v>25</v>
      </c>
      <c r="TFJ60" s="233" t="s">
        <v>342</v>
      </c>
      <c r="TFK60" s="233">
        <v>3.8</v>
      </c>
      <c r="TFL60" s="233">
        <f>TFI60*TFK60</f>
        <v>95</v>
      </c>
      <c r="TFM60" s="233">
        <v>12</v>
      </c>
      <c r="TFN60" s="233">
        <v>142</v>
      </c>
      <c r="TFO60" s="233" t="s">
        <v>343</v>
      </c>
      <c r="TFP60" s="233" t="s">
        <v>344</v>
      </c>
      <c r="TFQ60" s="233">
        <v>25</v>
      </c>
      <c r="TFR60" s="233" t="s">
        <v>342</v>
      </c>
      <c r="TFS60" s="233">
        <v>3.8</v>
      </c>
      <c r="TFT60" s="233">
        <f>TFQ60*TFS60</f>
        <v>95</v>
      </c>
      <c r="TFU60" s="233">
        <v>12</v>
      </c>
      <c r="TFV60" s="233">
        <v>142</v>
      </c>
      <c r="TFW60" s="233" t="s">
        <v>343</v>
      </c>
      <c r="TFX60" s="233" t="s">
        <v>344</v>
      </c>
      <c r="TFY60" s="233">
        <v>25</v>
      </c>
      <c r="TFZ60" s="233" t="s">
        <v>342</v>
      </c>
      <c r="TGA60" s="233">
        <v>3.8</v>
      </c>
      <c r="TGB60" s="233">
        <f>TFY60*TGA60</f>
        <v>95</v>
      </c>
      <c r="TGC60" s="233">
        <v>12</v>
      </c>
      <c r="TGD60" s="233">
        <v>142</v>
      </c>
      <c r="TGE60" s="233" t="s">
        <v>343</v>
      </c>
      <c r="TGF60" s="233" t="s">
        <v>344</v>
      </c>
      <c r="TGG60" s="233">
        <v>25</v>
      </c>
      <c r="TGH60" s="233" t="s">
        <v>342</v>
      </c>
      <c r="TGI60" s="233">
        <v>3.8</v>
      </c>
      <c r="TGJ60" s="233">
        <f>TGG60*TGI60</f>
        <v>95</v>
      </c>
      <c r="TGK60" s="233">
        <v>12</v>
      </c>
      <c r="TGL60" s="233">
        <v>142</v>
      </c>
      <c r="TGM60" s="233" t="s">
        <v>343</v>
      </c>
      <c r="TGN60" s="233" t="s">
        <v>344</v>
      </c>
      <c r="TGO60" s="233">
        <v>25</v>
      </c>
      <c r="TGP60" s="233" t="s">
        <v>342</v>
      </c>
      <c r="TGQ60" s="233">
        <v>3.8</v>
      </c>
      <c r="TGR60" s="233">
        <f>TGO60*TGQ60</f>
        <v>95</v>
      </c>
      <c r="TGS60" s="233">
        <v>12</v>
      </c>
      <c r="TGT60" s="233">
        <v>142</v>
      </c>
      <c r="TGU60" s="233" t="s">
        <v>343</v>
      </c>
      <c r="TGV60" s="233" t="s">
        <v>344</v>
      </c>
      <c r="TGW60" s="233">
        <v>25</v>
      </c>
      <c r="TGX60" s="233" t="s">
        <v>342</v>
      </c>
      <c r="TGY60" s="233">
        <v>3.8</v>
      </c>
      <c r="TGZ60" s="233">
        <f>TGW60*TGY60</f>
        <v>95</v>
      </c>
      <c r="THA60" s="233">
        <v>12</v>
      </c>
      <c r="THB60" s="233">
        <v>142</v>
      </c>
      <c r="THC60" s="233" t="s">
        <v>343</v>
      </c>
      <c r="THD60" s="233" t="s">
        <v>344</v>
      </c>
      <c r="THE60" s="233">
        <v>25</v>
      </c>
      <c r="THF60" s="233" t="s">
        <v>342</v>
      </c>
      <c r="THG60" s="233">
        <v>3.8</v>
      </c>
      <c r="THH60" s="233">
        <f>THE60*THG60</f>
        <v>95</v>
      </c>
      <c r="THI60" s="233">
        <v>12</v>
      </c>
      <c r="THJ60" s="233">
        <v>142</v>
      </c>
      <c r="THK60" s="233" t="s">
        <v>343</v>
      </c>
      <c r="THL60" s="233" t="s">
        <v>344</v>
      </c>
      <c r="THM60" s="233">
        <v>25</v>
      </c>
      <c r="THN60" s="233" t="s">
        <v>342</v>
      </c>
      <c r="THO60" s="233">
        <v>3.8</v>
      </c>
      <c r="THP60" s="233">
        <f>THM60*THO60</f>
        <v>95</v>
      </c>
      <c r="THQ60" s="233">
        <v>12</v>
      </c>
      <c r="THR60" s="233">
        <v>142</v>
      </c>
      <c r="THS60" s="233" t="s">
        <v>343</v>
      </c>
      <c r="THT60" s="233" t="s">
        <v>344</v>
      </c>
      <c r="THU60" s="233">
        <v>25</v>
      </c>
      <c r="THV60" s="233" t="s">
        <v>342</v>
      </c>
      <c r="THW60" s="233">
        <v>3.8</v>
      </c>
      <c r="THX60" s="233">
        <f>THU60*THW60</f>
        <v>95</v>
      </c>
      <c r="THY60" s="233">
        <v>12</v>
      </c>
      <c r="THZ60" s="233">
        <v>142</v>
      </c>
      <c r="TIA60" s="233" t="s">
        <v>343</v>
      </c>
      <c r="TIB60" s="233" t="s">
        <v>344</v>
      </c>
      <c r="TIC60" s="233">
        <v>25</v>
      </c>
      <c r="TID60" s="233" t="s">
        <v>342</v>
      </c>
      <c r="TIE60" s="233">
        <v>3.8</v>
      </c>
      <c r="TIF60" s="233">
        <f>TIC60*TIE60</f>
        <v>95</v>
      </c>
      <c r="TIG60" s="233">
        <v>12</v>
      </c>
      <c r="TIH60" s="233">
        <v>142</v>
      </c>
      <c r="TII60" s="233" t="s">
        <v>343</v>
      </c>
      <c r="TIJ60" s="233" t="s">
        <v>344</v>
      </c>
      <c r="TIK60" s="233">
        <v>25</v>
      </c>
      <c r="TIL60" s="233" t="s">
        <v>342</v>
      </c>
      <c r="TIM60" s="233">
        <v>3.8</v>
      </c>
      <c r="TIN60" s="233">
        <f>TIK60*TIM60</f>
        <v>95</v>
      </c>
      <c r="TIO60" s="233">
        <v>12</v>
      </c>
      <c r="TIP60" s="233">
        <v>142</v>
      </c>
      <c r="TIQ60" s="233" t="s">
        <v>343</v>
      </c>
      <c r="TIR60" s="233" t="s">
        <v>344</v>
      </c>
      <c r="TIS60" s="233">
        <v>25</v>
      </c>
      <c r="TIT60" s="233" t="s">
        <v>342</v>
      </c>
      <c r="TIU60" s="233">
        <v>3.8</v>
      </c>
      <c r="TIV60" s="233">
        <f>TIS60*TIU60</f>
        <v>95</v>
      </c>
      <c r="TIW60" s="233">
        <v>12</v>
      </c>
      <c r="TIX60" s="233">
        <v>142</v>
      </c>
      <c r="TIY60" s="233" t="s">
        <v>343</v>
      </c>
      <c r="TIZ60" s="233" t="s">
        <v>344</v>
      </c>
      <c r="TJA60" s="233">
        <v>25</v>
      </c>
      <c r="TJB60" s="233" t="s">
        <v>342</v>
      </c>
      <c r="TJC60" s="233">
        <v>3.8</v>
      </c>
      <c r="TJD60" s="233">
        <f>TJA60*TJC60</f>
        <v>95</v>
      </c>
      <c r="TJE60" s="233">
        <v>12</v>
      </c>
      <c r="TJF60" s="233">
        <v>142</v>
      </c>
      <c r="TJG60" s="233" t="s">
        <v>343</v>
      </c>
      <c r="TJH60" s="233" t="s">
        <v>344</v>
      </c>
      <c r="TJI60" s="233">
        <v>25</v>
      </c>
      <c r="TJJ60" s="233" t="s">
        <v>342</v>
      </c>
      <c r="TJK60" s="233">
        <v>3.8</v>
      </c>
      <c r="TJL60" s="233">
        <f>TJI60*TJK60</f>
        <v>95</v>
      </c>
      <c r="TJM60" s="233">
        <v>12</v>
      </c>
      <c r="TJN60" s="233">
        <v>142</v>
      </c>
      <c r="TJO60" s="233" t="s">
        <v>343</v>
      </c>
      <c r="TJP60" s="233" t="s">
        <v>344</v>
      </c>
      <c r="TJQ60" s="233">
        <v>25</v>
      </c>
      <c r="TJR60" s="233" t="s">
        <v>342</v>
      </c>
      <c r="TJS60" s="233">
        <v>3.8</v>
      </c>
      <c r="TJT60" s="233">
        <f>TJQ60*TJS60</f>
        <v>95</v>
      </c>
      <c r="TJU60" s="233">
        <v>12</v>
      </c>
      <c r="TJV60" s="233">
        <v>142</v>
      </c>
      <c r="TJW60" s="233" t="s">
        <v>343</v>
      </c>
      <c r="TJX60" s="233" t="s">
        <v>344</v>
      </c>
      <c r="TJY60" s="233">
        <v>25</v>
      </c>
      <c r="TJZ60" s="233" t="s">
        <v>342</v>
      </c>
      <c r="TKA60" s="233">
        <v>3.8</v>
      </c>
      <c r="TKB60" s="233">
        <f>TJY60*TKA60</f>
        <v>95</v>
      </c>
      <c r="TKC60" s="233">
        <v>12</v>
      </c>
      <c r="TKD60" s="233">
        <v>142</v>
      </c>
      <c r="TKE60" s="233" t="s">
        <v>343</v>
      </c>
      <c r="TKF60" s="233" t="s">
        <v>344</v>
      </c>
      <c r="TKG60" s="233">
        <v>25</v>
      </c>
      <c r="TKH60" s="233" t="s">
        <v>342</v>
      </c>
      <c r="TKI60" s="233">
        <v>3.8</v>
      </c>
      <c r="TKJ60" s="233">
        <f>TKG60*TKI60</f>
        <v>95</v>
      </c>
      <c r="TKK60" s="233">
        <v>12</v>
      </c>
      <c r="TKL60" s="233">
        <v>142</v>
      </c>
      <c r="TKM60" s="233" t="s">
        <v>343</v>
      </c>
      <c r="TKN60" s="233" t="s">
        <v>344</v>
      </c>
      <c r="TKO60" s="233">
        <v>25</v>
      </c>
      <c r="TKP60" s="233" t="s">
        <v>342</v>
      </c>
      <c r="TKQ60" s="233">
        <v>3.8</v>
      </c>
      <c r="TKR60" s="233">
        <f>TKO60*TKQ60</f>
        <v>95</v>
      </c>
      <c r="TKS60" s="233">
        <v>12</v>
      </c>
      <c r="TKT60" s="233">
        <v>142</v>
      </c>
      <c r="TKU60" s="233" t="s">
        <v>343</v>
      </c>
      <c r="TKV60" s="233" t="s">
        <v>344</v>
      </c>
      <c r="TKW60" s="233">
        <v>25</v>
      </c>
      <c r="TKX60" s="233" t="s">
        <v>342</v>
      </c>
      <c r="TKY60" s="233">
        <v>3.8</v>
      </c>
      <c r="TKZ60" s="233">
        <f>TKW60*TKY60</f>
        <v>95</v>
      </c>
      <c r="TLA60" s="233">
        <v>12</v>
      </c>
      <c r="TLB60" s="233">
        <v>142</v>
      </c>
      <c r="TLC60" s="233" t="s">
        <v>343</v>
      </c>
      <c r="TLD60" s="233" t="s">
        <v>344</v>
      </c>
      <c r="TLE60" s="233">
        <v>25</v>
      </c>
      <c r="TLF60" s="233" t="s">
        <v>342</v>
      </c>
      <c r="TLG60" s="233">
        <v>3.8</v>
      </c>
      <c r="TLH60" s="233">
        <f>TLE60*TLG60</f>
        <v>95</v>
      </c>
      <c r="TLI60" s="233">
        <v>12</v>
      </c>
      <c r="TLJ60" s="233">
        <v>142</v>
      </c>
      <c r="TLK60" s="233" t="s">
        <v>343</v>
      </c>
      <c r="TLL60" s="233" t="s">
        <v>344</v>
      </c>
      <c r="TLM60" s="233">
        <v>25</v>
      </c>
      <c r="TLN60" s="233" t="s">
        <v>342</v>
      </c>
      <c r="TLO60" s="233">
        <v>3.8</v>
      </c>
      <c r="TLP60" s="233">
        <f>TLM60*TLO60</f>
        <v>95</v>
      </c>
      <c r="TLQ60" s="233">
        <v>12</v>
      </c>
      <c r="TLR60" s="233">
        <v>142</v>
      </c>
      <c r="TLS60" s="233" t="s">
        <v>343</v>
      </c>
      <c r="TLT60" s="233" t="s">
        <v>344</v>
      </c>
      <c r="TLU60" s="233">
        <v>25</v>
      </c>
      <c r="TLV60" s="233" t="s">
        <v>342</v>
      </c>
      <c r="TLW60" s="233">
        <v>3.8</v>
      </c>
      <c r="TLX60" s="233">
        <f>TLU60*TLW60</f>
        <v>95</v>
      </c>
      <c r="TLY60" s="233">
        <v>12</v>
      </c>
      <c r="TLZ60" s="233">
        <v>142</v>
      </c>
      <c r="TMA60" s="233" t="s">
        <v>343</v>
      </c>
      <c r="TMB60" s="233" t="s">
        <v>344</v>
      </c>
      <c r="TMC60" s="233">
        <v>25</v>
      </c>
      <c r="TMD60" s="233" t="s">
        <v>342</v>
      </c>
      <c r="TME60" s="233">
        <v>3.8</v>
      </c>
      <c r="TMF60" s="233">
        <f>TMC60*TME60</f>
        <v>95</v>
      </c>
      <c r="TMG60" s="233">
        <v>12</v>
      </c>
      <c r="TMH60" s="233">
        <v>142</v>
      </c>
      <c r="TMI60" s="233" t="s">
        <v>343</v>
      </c>
      <c r="TMJ60" s="233" t="s">
        <v>344</v>
      </c>
      <c r="TMK60" s="233">
        <v>25</v>
      </c>
      <c r="TML60" s="233" t="s">
        <v>342</v>
      </c>
      <c r="TMM60" s="233">
        <v>3.8</v>
      </c>
      <c r="TMN60" s="233">
        <f>TMK60*TMM60</f>
        <v>95</v>
      </c>
      <c r="TMO60" s="233">
        <v>12</v>
      </c>
      <c r="TMP60" s="233">
        <v>142</v>
      </c>
      <c r="TMQ60" s="233" t="s">
        <v>343</v>
      </c>
      <c r="TMR60" s="233" t="s">
        <v>344</v>
      </c>
      <c r="TMS60" s="233">
        <v>25</v>
      </c>
      <c r="TMT60" s="233" t="s">
        <v>342</v>
      </c>
      <c r="TMU60" s="233">
        <v>3.8</v>
      </c>
      <c r="TMV60" s="233">
        <f>TMS60*TMU60</f>
        <v>95</v>
      </c>
      <c r="TMW60" s="233">
        <v>12</v>
      </c>
      <c r="TMX60" s="233">
        <v>142</v>
      </c>
      <c r="TMY60" s="233" t="s">
        <v>343</v>
      </c>
      <c r="TMZ60" s="233" t="s">
        <v>344</v>
      </c>
      <c r="TNA60" s="233">
        <v>25</v>
      </c>
      <c r="TNB60" s="233" t="s">
        <v>342</v>
      </c>
      <c r="TNC60" s="233">
        <v>3.8</v>
      </c>
      <c r="TND60" s="233">
        <f>TNA60*TNC60</f>
        <v>95</v>
      </c>
      <c r="TNE60" s="233">
        <v>12</v>
      </c>
      <c r="TNF60" s="233">
        <v>142</v>
      </c>
      <c r="TNG60" s="233" t="s">
        <v>343</v>
      </c>
      <c r="TNH60" s="233" t="s">
        <v>344</v>
      </c>
      <c r="TNI60" s="233">
        <v>25</v>
      </c>
      <c r="TNJ60" s="233" t="s">
        <v>342</v>
      </c>
      <c r="TNK60" s="233">
        <v>3.8</v>
      </c>
      <c r="TNL60" s="233">
        <f>TNI60*TNK60</f>
        <v>95</v>
      </c>
      <c r="TNM60" s="233">
        <v>12</v>
      </c>
      <c r="TNN60" s="233">
        <v>142</v>
      </c>
      <c r="TNO60" s="233" t="s">
        <v>343</v>
      </c>
      <c r="TNP60" s="233" t="s">
        <v>344</v>
      </c>
      <c r="TNQ60" s="233">
        <v>25</v>
      </c>
      <c r="TNR60" s="233" t="s">
        <v>342</v>
      </c>
      <c r="TNS60" s="233">
        <v>3.8</v>
      </c>
      <c r="TNT60" s="233">
        <f>TNQ60*TNS60</f>
        <v>95</v>
      </c>
      <c r="TNU60" s="233">
        <v>12</v>
      </c>
      <c r="TNV60" s="233">
        <v>142</v>
      </c>
      <c r="TNW60" s="233" t="s">
        <v>343</v>
      </c>
      <c r="TNX60" s="233" t="s">
        <v>344</v>
      </c>
      <c r="TNY60" s="233">
        <v>25</v>
      </c>
      <c r="TNZ60" s="233" t="s">
        <v>342</v>
      </c>
      <c r="TOA60" s="233">
        <v>3.8</v>
      </c>
      <c r="TOB60" s="233">
        <f>TNY60*TOA60</f>
        <v>95</v>
      </c>
      <c r="TOC60" s="233">
        <v>12</v>
      </c>
      <c r="TOD60" s="233">
        <v>142</v>
      </c>
      <c r="TOE60" s="233" t="s">
        <v>343</v>
      </c>
      <c r="TOF60" s="233" t="s">
        <v>344</v>
      </c>
      <c r="TOG60" s="233">
        <v>25</v>
      </c>
      <c r="TOH60" s="233" t="s">
        <v>342</v>
      </c>
      <c r="TOI60" s="233">
        <v>3.8</v>
      </c>
      <c r="TOJ60" s="233">
        <f>TOG60*TOI60</f>
        <v>95</v>
      </c>
      <c r="TOK60" s="233">
        <v>12</v>
      </c>
      <c r="TOL60" s="233">
        <v>142</v>
      </c>
      <c r="TOM60" s="233" t="s">
        <v>343</v>
      </c>
      <c r="TON60" s="233" t="s">
        <v>344</v>
      </c>
      <c r="TOO60" s="233">
        <v>25</v>
      </c>
      <c r="TOP60" s="233" t="s">
        <v>342</v>
      </c>
      <c r="TOQ60" s="233">
        <v>3.8</v>
      </c>
      <c r="TOR60" s="233">
        <f>TOO60*TOQ60</f>
        <v>95</v>
      </c>
      <c r="TOS60" s="233">
        <v>12</v>
      </c>
      <c r="TOT60" s="233">
        <v>142</v>
      </c>
      <c r="TOU60" s="233" t="s">
        <v>343</v>
      </c>
      <c r="TOV60" s="233" t="s">
        <v>344</v>
      </c>
      <c r="TOW60" s="233">
        <v>25</v>
      </c>
      <c r="TOX60" s="233" t="s">
        <v>342</v>
      </c>
      <c r="TOY60" s="233">
        <v>3.8</v>
      </c>
      <c r="TOZ60" s="233">
        <f>TOW60*TOY60</f>
        <v>95</v>
      </c>
      <c r="TPA60" s="233">
        <v>12</v>
      </c>
      <c r="TPB60" s="233">
        <v>142</v>
      </c>
      <c r="TPC60" s="233" t="s">
        <v>343</v>
      </c>
      <c r="TPD60" s="233" t="s">
        <v>344</v>
      </c>
      <c r="TPE60" s="233">
        <v>25</v>
      </c>
      <c r="TPF60" s="233" t="s">
        <v>342</v>
      </c>
      <c r="TPG60" s="233">
        <v>3.8</v>
      </c>
      <c r="TPH60" s="233">
        <f>TPE60*TPG60</f>
        <v>95</v>
      </c>
      <c r="TPI60" s="233">
        <v>12</v>
      </c>
      <c r="TPJ60" s="233">
        <v>142</v>
      </c>
      <c r="TPK60" s="233" t="s">
        <v>343</v>
      </c>
      <c r="TPL60" s="233" t="s">
        <v>344</v>
      </c>
      <c r="TPM60" s="233">
        <v>25</v>
      </c>
      <c r="TPN60" s="233" t="s">
        <v>342</v>
      </c>
      <c r="TPO60" s="233">
        <v>3.8</v>
      </c>
      <c r="TPP60" s="233">
        <f>TPM60*TPO60</f>
        <v>95</v>
      </c>
      <c r="TPQ60" s="233">
        <v>12</v>
      </c>
      <c r="TPR60" s="233">
        <v>142</v>
      </c>
      <c r="TPS60" s="233" t="s">
        <v>343</v>
      </c>
      <c r="TPT60" s="233" t="s">
        <v>344</v>
      </c>
      <c r="TPU60" s="233">
        <v>25</v>
      </c>
      <c r="TPV60" s="233" t="s">
        <v>342</v>
      </c>
      <c r="TPW60" s="233">
        <v>3.8</v>
      </c>
      <c r="TPX60" s="233">
        <f>TPU60*TPW60</f>
        <v>95</v>
      </c>
      <c r="TPY60" s="233">
        <v>12</v>
      </c>
      <c r="TPZ60" s="233">
        <v>142</v>
      </c>
      <c r="TQA60" s="233" t="s">
        <v>343</v>
      </c>
      <c r="TQB60" s="233" t="s">
        <v>344</v>
      </c>
      <c r="TQC60" s="233">
        <v>25</v>
      </c>
      <c r="TQD60" s="233" t="s">
        <v>342</v>
      </c>
      <c r="TQE60" s="233">
        <v>3.8</v>
      </c>
      <c r="TQF60" s="233">
        <f>TQC60*TQE60</f>
        <v>95</v>
      </c>
      <c r="TQG60" s="233">
        <v>12</v>
      </c>
      <c r="TQH60" s="233">
        <v>142</v>
      </c>
      <c r="TQI60" s="233" t="s">
        <v>343</v>
      </c>
      <c r="TQJ60" s="233" t="s">
        <v>344</v>
      </c>
      <c r="TQK60" s="233">
        <v>25</v>
      </c>
      <c r="TQL60" s="233" t="s">
        <v>342</v>
      </c>
      <c r="TQM60" s="233">
        <v>3.8</v>
      </c>
      <c r="TQN60" s="233">
        <f>TQK60*TQM60</f>
        <v>95</v>
      </c>
      <c r="TQO60" s="233">
        <v>12</v>
      </c>
      <c r="TQP60" s="233">
        <v>142</v>
      </c>
      <c r="TQQ60" s="233" t="s">
        <v>343</v>
      </c>
      <c r="TQR60" s="233" t="s">
        <v>344</v>
      </c>
      <c r="TQS60" s="233">
        <v>25</v>
      </c>
      <c r="TQT60" s="233" t="s">
        <v>342</v>
      </c>
      <c r="TQU60" s="233">
        <v>3.8</v>
      </c>
      <c r="TQV60" s="233">
        <f>TQS60*TQU60</f>
        <v>95</v>
      </c>
      <c r="TQW60" s="233">
        <v>12</v>
      </c>
      <c r="TQX60" s="233">
        <v>142</v>
      </c>
      <c r="TQY60" s="233" t="s">
        <v>343</v>
      </c>
      <c r="TQZ60" s="233" t="s">
        <v>344</v>
      </c>
      <c r="TRA60" s="233">
        <v>25</v>
      </c>
      <c r="TRB60" s="233" t="s">
        <v>342</v>
      </c>
      <c r="TRC60" s="233">
        <v>3.8</v>
      </c>
      <c r="TRD60" s="233">
        <f>TRA60*TRC60</f>
        <v>95</v>
      </c>
      <c r="TRE60" s="233">
        <v>12</v>
      </c>
      <c r="TRF60" s="233">
        <v>142</v>
      </c>
      <c r="TRG60" s="233" t="s">
        <v>343</v>
      </c>
      <c r="TRH60" s="233" t="s">
        <v>344</v>
      </c>
      <c r="TRI60" s="233">
        <v>25</v>
      </c>
      <c r="TRJ60" s="233" t="s">
        <v>342</v>
      </c>
      <c r="TRK60" s="233">
        <v>3.8</v>
      </c>
      <c r="TRL60" s="233">
        <f>TRI60*TRK60</f>
        <v>95</v>
      </c>
      <c r="TRM60" s="233">
        <v>12</v>
      </c>
      <c r="TRN60" s="233">
        <v>142</v>
      </c>
      <c r="TRO60" s="233" t="s">
        <v>343</v>
      </c>
      <c r="TRP60" s="233" t="s">
        <v>344</v>
      </c>
      <c r="TRQ60" s="233">
        <v>25</v>
      </c>
      <c r="TRR60" s="233" t="s">
        <v>342</v>
      </c>
      <c r="TRS60" s="233">
        <v>3.8</v>
      </c>
      <c r="TRT60" s="233">
        <f>TRQ60*TRS60</f>
        <v>95</v>
      </c>
      <c r="TRU60" s="233">
        <v>12</v>
      </c>
      <c r="TRV60" s="233">
        <v>142</v>
      </c>
      <c r="TRW60" s="233" t="s">
        <v>343</v>
      </c>
      <c r="TRX60" s="233" t="s">
        <v>344</v>
      </c>
      <c r="TRY60" s="233">
        <v>25</v>
      </c>
      <c r="TRZ60" s="233" t="s">
        <v>342</v>
      </c>
      <c r="TSA60" s="233">
        <v>3.8</v>
      </c>
      <c r="TSB60" s="233">
        <f>TRY60*TSA60</f>
        <v>95</v>
      </c>
      <c r="TSC60" s="233">
        <v>12</v>
      </c>
      <c r="TSD60" s="233">
        <v>142</v>
      </c>
      <c r="TSE60" s="233" t="s">
        <v>343</v>
      </c>
      <c r="TSF60" s="233" t="s">
        <v>344</v>
      </c>
      <c r="TSG60" s="233">
        <v>25</v>
      </c>
      <c r="TSH60" s="233" t="s">
        <v>342</v>
      </c>
      <c r="TSI60" s="233">
        <v>3.8</v>
      </c>
      <c r="TSJ60" s="233">
        <f>TSG60*TSI60</f>
        <v>95</v>
      </c>
      <c r="TSK60" s="233">
        <v>12</v>
      </c>
      <c r="TSL60" s="233">
        <v>142</v>
      </c>
      <c r="TSM60" s="233" t="s">
        <v>343</v>
      </c>
      <c r="TSN60" s="233" t="s">
        <v>344</v>
      </c>
      <c r="TSO60" s="233">
        <v>25</v>
      </c>
      <c r="TSP60" s="233" t="s">
        <v>342</v>
      </c>
      <c r="TSQ60" s="233">
        <v>3.8</v>
      </c>
      <c r="TSR60" s="233">
        <f>TSO60*TSQ60</f>
        <v>95</v>
      </c>
      <c r="TSS60" s="233">
        <v>12</v>
      </c>
      <c r="TST60" s="233">
        <v>142</v>
      </c>
      <c r="TSU60" s="233" t="s">
        <v>343</v>
      </c>
      <c r="TSV60" s="233" t="s">
        <v>344</v>
      </c>
      <c r="TSW60" s="233">
        <v>25</v>
      </c>
      <c r="TSX60" s="233" t="s">
        <v>342</v>
      </c>
      <c r="TSY60" s="233">
        <v>3.8</v>
      </c>
      <c r="TSZ60" s="233">
        <f>TSW60*TSY60</f>
        <v>95</v>
      </c>
      <c r="TTA60" s="233">
        <v>12</v>
      </c>
      <c r="TTB60" s="233">
        <v>142</v>
      </c>
      <c r="TTC60" s="233" t="s">
        <v>343</v>
      </c>
      <c r="TTD60" s="233" t="s">
        <v>344</v>
      </c>
      <c r="TTE60" s="233">
        <v>25</v>
      </c>
      <c r="TTF60" s="233" t="s">
        <v>342</v>
      </c>
      <c r="TTG60" s="233">
        <v>3.8</v>
      </c>
      <c r="TTH60" s="233">
        <f>TTE60*TTG60</f>
        <v>95</v>
      </c>
      <c r="TTI60" s="233">
        <v>12</v>
      </c>
      <c r="TTJ60" s="233">
        <v>142</v>
      </c>
      <c r="TTK60" s="233" t="s">
        <v>343</v>
      </c>
      <c r="TTL60" s="233" t="s">
        <v>344</v>
      </c>
      <c r="TTM60" s="233">
        <v>25</v>
      </c>
      <c r="TTN60" s="233" t="s">
        <v>342</v>
      </c>
      <c r="TTO60" s="233">
        <v>3.8</v>
      </c>
      <c r="TTP60" s="233">
        <f>TTM60*TTO60</f>
        <v>95</v>
      </c>
      <c r="TTQ60" s="233">
        <v>12</v>
      </c>
      <c r="TTR60" s="233">
        <v>142</v>
      </c>
      <c r="TTS60" s="233" t="s">
        <v>343</v>
      </c>
      <c r="TTT60" s="233" t="s">
        <v>344</v>
      </c>
      <c r="TTU60" s="233">
        <v>25</v>
      </c>
      <c r="TTV60" s="233" t="s">
        <v>342</v>
      </c>
      <c r="TTW60" s="233">
        <v>3.8</v>
      </c>
      <c r="TTX60" s="233">
        <f>TTU60*TTW60</f>
        <v>95</v>
      </c>
      <c r="TTY60" s="233">
        <v>12</v>
      </c>
      <c r="TTZ60" s="233">
        <v>142</v>
      </c>
      <c r="TUA60" s="233" t="s">
        <v>343</v>
      </c>
      <c r="TUB60" s="233" t="s">
        <v>344</v>
      </c>
      <c r="TUC60" s="233">
        <v>25</v>
      </c>
      <c r="TUD60" s="233" t="s">
        <v>342</v>
      </c>
      <c r="TUE60" s="233">
        <v>3.8</v>
      </c>
      <c r="TUF60" s="233">
        <f>TUC60*TUE60</f>
        <v>95</v>
      </c>
      <c r="TUG60" s="233">
        <v>12</v>
      </c>
      <c r="TUH60" s="233">
        <v>142</v>
      </c>
      <c r="TUI60" s="233" t="s">
        <v>343</v>
      </c>
      <c r="TUJ60" s="233" t="s">
        <v>344</v>
      </c>
      <c r="TUK60" s="233">
        <v>25</v>
      </c>
      <c r="TUL60" s="233" t="s">
        <v>342</v>
      </c>
      <c r="TUM60" s="233">
        <v>3.8</v>
      </c>
      <c r="TUN60" s="233">
        <f>TUK60*TUM60</f>
        <v>95</v>
      </c>
      <c r="TUO60" s="233">
        <v>12</v>
      </c>
      <c r="TUP60" s="233">
        <v>142</v>
      </c>
      <c r="TUQ60" s="233" t="s">
        <v>343</v>
      </c>
      <c r="TUR60" s="233" t="s">
        <v>344</v>
      </c>
      <c r="TUS60" s="233">
        <v>25</v>
      </c>
      <c r="TUT60" s="233" t="s">
        <v>342</v>
      </c>
      <c r="TUU60" s="233">
        <v>3.8</v>
      </c>
      <c r="TUV60" s="233">
        <f>TUS60*TUU60</f>
        <v>95</v>
      </c>
      <c r="TUW60" s="233">
        <v>12</v>
      </c>
      <c r="TUX60" s="233">
        <v>142</v>
      </c>
      <c r="TUY60" s="233" t="s">
        <v>343</v>
      </c>
      <c r="TUZ60" s="233" t="s">
        <v>344</v>
      </c>
      <c r="TVA60" s="233">
        <v>25</v>
      </c>
      <c r="TVB60" s="233" t="s">
        <v>342</v>
      </c>
      <c r="TVC60" s="233">
        <v>3.8</v>
      </c>
      <c r="TVD60" s="233">
        <f>TVA60*TVC60</f>
        <v>95</v>
      </c>
      <c r="TVE60" s="233">
        <v>12</v>
      </c>
      <c r="TVF60" s="233">
        <v>142</v>
      </c>
      <c r="TVG60" s="233" t="s">
        <v>343</v>
      </c>
      <c r="TVH60" s="233" t="s">
        <v>344</v>
      </c>
      <c r="TVI60" s="233">
        <v>25</v>
      </c>
      <c r="TVJ60" s="233" t="s">
        <v>342</v>
      </c>
      <c r="TVK60" s="233">
        <v>3.8</v>
      </c>
      <c r="TVL60" s="233">
        <f>TVI60*TVK60</f>
        <v>95</v>
      </c>
      <c r="TVM60" s="233">
        <v>12</v>
      </c>
      <c r="TVN60" s="233">
        <v>142</v>
      </c>
      <c r="TVO60" s="233" t="s">
        <v>343</v>
      </c>
      <c r="TVP60" s="233" t="s">
        <v>344</v>
      </c>
      <c r="TVQ60" s="233">
        <v>25</v>
      </c>
      <c r="TVR60" s="233" t="s">
        <v>342</v>
      </c>
      <c r="TVS60" s="233">
        <v>3.8</v>
      </c>
      <c r="TVT60" s="233">
        <f>TVQ60*TVS60</f>
        <v>95</v>
      </c>
      <c r="TVU60" s="233">
        <v>12</v>
      </c>
      <c r="TVV60" s="233">
        <v>142</v>
      </c>
      <c r="TVW60" s="233" t="s">
        <v>343</v>
      </c>
      <c r="TVX60" s="233" t="s">
        <v>344</v>
      </c>
      <c r="TVY60" s="233">
        <v>25</v>
      </c>
      <c r="TVZ60" s="233" t="s">
        <v>342</v>
      </c>
      <c r="TWA60" s="233">
        <v>3.8</v>
      </c>
      <c r="TWB60" s="233">
        <f>TVY60*TWA60</f>
        <v>95</v>
      </c>
      <c r="TWC60" s="233">
        <v>12</v>
      </c>
      <c r="TWD60" s="233">
        <v>142</v>
      </c>
      <c r="TWE60" s="233" t="s">
        <v>343</v>
      </c>
      <c r="TWF60" s="233" t="s">
        <v>344</v>
      </c>
      <c r="TWG60" s="233">
        <v>25</v>
      </c>
      <c r="TWH60" s="233" t="s">
        <v>342</v>
      </c>
      <c r="TWI60" s="233">
        <v>3.8</v>
      </c>
      <c r="TWJ60" s="233">
        <f>TWG60*TWI60</f>
        <v>95</v>
      </c>
      <c r="TWK60" s="233">
        <v>12</v>
      </c>
      <c r="TWL60" s="233">
        <v>142</v>
      </c>
      <c r="TWM60" s="233" t="s">
        <v>343</v>
      </c>
      <c r="TWN60" s="233" t="s">
        <v>344</v>
      </c>
      <c r="TWO60" s="233">
        <v>25</v>
      </c>
      <c r="TWP60" s="233" t="s">
        <v>342</v>
      </c>
      <c r="TWQ60" s="233">
        <v>3.8</v>
      </c>
      <c r="TWR60" s="233">
        <f>TWO60*TWQ60</f>
        <v>95</v>
      </c>
      <c r="TWS60" s="233">
        <v>12</v>
      </c>
      <c r="TWT60" s="233">
        <v>142</v>
      </c>
      <c r="TWU60" s="233" t="s">
        <v>343</v>
      </c>
      <c r="TWV60" s="233" t="s">
        <v>344</v>
      </c>
      <c r="TWW60" s="233">
        <v>25</v>
      </c>
      <c r="TWX60" s="233" t="s">
        <v>342</v>
      </c>
      <c r="TWY60" s="233">
        <v>3.8</v>
      </c>
      <c r="TWZ60" s="233">
        <f>TWW60*TWY60</f>
        <v>95</v>
      </c>
      <c r="TXA60" s="233">
        <v>12</v>
      </c>
      <c r="TXB60" s="233">
        <v>142</v>
      </c>
      <c r="TXC60" s="233" t="s">
        <v>343</v>
      </c>
      <c r="TXD60" s="233" t="s">
        <v>344</v>
      </c>
      <c r="TXE60" s="233">
        <v>25</v>
      </c>
      <c r="TXF60" s="233" t="s">
        <v>342</v>
      </c>
      <c r="TXG60" s="233">
        <v>3.8</v>
      </c>
      <c r="TXH60" s="233">
        <f>TXE60*TXG60</f>
        <v>95</v>
      </c>
      <c r="TXI60" s="233">
        <v>12</v>
      </c>
      <c r="TXJ60" s="233">
        <v>142</v>
      </c>
      <c r="TXK60" s="233" t="s">
        <v>343</v>
      </c>
      <c r="TXL60" s="233" t="s">
        <v>344</v>
      </c>
      <c r="TXM60" s="233">
        <v>25</v>
      </c>
      <c r="TXN60" s="233" t="s">
        <v>342</v>
      </c>
      <c r="TXO60" s="233">
        <v>3.8</v>
      </c>
      <c r="TXP60" s="233">
        <f>TXM60*TXO60</f>
        <v>95</v>
      </c>
      <c r="TXQ60" s="233">
        <v>12</v>
      </c>
      <c r="TXR60" s="233">
        <v>142</v>
      </c>
      <c r="TXS60" s="233" t="s">
        <v>343</v>
      </c>
      <c r="TXT60" s="233" t="s">
        <v>344</v>
      </c>
      <c r="TXU60" s="233">
        <v>25</v>
      </c>
      <c r="TXV60" s="233" t="s">
        <v>342</v>
      </c>
      <c r="TXW60" s="233">
        <v>3.8</v>
      </c>
      <c r="TXX60" s="233">
        <f>TXU60*TXW60</f>
        <v>95</v>
      </c>
      <c r="TXY60" s="233">
        <v>12</v>
      </c>
      <c r="TXZ60" s="233">
        <v>142</v>
      </c>
      <c r="TYA60" s="233" t="s">
        <v>343</v>
      </c>
      <c r="TYB60" s="233" t="s">
        <v>344</v>
      </c>
      <c r="TYC60" s="233">
        <v>25</v>
      </c>
      <c r="TYD60" s="233" t="s">
        <v>342</v>
      </c>
      <c r="TYE60" s="233">
        <v>3.8</v>
      </c>
      <c r="TYF60" s="233">
        <f>TYC60*TYE60</f>
        <v>95</v>
      </c>
      <c r="TYG60" s="233">
        <v>12</v>
      </c>
      <c r="TYH60" s="233">
        <v>142</v>
      </c>
      <c r="TYI60" s="233" t="s">
        <v>343</v>
      </c>
      <c r="TYJ60" s="233" t="s">
        <v>344</v>
      </c>
      <c r="TYK60" s="233">
        <v>25</v>
      </c>
      <c r="TYL60" s="233" t="s">
        <v>342</v>
      </c>
      <c r="TYM60" s="233">
        <v>3.8</v>
      </c>
      <c r="TYN60" s="233">
        <f>TYK60*TYM60</f>
        <v>95</v>
      </c>
      <c r="TYO60" s="233">
        <v>12</v>
      </c>
      <c r="TYP60" s="233">
        <v>142</v>
      </c>
      <c r="TYQ60" s="233" t="s">
        <v>343</v>
      </c>
      <c r="TYR60" s="233" t="s">
        <v>344</v>
      </c>
      <c r="TYS60" s="233">
        <v>25</v>
      </c>
      <c r="TYT60" s="233" t="s">
        <v>342</v>
      </c>
      <c r="TYU60" s="233">
        <v>3.8</v>
      </c>
      <c r="TYV60" s="233">
        <f>TYS60*TYU60</f>
        <v>95</v>
      </c>
      <c r="TYW60" s="233">
        <v>12</v>
      </c>
      <c r="TYX60" s="233">
        <v>142</v>
      </c>
      <c r="TYY60" s="233" t="s">
        <v>343</v>
      </c>
      <c r="TYZ60" s="233" t="s">
        <v>344</v>
      </c>
      <c r="TZA60" s="233">
        <v>25</v>
      </c>
      <c r="TZB60" s="233" t="s">
        <v>342</v>
      </c>
      <c r="TZC60" s="233">
        <v>3.8</v>
      </c>
      <c r="TZD60" s="233">
        <f>TZA60*TZC60</f>
        <v>95</v>
      </c>
      <c r="TZE60" s="233">
        <v>12</v>
      </c>
      <c r="TZF60" s="233">
        <v>142</v>
      </c>
      <c r="TZG60" s="233" t="s">
        <v>343</v>
      </c>
      <c r="TZH60" s="233" t="s">
        <v>344</v>
      </c>
      <c r="TZI60" s="233">
        <v>25</v>
      </c>
      <c r="TZJ60" s="233" t="s">
        <v>342</v>
      </c>
      <c r="TZK60" s="233">
        <v>3.8</v>
      </c>
      <c r="TZL60" s="233">
        <f>TZI60*TZK60</f>
        <v>95</v>
      </c>
      <c r="TZM60" s="233">
        <v>12</v>
      </c>
      <c r="TZN60" s="233">
        <v>142</v>
      </c>
      <c r="TZO60" s="233" t="s">
        <v>343</v>
      </c>
      <c r="TZP60" s="233" t="s">
        <v>344</v>
      </c>
      <c r="TZQ60" s="233">
        <v>25</v>
      </c>
      <c r="TZR60" s="233" t="s">
        <v>342</v>
      </c>
      <c r="TZS60" s="233">
        <v>3.8</v>
      </c>
      <c r="TZT60" s="233">
        <f>TZQ60*TZS60</f>
        <v>95</v>
      </c>
      <c r="TZU60" s="233">
        <v>12</v>
      </c>
      <c r="TZV60" s="233">
        <v>142</v>
      </c>
      <c r="TZW60" s="233" t="s">
        <v>343</v>
      </c>
      <c r="TZX60" s="233" t="s">
        <v>344</v>
      </c>
      <c r="TZY60" s="233">
        <v>25</v>
      </c>
      <c r="TZZ60" s="233" t="s">
        <v>342</v>
      </c>
      <c r="UAA60" s="233">
        <v>3.8</v>
      </c>
      <c r="UAB60" s="233">
        <f>TZY60*UAA60</f>
        <v>95</v>
      </c>
      <c r="UAC60" s="233">
        <v>12</v>
      </c>
      <c r="UAD60" s="233">
        <v>142</v>
      </c>
      <c r="UAE60" s="233" t="s">
        <v>343</v>
      </c>
      <c r="UAF60" s="233" t="s">
        <v>344</v>
      </c>
      <c r="UAG60" s="233">
        <v>25</v>
      </c>
      <c r="UAH60" s="233" t="s">
        <v>342</v>
      </c>
      <c r="UAI60" s="233">
        <v>3.8</v>
      </c>
      <c r="UAJ60" s="233">
        <f>UAG60*UAI60</f>
        <v>95</v>
      </c>
      <c r="UAK60" s="233">
        <v>12</v>
      </c>
      <c r="UAL60" s="233">
        <v>142</v>
      </c>
      <c r="UAM60" s="233" t="s">
        <v>343</v>
      </c>
      <c r="UAN60" s="233" t="s">
        <v>344</v>
      </c>
      <c r="UAO60" s="233">
        <v>25</v>
      </c>
      <c r="UAP60" s="233" t="s">
        <v>342</v>
      </c>
      <c r="UAQ60" s="233">
        <v>3.8</v>
      </c>
      <c r="UAR60" s="233">
        <f>UAO60*UAQ60</f>
        <v>95</v>
      </c>
      <c r="UAS60" s="233">
        <v>12</v>
      </c>
      <c r="UAT60" s="233">
        <v>142</v>
      </c>
      <c r="UAU60" s="233" t="s">
        <v>343</v>
      </c>
      <c r="UAV60" s="233" t="s">
        <v>344</v>
      </c>
      <c r="UAW60" s="233">
        <v>25</v>
      </c>
      <c r="UAX60" s="233" t="s">
        <v>342</v>
      </c>
      <c r="UAY60" s="233">
        <v>3.8</v>
      </c>
      <c r="UAZ60" s="233">
        <f>UAW60*UAY60</f>
        <v>95</v>
      </c>
      <c r="UBA60" s="233">
        <v>12</v>
      </c>
      <c r="UBB60" s="233">
        <v>142</v>
      </c>
      <c r="UBC60" s="233" t="s">
        <v>343</v>
      </c>
      <c r="UBD60" s="233" t="s">
        <v>344</v>
      </c>
      <c r="UBE60" s="233">
        <v>25</v>
      </c>
      <c r="UBF60" s="233" t="s">
        <v>342</v>
      </c>
      <c r="UBG60" s="233">
        <v>3.8</v>
      </c>
      <c r="UBH60" s="233">
        <f>UBE60*UBG60</f>
        <v>95</v>
      </c>
      <c r="UBI60" s="233">
        <v>12</v>
      </c>
      <c r="UBJ60" s="233">
        <v>142</v>
      </c>
      <c r="UBK60" s="233" t="s">
        <v>343</v>
      </c>
      <c r="UBL60" s="233" t="s">
        <v>344</v>
      </c>
      <c r="UBM60" s="233">
        <v>25</v>
      </c>
      <c r="UBN60" s="233" t="s">
        <v>342</v>
      </c>
      <c r="UBO60" s="233">
        <v>3.8</v>
      </c>
      <c r="UBP60" s="233">
        <f>UBM60*UBO60</f>
        <v>95</v>
      </c>
      <c r="UBQ60" s="233">
        <v>12</v>
      </c>
      <c r="UBR60" s="233">
        <v>142</v>
      </c>
      <c r="UBS60" s="233" t="s">
        <v>343</v>
      </c>
      <c r="UBT60" s="233" t="s">
        <v>344</v>
      </c>
      <c r="UBU60" s="233">
        <v>25</v>
      </c>
      <c r="UBV60" s="233" t="s">
        <v>342</v>
      </c>
      <c r="UBW60" s="233">
        <v>3.8</v>
      </c>
      <c r="UBX60" s="233">
        <f>UBU60*UBW60</f>
        <v>95</v>
      </c>
      <c r="UBY60" s="233">
        <v>12</v>
      </c>
      <c r="UBZ60" s="233">
        <v>142</v>
      </c>
      <c r="UCA60" s="233" t="s">
        <v>343</v>
      </c>
      <c r="UCB60" s="233" t="s">
        <v>344</v>
      </c>
      <c r="UCC60" s="233">
        <v>25</v>
      </c>
      <c r="UCD60" s="233" t="s">
        <v>342</v>
      </c>
      <c r="UCE60" s="233">
        <v>3.8</v>
      </c>
      <c r="UCF60" s="233">
        <f>UCC60*UCE60</f>
        <v>95</v>
      </c>
      <c r="UCG60" s="233">
        <v>12</v>
      </c>
      <c r="UCH60" s="233">
        <v>142</v>
      </c>
      <c r="UCI60" s="233" t="s">
        <v>343</v>
      </c>
      <c r="UCJ60" s="233" t="s">
        <v>344</v>
      </c>
      <c r="UCK60" s="233">
        <v>25</v>
      </c>
      <c r="UCL60" s="233" t="s">
        <v>342</v>
      </c>
      <c r="UCM60" s="233">
        <v>3.8</v>
      </c>
      <c r="UCN60" s="233">
        <f>UCK60*UCM60</f>
        <v>95</v>
      </c>
      <c r="UCO60" s="233">
        <v>12</v>
      </c>
      <c r="UCP60" s="233">
        <v>142</v>
      </c>
      <c r="UCQ60" s="233" t="s">
        <v>343</v>
      </c>
      <c r="UCR60" s="233" t="s">
        <v>344</v>
      </c>
      <c r="UCS60" s="233">
        <v>25</v>
      </c>
      <c r="UCT60" s="233" t="s">
        <v>342</v>
      </c>
      <c r="UCU60" s="233">
        <v>3.8</v>
      </c>
      <c r="UCV60" s="233">
        <f>UCS60*UCU60</f>
        <v>95</v>
      </c>
      <c r="UCW60" s="233">
        <v>12</v>
      </c>
      <c r="UCX60" s="233">
        <v>142</v>
      </c>
      <c r="UCY60" s="233" t="s">
        <v>343</v>
      </c>
      <c r="UCZ60" s="233" t="s">
        <v>344</v>
      </c>
      <c r="UDA60" s="233">
        <v>25</v>
      </c>
      <c r="UDB60" s="233" t="s">
        <v>342</v>
      </c>
      <c r="UDC60" s="233">
        <v>3.8</v>
      </c>
      <c r="UDD60" s="233">
        <f>UDA60*UDC60</f>
        <v>95</v>
      </c>
      <c r="UDE60" s="233">
        <v>12</v>
      </c>
      <c r="UDF60" s="233">
        <v>142</v>
      </c>
      <c r="UDG60" s="233" t="s">
        <v>343</v>
      </c>
      <c r="UDH60" s="233" t="s">
        <v>344</v>
      </c>
      <c r="UDI60" s="233">
        <v>25</v>
      </c>
      <c r="UDJ60" s="233" t="s">
        <v>342</v>
      </c>
      <c r="UDK60" s="233">
        <v>3.8</v>
      </c>
      <c r="UDL60" s="233">
        <f>UDI60*UDK60</f>
        <v>95</v>
      </c>
      <c r="UDM60" s="233">
        <v>12</v>
      </c>
      <c r="UDN60" s="233">
        <v>142</v>
      </c>
      <c r="UDO60" s="233" t="s">
        <v>343</v>
      </c>
      <c r="UDP60" s="233" t="s">
        <v>344</v>
      </c>
      <c r="UDQ60" s="233">
        <v>25</v>
      </c>
      <c r="UDR60" s="233" t="s">
        <v>342</v>
      </c>
      <c r="UDS60" s="233">
        <v>3.8</v>
      </c>
      <c r="UDT60" s="233">
        <f>UDQ60*UDS60</f>
        <v>95</v>
      </c>
      <c r="UDU60" s="233">
        <v>12</v>
      </c>
      <c r="UDV60" s="233">
        <v>142</v>
      </c>
      <c r="UDW60" s="233" t="s">
        <v>343</v>
      </c>
      <c r="UDX60" s="233" t="s">
        <v>344</v>
      </c>
      <c r="UDY60" s="233">
        <v>25</v>
      </c>
      <c r="UDZ60" s="233" t="s">
        <v>342</v>
      </c>
      <c r="UEA60" s="233">
        <v>3.8</v>
      </c>
      <c r="UEB60" s="233">
        <f>UDY60*UEA60</f>
        <v>95</v>
      </c>
      <c r="UEC60" s="233">
        <v>12</v>
      </c>
      <c r="UED60" s="233">
        <v>142</v>
      </c>
      <c r="UEE60" s="233" t="s">
        <v>343</v>
      </c>
      <c r="UEF60" s="233" t="s">
        <v>344</v>
      </c>
      <c r="UEG60" s="233">
        <v>25</v>
      </c>
      <c r="UEH60" s="233" t="s">
        <v>342</v>
      </c>
      <c r="UEI60" s="233">
        <v>3.8</v>
      </c>
      <c r="UEJ60" s="233">
        <f>UEG60*UEI60</f>
        <v>95</v>
      </c>
      <c r="UEK60" s="233">
        <v>12</v>
      </c>
      <c r="UEL60" s="233">
        <v>142</v>
      </c>
      <c r="UEM60" s="233" t="s">
        <v>343</v>
      </c>
      <c r="UEN60" s="233" t="s">
        <v>344</v>
      </c>
      <c r="UEO60" s="233">
        <v>25</v>
      </c>
      <c r="UEP60" s="233" t="s">
        <v>342</v>
      </c>
      <c r="UEQ60" s="233">
        <v>3.8</v>
      </c>
      <c r="UER60" s="233">
        <f>UEO60*UEQ60</f>
        <v>95</v>
      </c>
      <c r="UES60" s="233">
        <v>12</v>
      </c>
      <c r="UET60" s="233">
        <v>142</v>
      </c>
      <c r="UEU60" s="233" t="s">
        <v>343</v>
      </c>
      <c r="UEV60" s="233" t="s">
        <v>344</v>
      </c>
      <c r="UEW60" s="233">
        <v>25</v>
      </c>
      <c r="UEX60" s="233" t="s">
        <v>342</v>
      </c>
      <c r="UEY60" s="233">
        <v>3.8</v>
      </c>
      <c r="UEZ60" s="233">
        <f>UEW60*UEY60</f>
        <v>95</v>
      </c>
      <c r="UFA60" s="233">
        <v>12</v>
      </c>
      <c r="UFB60" s="233">
        <v>142</v>
      </c>
      <c r="UFC60" s="233" t="s">
        <v>343</v>
      </c>
      <c r="UFD60" s="233" t="s">
        <v>344</v>
      </c>
      <c r="UFE60" s="233">
        <v>25</v>
      </c>
      <c r="UFF60" s="233" t="s">
        <v>342</v>
      </c>
      <c r="UFG60" s="233">
        <v>3.8</v>
      </c>
      <c r="UFH60" s="233">
        <f>UFE60*UFG60</f>
        <v>95</v>
      </c>
      <c r="UFI60" s="233">
        <v>12</v>
      </c>
      <c r="UFJ60" s="233">
        <v>142</v>
      </c>
      <c r="UFK60" s="233" t="s">
        <v>343</v>
      </c>
      <c r="UFL60" s="233" t="s">
        <v>344</v>
      </c>
      <c r="UFM60" s="233">
        <v>25</v>
      </c>
      <c r="UFN60" s="233" t="s">
        <v>342</v>
      </c>
      <c r="UFO60" s="233">
        <v>3.8</v>
      </c>
      <c r="UFP60" s="233">
        <f>UFM60*UFO60</f>
        <v>95</v>
      </c>
      <c r="UFQ60" s="233">
        <v>12</v>
      </c>
      <c r="UFR60" s="233">
        <v>142</v>
      </c>
      <c r="UFS60" s="233" t="s">
        <v>343</v>
      </c>
      <c r="UFT60" s="233" t="s">
        <v>344</v>
      </c>
      <c r="UFU60" s="233">
        <v>25</v>
      </c>
      <c r="UFV60" s="233" t="s">
        <v>342</v>
      </c>
      <c r="UFW60" s="233">
        <v>3.8</v>
      </c>
      <c r="UFX60" s="233">
        <f>UFU60*UFW60</f>
        <v>95</v>
      </c>
      <c r="UFY60" s="233">
        <v>12</v>
      </c>
      <c r="UFZ60" s="233">
        <v>142</v>
      </c>
      <c r="UGA60" s="233" t="s">
        <v>343</v>
      </c>
      <c r="UGB60" s="233" t="s">
        <v>344</v>
      </c>
      <c r="UGC60" s="233">
        <v>25</v>
      </c>
      <c r="UGD60" s="233" t="s">
        <v>342</v>
      </c>
      <c r="UGE60" s="233">
        <v>3.8</v>
      </c>
      <c r="UGF60" s="233">
        <f>UGC60*UGE60</f>
        <v>95</v>
      </c>
      <c r="UGG60" s="233">
        <v>12</v>
      </c>
      <c r="UGH60" s="233">
        <v>142</v>
      </c>
      <c r="UGI60" s="233" t="s">
        <v>343</v>
      </c>
      <c r="UGJ60" s="233" t="s">
        <v>344</v>
      </c>
      <c r="UGK60" s="233">
        <v>25</v>
      </c>
      <c r="UGL60" s="233" t="s">
        <v>342</v>
      </c>
      <c r="UGM60" s="233">
        <v>3.8</v>
      </c>
      <c r="UGN60" s="233">
        <f>UGK60*UGM60</f>
        <v>95</v>
      </c>
      <c r="UGO60" s="233">
        <v>12</v>
      </c>
      <c r="UGP60" s="233">
        <v>142</v>
      </c>
      <c r="UGQ60" s="233" t="s">
        <v>343</v>
      </c>
      <c r="UGR60" s="233" t="s">
        <v>344</v>
      </c>
      <c r="UGS60" s="233">
        <v>25</v>
      </c>
      <c r="UGT60" s="233" t="s">
        <v>342</v>
      </c>
      <c r="UGU60" s="233">
        <v>3.8</v>
      </c>
      <c r="UGV60" s="233">
        <f>UGS60*UGU60</f>
        <v>95</v>
      </c>
      <c r="UGW60" s="233">
        <v>12</v>
      </c>
      <c r="UGX60" s="233">
        <v>142</v>
      </c>
      <c r="UGY60" s="233" t="s">
        <v>343</v>
      </c>
      <c r="UGZ60" s="233" t="s">
        <v>344</v>
      </c>
      <c r="UHA60" s="233">
        <v>25</v>
      </c>
      <c r="UHB60" s="233" t="s">
        <v>342</v>
      </c>
      <c r="UHC60" s="233">
        <v>3.8</v>
      </c>
      <c r="UHD60" s="233">
        <f>UHA60*UHC60</f>
        <v>95</v>
      </c>
      <c r="UHE60" s="233">
        <v>12</v>
      </c>
      <c r="UHF60" s="233">
        <v>142</v>
      </c>
      <c r="UHG60" s="233" t="s">
        <v>343</v>
      </c>
      <c r="UHH60" s="233" t="s">
        <v>344</v>
      </c>
      <c r="UHI60" s="233">
        <v>25</v>
      </c>
      <c r="UHJ60" s="233" t="s">
        <v>342</v>
      </c>
      <c r="UHK60" s="233">
        <v>3.8</v>
      </c>
      <c r="UHL60" s="233">
        <f>UHI60*UHK60</f>
        <v>95</v>
      </c>
      <c r="UHM60" s="233">
        <v>12</v>
      </c>
      <c r="UHN60" s="233">
        <v>142</v>
      </c>
      <c r="UHO60" s="233" t="s">
        <v>343</v>
      </c>
      <c r="UHP60" s="233" t="s">
        <v>344</v>
      </c>
      <c r="UHQ60" s="233">
        <v>25</v>
      </c>
      <c r="UHR60" s="233" t="s">
        <v>342</v>
      </c>
      <c r="UHS60" s="233">
        <v>3.8</v>
      </c>
      <c r="UHT60" s="233">
        <f>UHQ60*UHS60</f>
        <v>95</v>
      </c>
      <c r="UHU60" s="233">
        <v>12</v>
      </c>
      <c r="UHV60" s="233">
        <v>142</v>
      </c>
      <c r="UHW60" s="233" t="s">
        <v>343</v>
      </c>
      <c r="UHX60" s="233" t="s">
        <v>344</v>
      </c>
      <c r="UHY60" s="233">
        <v>25</v>
      </c>
      <c r="UHZ60" s="233" t="s">
        <v>342</v>
      </c>
      <c r="UIA60" s="233">
        <v>3.8</v>
      </c>
      <c r="UIB60" s="233">
        <f>UHY60*UIA60</f>
        <v>95</v>
      </c>
      <c r="UIC60" s="233">
        <v>12</v>
      </c>
      <c r="UID60" s="233">
        <v>142</v>
      </c>
      <c r="UIE60" s="233" t="s">
        <v>343</v>
      </c>
      <c r="UIF60" s="233" t="s">
        <v>344</v>
      </c>
      <c r="UIG60" s="233">
        <v>25</v>
      </c>
      <c r="UIH60" s="233" t="s">
        <v>342</v>
      </c>
      <c r="UII60" s="233">
        <v>3.8</v>
      </c>
      <c r="UIJ60" s="233">
        <f>UIG60*UII60</f>
        <v>95</v>
      </c>
      <c r="UIK60" s="233">
        <v>12</v>
      </c>
      <c r="UIL60" s="233">
        <v>142</v>
      </c>
      <c r="UIM60" s="233" t="s">
        <v>343</v>
      </c>
      <c r="UIN60" s="233" t="s">
        <v>344</v>
      </c>
      <c r="UIO60" s="233">
        <v>25</v>
      </c>
      <c r="UIP60" s="233" t="s">
        <v>342</v>
      </c>
      <c r="UIQ60" s="233">
        <v>3.8</v>
      </c>
      <c r="UIR60" s="233">
        <f>UIO60*UIQ60</f>
        <v>95</v>
      </c>
      <c r="UIS60" s="233">
        <v>12</v>
      </c>
      <c r="UIT60" s="233">
        <v>142</v>
      </c>
      <c r="UIU60" s="233" t="s">
        <v>343</v>
      </c>
      <c r="UIV60" s="233" t="s">
        <v>344</v>
      </c>
      <c r="UIW60" s="233">
        <v>25</v>
      </c>
      <c r="UIX60" s="233" t="s">
        <v>342</v>
      </c>
      <c r="UIY60" s="233">
        <v>3.8</v>
      </c>
      <c r="UIZ60" s="233">
        <f>UIW60*UIY60</f>
        <v>95</v>
      </c>
      <c r="UJA60" s="233">
        <v>12</v>
      </c>
      <c r="UJB60" s="233">
        <v>142</v>
      </c>
      <c r="UJC60" s="233" t="s">
        <v>343</v>
      </c>
      <c r="UJD60" s="233" t="s">
        <v>344</v>
      </c>
      <c r="UJE60" s="233">
        <v>25</v>
      </c>
      <c r="UJF60" s="233" t="s">
        <v>342</v>
      </c>
      <c r="UJG60" s="233">
        <v>3.8</v>
      </c>
      <c r="UJH60" s="233">
        <f>UJE60*UJG60</f>
        <v>95</v>
      </c>
      <c r="UJI60" s="233">
        <v>12</v>
      </c>
      <c r="UJJ60" s="233">
        <v>142</v>
      </c>
      <c r="UJK60" s="233" t="s">
        <v>343</v>
      </c>
      <c r="UJL60" s="233" t="s">
        <v>344</v>
      </c>
      <c r="UJM60" s="233">
        <v>25</v>
      </c>
      <c r="UJN60" s="233" t="s">
        <v>342</v>
      </c>
      <c r="UJO60" s="233">
        <v>3.8</v>
      </c>
      <c r="UJP60" s="233">
        <f>UJM60*UJO60</f>
        <v>95</v>
      </c>
      <c r="UJQ60" s="233">
        <v>12</v>
      </c>
      <c r="UJR60" s="233">
        <v>142</v>
      </c>
      <c r="UJS60" s="233" t="s">
        <v>343</v>
      </c>
      <c r="UJT60" s="233" t="s">
        <v>344</v>
      </c>
      <c r="UJU60" s="233">
        <v>25</v>
      </c>
      <c r="UJV60" s="233" t="s">
        <v>342</v>
      </c>
      <c r="UJW60" s="233">
        <v>3.8</v>
      </c>
      <c r="UJX60" s="233">
        <f>UJU60*UJW60</f>
        <v>95</v>
      </c>
      <c r="UJY60" s="233">
        <v>12</v>
      </c>
      <c r="UJZ60" s="233">
        <v>142</v>
      </c>
      <c r="UKA60" s="233" t="s">
        <v>343</v>
      </c>
      <c r="UKB60" s="233" t="s">
        <v>344</v>
      </c>
      <c r="UKC60" s="233">
        <v>25</v>
      </c>
      <c r="UKD60" s="233" t="s">
        <v>342</v>
      </c>
      <c r="UKE60" s="233">
        <v>3.8</v>
      </c>
      <c r="UKF60" s="233">
        <f>UKC60*UKE60</f>
        <v>95</v>
      </c>
      <c r="UKG60" s="233">
        <v>12</v>
      </c>
      <c r="UKH60" s="233">
        <v>142</v>
      </c>
      <c r="UKI60" s="233" t="s">
        <v>343</v>
      </c>
      <c r="UKJ60" s="233" t="s">
        <v>344</v>
      </c>
      <c r="UKK60" s="233">
        <v>25</v>
      </c>
      <c r="UKL60" s="233" t="s">
        <v>342</v>
      </c>
      <c r="UKM60" s="233">
        <v>3.8</v>
      </c>
      <c r="UKN60" s="233">
        <f>UKK60*UKM60</f>
        <v>95</v>
      </c>
      <c r="UKO60" s="233">
        <v>12</v>
      </c>
      <c r="UKP60" s="233">
        <v>142</v>
      </c>
      <c r="UKQ60" s="233" t="s">
        <v>343</v>
      </c>
      <c r="UKR60" s="233" t="s">
        <v>344</v>
      </c>
      <c r="UKS60" s="233">
        <v>25</v>
      </c>
      <c r="UKT60" s="233" t="s">
        <v>342</v>
      </c>
      <c r="UKU60" s="233">
        <v>3.8</v>
      </c>
      <c r="UKV60" s="233">
        <f>UKS60*UKU60</f>
        <v>95</v>
      </c>
      <c r="UKW60" s="233">
        <v>12</v>
      </c>
      <c r="UKX60" s="233">
        <v>142</v>
      </c>
      <c r="UKY60" s="233" t="s">
        <v>343</v>
      </c>
      <c r="UKZ60" s="233" t="s">
        <v>344</v>
      </c>
      <c r="ULA60" s="233">
        <v>25</v>
      </c>
      <c r="ULB60" s="233" t="s">
        <v>342</v>
      </c>
      <c r="ULC60" s="233">
        <v>3.8</v>
      </c>
      <c r="ULD60" s="233">
        <f>ULA60*ULC60</f>
        <v>95</v>
      </c>
      <c r="ULE60" s="233">
        <v>12</v>
      </c>
      <c r="ULF60" s="233">
        <v>142</v>
      </c>
      <c r="ULG60" s="233" t="s">
        <v>343</v>
      </c>
      <c r="ULH60" s="233" t="s">
        <v>344</v>
      </c>
      <c r="ULI60" s="233">
        <v>25</v>
      </c>
      <c r="ULJ60" s="233" t="s">
        <v>342</v>
      </c>
      <c r="ULK60" s="233">
        <v>3.8</v>
      </c>
      <c r="ULL60" s="233">
        <f>ULI60*ULK60</f>
        <v>95</v>
      </c>
      <c r="ULM60" s="233">
        <v>12</v>
      </c>
      <c r="ULN60" s="233">
        <v>142</v>
      </c>
      <c r="ULO60" s="233" t="s">
        <v>343</v>
      </c>
      <c r="ULP60" s="233" t="s">
        <v>344</v>
      </c>
      <c r="ULQ60" s="233">
        <v>25</v>
      </c>
      <c r="ULR60" s="233" t="s">
        <v>342</v>
      </c>
      <c r="ULS60" s="233">
        <v>3.8</v>
      </c>
      <c r="ULT60" s="233">
        <f>ULQ60*ULS60</f>
        <v>95</v>
      </c>
      <c r="ULU60" s="233">
        <v>12</v>
      </c>
      <c r="ULV60" s="233">
        <v>142</v>
      </c>
      <c r="ULW60" s="233" t="s">
        <v>343</v>
      </c>
      <c r="ULX60" s="233" t="s">
        <v>344</v>
      </c>
      <c r="ULY60" s="233">
        <v>25</v>
      </c>
      <c r="ULZ60" s="233" t="s">
        <v>342</v>
      </c>
      <c r="UMA60" s="233">
        <v>3.8</v>
      </c>
      <c r="UMB60" s="233">
        <f>ULY60*UMA60</f>
        <v>95</v>
      </c>
      <c r="UMC60" s="233">
        <v>12</v>
      </c>
      <c r="UMD60" s="233">
        <v>142</v>
      </c>
      <c r="UME60" s="233" t="s">
        <v>343</v>
      </c>
      <c r="UMF60" s="233" t="s">
        <v>344</v>
      </c>
      <c r="UMG60" s="233">
        <v>25</v>
      </c>
      <c r="UMH60" s="233" t="s">
        <v>342</v>
      </c>
      <c r="UMI60" s="233">
        <v>3.8</v>
      </c>
      <c r="UMJ60" s="233">
        <f>UMG60*UMI60</f>
        <v>95</v>
      </c>
      <c r="UMK60" s="233">
        <v>12</v>
      </c>
      <c r="UML60" s="233">
        <v>142</v>
      </c>
      <c r="UMM60" s="233" t="s">
        <v>343</v>
      </c>
      <c r="UMN60" s="233" t="s">
        <v>344</v>
      </c>
      <c r="UMO60" s="233">
        <v>25</v>
      </c>
      <c r="UMP60" s="233" t="s">
        <v>342</v>
      </c>
      <c r="UMQ60" s="233">
        <v>3.8</v>
      </c>
      <c r="UMR60" s="233">
        <f>UMO60*UMQ60</f>
        <v>95</v>
      </c>
      <c r="UMS60" s="233">
        <v>12</v>
      </c>
      <c r="UMT60" s="233">
        <v>142</v>
      </c>
      <c r="UMU60" s="233" t="s">
        <v>343</v>
      </c>
      <c r="UMV60" s="233" t="s">
        <v>344</v>
      </c>
      <c r="UMW60" s="233">
        <v>25</v>
      </c>
      <c r="UMX60" s="233" t="s">
        <v>342</v>
      </c>
      <c r="UMY60" s="233">
        <v>3.8</v>
      </c>
      <c r="UMZ60" s="233">
        <f>UMW60*UMY60</f>
        <v>95</v>
      </c>
      <c r="UNA60" s="233">
        <v>12</v>
      </c>
      <c r="UNB60" s="233">
        <v>142</v>
      </c>
      <c r="UNC60" s="233" t="s">
        <v>343</v>
      </c>
      <c r="UND60" s="233" t="s">
        <v>344</v>
      </c>
      <c r="UNE60" s="233">
        <v>25</v>
      </c>
      <c r="UNF60" s="233" t="s">
        <v>342</v>
      </c>
      <c r="UNG60" s="233">
        <v>3.8</v>
      </c>
      <c r="UNH60" s="233">
        <f>UNE60*UNG60</f>
        <v>95</v>
      </c>
      <c r="UNI60" s="233">
        <v>12</v>
      </c>
      <c r="UNJ60" s="233">
        <v>142</v>
      </c>
      <c r="UNK60" s="233" t="s">
        <v>343</v>
      </c>
      <c r="UNL60" s="233" t="s">
        <v>344</v>
      </c>
      <c r="UNM60" s="233">
        <v>25</v>
      </c>
      <c r="UNN60" s="233" t="s">
        <v>342</v>
      </c>
      <c r="UNO60" s="233">
        <v>3.8</v>
      </c>
      <c r="UNP60" s="233">
        <f>UNM60*UNO60</f>
        <v>95</v>
      </c>
      <c r="UNQ60" s="233">
        <v>12</v>
      </c>
      <c r="UNR60" s="233">
        <v>142</v>
      </c>
      <c r="UNS60" s="233" t="s">
        <v>343</v>
      </c>
      <c r="UNT60" s="233" t="s">
        <v>344</v>
      </c>
      <c r="UNU60" s="233">
        <v>25</v>
      </c>
      <c r="UNV60" s="233" t="s">
        <v>342</v>
      </c>
      <c r="UNW60" s="233">
        <v>3.8</v>
      </c>
      <c r="UNX60" s="233">
        <f>UNU60*UNW60</f>
        <v>95</v>
      </c>
      <c r="UNY60" s="233">
        <v>12</v>
      </c>
      <c r="UNZ60" s="233">
        <v>142</v>
      </c>
      <c r="UOA60" s="233" t="s">
        <v>343</v>
      </c>
      <c r="UOB60" s="233" t="s">
        <v>344</v>
      </c>
      <c r="UOC60" s="233">
        <v>25</v>
      </c>
      <c r="UOD60" s="233" t="s">
        <v>342</v>
      </c>
      <c r="UOE60" s="233">
        <v>3.8</v>
      </c>
      <c r="UOF60" s="233">
        <f>UOC60*UOE60</f>
        <v>95</v>
      </c>
      <c r="UOG60" s="233">
        <v>12</v>
      </c>
      <c r="UOH60" s="233">
        <v>142</v>
      </c>
      <c r="UOI60" s="233" t="s">
        <v>343</v>
      </c>
      <c r="UOJ60" s="233" t="s">
        <v>344</v>
      </c>
      <c r="UOK60" s="233">
        <v>25</v>
      </c>
      <c r="UOL60" s="233" t="s">
        <v>342</v>
      </c>
      <c r="UOM60" s="233">
        <v>3.8</v>
      </c>
      <c r="UON60" s="233">
        <f>UOK60*UOM60</f>
        <v>95</v>
      </c>
      <c r="UOO60" s="233">
        <v>12</v>
      </c>
      <c r="UOP60" s="233">
        <v>142</v>
      </c>
      <c r="UOQ60" s="233" t="s">
        <v>343</v>
      </c>
      <c r="UOR60" s="233" t="s">
        <v>344</v>
      </c>
      <c r="UOS60" s="233">
        <v>25</v>
      </c>
      <c r="UOT60" s="233" t="s">
        <v>342</v>
      </c>
      <c r="UOU60" s="233">
        <v>3.8</v>
      </c>
      <c r="UOV60" s="233">
        <f>UOS60*UOU60</f>
        <v>95</v>
      </c>
      <c r="UOW60" s="233">
        <v>12</v>
      </c>
      <c r="UOX60" s="233">
        <v>142</v>
      </c>
      <c r="UOY60" s="233" t="s">
        <v>343</v>
      </c>
      <c r="UOZ60" s="233" t="s">
        <v>344</v>
      </c>
      <c r="UPA60" s="233">
        <v>25</v>
      </c>
      <c r="UPB60" s="233" t="s">
        <v>342</v>
      </c>
      <c r="UPC60" s="233">
        <v>3.8</v>
      </c>
      <c r="UPD60" s="233">
        <f>UPA60*UPC60</f>
        <v>95</v>
      </c>
      <c r="UPE60" s="233">
        <v>12</v>
      </c>
      <c r="UPF60" s="233">
        <v>142</v>
      </c>
      <c r="UPG60" s="233" t="s">
        <v>343</v>
      </c>
      <c r="UPH60" s="233" t="s">
        <v>344</v>
      </c>
      <c r="UPI60" s="233">
        <v>25</v>
      </c>
      <c r="UPJ60" s="233" t="s">
        <v>342</v>
      </c>
      <c r="UPK60" s="233">
        <v>3.8</v>
      </c>
      <c r="UPL60" s="233">
        <f>UPI60*UPK60</f>
        <v>95</v>
      </c>
      <c r="UPM60" s="233">
        <v>12</v>
      </c>
      <c r="UPN60" s="233">
        <v>142</v>
      </c>
      <c r="UPO60" s="233" t="s">
        <v>343</v>
      </c>
      <c r="UPP60" s="233" t="s">
        <v>344</v>
      </c>
      <c r="UPQ60" s="233">
        <v>25</v>
      </c>
      <c r="UPR60" s="233" t="s">
        <v>342</v>
      </c>
      <c r="UPS60" s="233">
        <v>3.8</v>
      </c>
      <c r="UPT60" s="233">
        <f>UPQ60*UPS60</f>
        <v>95</v>
      </c>
      <c r="UPU60" s="233">
        <v>12</v>
      </c>
      <c r="UPV60" s="233">
        <v>142</v>
      </c>
      <c r="UPW60" s="233" t="s">
        <v>343</v>
      </c>
      <c r="UPX60" s="233" t="s">
        <v>344</v>
      </c>
      <c r="UPY60" s="233">
        <v>25</v>
      </c>
      <c r="UPZ60" s="233" t="s">
        <v>342</v>
      </c>
      <c r="UQA60" s="233">
        <v>3.8</v>
      </c>
      <c r="UQB60" s="233">
        <f>UPY60*UQA60</f>
        <v>95</v>
      </c>
      <c r="UQC60" s="233">
        <v>12</v>
      </c>
      <c r="UQD60" s="233">
        <v>142</v>
      </c>
      <c r="UQE60" s="233" t="s">
        <v>343</v>
      </c>
      <c r="UQF60" s="233" t="s">
        <v>344</v>
      </c>
      <c r="UQG60" s="233">
        <v>25</v>
      </c>
      <c r="UQH60" s="233" t="s">
        <v>342</v>
      </c>
      <c r="UQI60" s="233">
        <v>3.8</v>
      </c>
      <c r="UQJ60" s="233">
        <f>UQG60*UQI60</f>
        <v>95</v>
      </c>
      <c r="UQK60" s="233">
        <v>12</v>
      </c>
      <c r="UQL60" s="233">
        <v>142</v>
      </c>
      <c r="UQM60" s="233" t="s">
        <v>343</v>
      </c>
      <c r="UQN60" s="233" t="s">
        <v>344</v>
      </c>
      <c r="UQO60" s="233">
        <v>25</v>
      </c>
      <c r="UQP60" s="233" t="s">
        <v>342</v>
      </c>
      <c r="UQQ60" s="233">
        <v>3.8</v>
      </c>
      <c r="UQR60" s="233">
        <f>UQO60*UQQ60</f>
        <v>95</v>
      </c>
      <c r="UQS60" s="233">
        <v>12</v>
      </c>
      <c r="UQT60" s="233">
        <v>142</v>
      </c>
      <c r="UQU60" s="233" t="s">
        <v>343</v>
      </c>
      <c r="UQV60" s="233" t="s">
        <v>344</v>
      </c>
      <c r="UQW60" s="233">
        <v>25</v>
      </c>
      <c r="UQX60" s="233" t="s">
        <v>342</v>
      </c>
      <c r="UQY60" s="233">
        <v>3.8</v>
      </c>
      <c r="UQZ60" s="233">
        <f>UQW60*UQY60</f>
        <v>95</v>
      </c>
      <c r="URA60" s="233">
        <v>12</v>
      </c>
      <c r="URB60" s="233">
        <v>142</v>
      </c>
      <c r="URC60" s="233" t="s">
        <v>343</v>
      </c>
      <c r="URD60" s="233" t="s">
        <v>344</v>
      </c>
      <c r="URE60" s="233">
        <v>25</v>
      </c>
      <c r="URF60" s="233" t="s">
        <v>342</v>
      </c>
      <c r="URG60" s="233">
        <v>3.8</v>
      </c>
      <c r="URH60" s="233">
        <f>URE60*URG60</f>
        <v>95</v>
      </c>
      <c r="URI60" s="233">
        <v>12</v>
      </c>
      <c r="URJ60" s="233">
        <v>142</v>
      </c>
      <c r="URK60" s="233" t="s">
        <v>343</v>
      </c>
      <c r="URL60" s="233" t="s">
        <v>344</v>
      </c>
      <c r="URM60" s="233">
        <v>25</v>
      </c>
      <c r="URN60" s="233" t="s">
        <v>342</v>
      </c>
      <c r="URO60" s="233">
        <v>3.8</v>
      </c>
      <c r="URP60" s="233">
        <f>URM60*URO60</f>
        <v>95</v>
      </c>
      <c r="URQ60" s="233">
        <v>12</v>
      </c>
      <c r="URR60" s="233">
        <v>142</v>
      </c>
      <c r="URS60" s="233" t="s">
        <v>343</v>
      </c>
      <c r="URT60" s="233" t="s">
        <v>344</v>
      </c>
      <c r="URU60" s="233">
        <v>25</v>
      </c>
      <c r="URV60" s="233" t="s">
        <v>342</v>
      </c>
      <c r="URW60" s="233">
        <v>3.8</v>
      </c>
      <c r="URX60" s="233">
        <f>URU60*URW60</f>
        <v>95</v>
      </c>
      <c r="URY60" s="233">
        <v>12</v>
      </c>
      <c r="URZ60" s="233">
        <v>142</v>
      </c>
      <c r="USA60" s="233" t="s">
        <v>343</v>
      </c>
      <c r="USB60" s="233" t="s">
        <v>344</v>
      </c>
      <c r="USC60" s="233">
        <v>25</v>
      </c>
      <c r="USD60" s="233" t="s">
        <v>342</v>
      </c>
      <c r="USE60" s="233">
        <v>3.8</v>
      </c>
      <c r="USF60" s="233">
        <f>USC60*USE60</f>
        <v>95</v>
      </c>
      <c r="USG60" s="233">
        <v>12</v>
      </c>
      <c r="USH60" s="233">
        <v>142</v>
      </c>
      <c r="USI60" s="233" t="s">
        <v>343</v>
      </c>
      <c r="USJ60" s="233" t="s">
        <v>344</v>
      </c>
      <c r="USK60" s="233">
        <v>25</v>
      </c>
      <c r="USL60" s="233" t="s">
        <v>342</v>
      </c>
      <c r="USM60" s="233">
        <v>3.8</v>
      </c>
      <c r="USN60" s="233">
        <f>USK60*USM60</f>
        <v>95</v>
      </c>
      <c r="USO60" s="233">
        <v>12</v>
      </c>
      <c r="USP60" s="233">
        <v>142</v>
      </c>
      <c r="USQ60" s="233" t="s">
        <v>343</v>
      </c>
      <c r="USR60" s="233" t="s">
        <v>344</v>
      </c>
      <c r="USS60" s="233">
        <v>25</v>
      </c>
      <c r="UST60" s="233" t="s">
        <v>342</v>
      </c>
      <c r="USU60" s="233">
        <v>3.8</v>
      </c>
      <c r="USV60" s="233">
        <f>USS60*USU60</f>
        <v>95</v>
      </c>
      <c r="USW60" s="233">
        <v>12</v>
      </c>
      <c r="USX60" s="233">
        <v>142</v>
      </c>
      <c r="USY60" s="233" t="s">
        <v>343</v>
      </c>
      <c r="USZ60" s="233" t="s">
        <v>344</v>
      </c>
      <c r="UTA60" s="233">
        <v>25</v>
      </c>
      <c r="UTB60" s="233" t="s">
        <v>342</v>
      </c>
      <c r="UTC60" s="233">
        <v>3.8</v>
      </c>
      <c r="UTD60" s="233">
        <f>UTA60*UTC60</f>
        <v>95</v>
      </c>
      <c r="UTE60" s="233">
        <v>12</v>
      </c>
      <c r="UTF60" s="233">
        <v>142</v>
      </c>
      <c r="UTG60" s="233" t="s">
        <v>343</v>
      </c>
      <c r="UTH60" s="233" t="s">
        <v>344</v>
      </c>
      <c r="UTI60" s="233">
        <v>25</v>
      </c>
      <c r="UTJ60" s="233" t="s">
        <v>342</v>
      </c>
      <c r="UTK60" s="233">
        <v>3.8</v>
      </c>
      <c r="UTL60" s="233">
        <f>UTI60*UTK60</f>
        <v>95</v>
      </c>
      <c r="UTM60" s="233">
        <v>12</v>
      </c>
      <c r="UTN60" s="233">
        <v>142</v>
      </c>
      <c r="UTO60" s="233" t="s">
        <v>343</v>
      </c>
      <c r="UTP60" s="233" t="s">
        <v>344</v>
      </c>
      <c r="UTQ60" s="233">
        <v>25</v>
      </c>
      <c r="UTR60" s="233" t="s">
        <v>342</v>
      </c>
      <c r="UTS60" s="233">
        <v>3.8</v>
      </c>
      <c r="UTT60" s="233">
        <f>UTQ60*UTS60</f>
        <v>95</v>
      </c>
      <c r="UTU60" s="233">
        <v>12</v>
      </c>
      <c r="UTV60" s="233">
        <v>142</v>
      </c>
      <c r="UTW60" s="233" t="s">
        <v>343</v>
      </c>
      <c r="UTX60" s="233" t="s">
        <v>344</v>
      </c>
      <c r="UTY60" s="233">
        <v>25</v>
      </c>
      <c r="UTZ60" s="233" t="s">
        <v>342</v>
      </c>
      <c r="UUA60" s="233">
        <v>3.8</v>
      </c>
      <c r="UUB60" s="233">
        <f>UTY60*UUA60</f>
        <v>95</v>
      </c>
      <c r="UUC60" s="233">
        <v>12</v>
      </c>
      <c r="UUD60" s="233">
        <v>142</v>
      </c>
      <c r="UUE60" s="233" t="s">
        <v>343</v>
      </c>
      <c r="UUF60" s="233" t="s">
        <v>344</v>
      </c>
      <c r="UUG60" s="233">
        <v>25</v>
      </c>
      <c r="UUH60" s="233" t="s">
        <v>342</v>
      </c>
      <c r="UUI60" s="233">
        <v>3.8</v>
      </c>
      <c r="UUJ60" s="233">
        <f>UUG60*UUI60</f>
        <v>95</v>
      </c>
      <c r="UUK60" s="233">
        <v>12</v>
      </c>
      <c r="UUL60" s="233">
        <v>142</v>
      </c>
      <c r="UUM60" s="233" t="s">
        <v>343</v>
      </c>
      <c r="UUN60" s="233" t="s">
        <v>344</v>
      </c>
      <c r="UUO60" s="233">
        <v>25</v>
      </c>
      <c r="UUP60" s="233" t="s">
        <v>342</v>
      </c>
      <c r="UUQ60" s="233">
        <v>3.8</v>
      </c>
      <c r="UUR60" s="233">
        <f>UUO60*UUQ60</f>
        <v>95</v>
      </c>
      <c r="UUS60" s="233">
        <v>12</v>
      </c>
      <c r="UUT60" s="233">
        <v>142</v>
      </c>
      <c r="UUU60" s="233" t="s">
        <v>343</v>
      </c>
      <c r="UUV60" s="233" t="s">
        <v>344</v>
      </c>
      <c r="UUW60" s="233">
        <v>25</v>
      </c>
      <c r="UUX60" s="233" t="s">
        <v>342</v>
      </c>
      <c r="UUY60" s="233">
        <v>3.8</v>
      </c>
      <c r="UUZ60" s="233">
        <f>UUW60*UUY60</f>
        <v>95</v>
      </c>
      <c r="UVA60" s="233">
        <v>12</v>
      </c>
      <c r="UVB60" s="233">
        <v>142</v>
      </c>
      <c r="UVC60" s="233" t="s">
        <v>343</v>
      </c>
      <c r="UVD60" s="233" t="s">
        <v>344</v>
      </c>
      <c r="UVE60" s="233">
        <v>25</v>
      </c>
      <c r="UVF60" s="233" t="s">
        <v>342</v>
      </c>
      <c r="UVG60" s="233">
        <v>3.8</v>
      </c>
      <c r="UVH60" s="233">
        <f>UVE60*UVG60</f>
        <v>95</v>
      </c>
      <c r="UVI60" s="233">
        <v>12</v>
      </c>
      <c r="UVJ60" s="233">
        <v>142</v>
      </c>
      <c r="UVK60" s="233" t="s">
        <v>343</v>
      </c>
      <c r="UVL60" s="233" t="s">
        <v>344</v>
      </c>
      <c r="UVM60" s="233">
        <v>25</v>
      </c>
      <c r="UVN60" s="233" t="s">
        <v>342</v>
      </c>
      <c r="UVO60" s="233">
        <v>3.8</v>
      </c>
      <c r="UVP60" s="233">
        <f>UVM60*UVO60</f>
        <v>95</v>
      </c>
      <c r="UVQ60" s="233">
        <v>12</v>
      </c>
      <c r="UVR60" s="233">
        <v>142</v>
      </c>
      <c r="UVS60" s="233" t="s">
        <v>343</v>
      </c>
      <c r="UVT60" s="233" t="s">
        <v>344</v>
      </c>
      <c r="UVU60" s="233">
        <v>25</v>
      </c>
      <c r="UVV60" s="233" t="s">
        <v>342</v>
      </c>
      <c r="UVW60" s="233">
        <v>3.8</v>
      </c>
      <c r="UVX60" s="233">
        <f>UVU60*UVW60</f>
        <v>95</v>
      </c>
      <c r="UVY60" s="233">
        <v>12</v>
      </c>
      <c r="UVZ60" s="233">
        <v>142</v>
      </c>
      <c r="UWA60" s="233" t="s">
        <v>343</v>
      </c>
      <c r="UWB60" s="233" t="s">
        <v>344</v>
      </c>
      <c r="UWC60" s="233">
        <v>25</v>
      </c>
      <c r="UWD60" s="233" t="s">
        <v>342</v>
      </c>
      <c r="UWE60" s="233">
        <v>3.8</v>
      </c>
      <c r="UWF60" s="233">
        <f>UWC60*UWE60</f>
        <v>95</v>
      </c>
      <c r="UWG60" s="233">
        <v>12</v>
      </c>
      <c r="UWH60" s="233">
        <v>142</v>
      </c>
      <c r="UWI60" s="233" t="s">
        <v>343</v>
      </c>
      <c r="UWJ60" s="233" t="s">
        <v>344</v>
      </c>
      <c r="UWK60" s="233">
        <v>25</v>
      </c>
      <c r="UWL60" s="233" t="s">
        <v>342</v>
      </c>
      <c r="UWM60" s="233">
        <v>3.8</v>
      </c>
      <c r="UWN60" s="233">
        <f>UWK60*UWM60</f>
        <v>95</v>
      </c>
      <c r="UWO60" s="233">
        <v>12</v>
      </c>
      <c r="UWP60" s="233">
        <v>142</v>
      </c>
      <c r="UWQ60" s="233" t="s">
        <v>343</v>
      </c>
      <c r="UWR60" s="233" t="s">
        <v>344</v>
      </c>
      <c r="UWS60" s="233">
        <v>25</v>
      </c>
      <c r="UWT60" s="233" t="s">
        <v>342</v>
      </c>
      <c r="UWU60" s="233">
        <v>3.8</v>
      </c>
      <c r="UWV60" s="233">
        <f>UWS60*UWU60</f>
        <v>95</v>
      </c>
      <c r="UWW60" s="233">
        <v>12</v>
      </c>
      <c r="UWX60" s="233">
        <v>142</v>
      </c>
      <c r="UWY60" s="233" t="s">
        <v>343</v>
      </c>
      <c r="UWZ60" s="233" t="s">
        <v>344</v>
      </c>
      <c r="UXA60" s="233">
        <v>25</v>
      </c>
      <c r="UXB60" s="233" t="s">
        <v>342</v>
      </c>
      <c r="UXC60" s="233">
        <v>3.8</v>
      </c>
      <c r="UXD60" s="233">
        <f>UXA60*UXC60</f>
        <v>95</v>
      </c>
      <c r="UXE60" s="233">
        <v>12</v>
      </c>
      <c r="UXF60" s="233">
        <v>142</v>
      </c>
      <c r="UXG60" s="233" t="s">
        <v>343</v>
      </c>
      <c r="UXH60" s="233" t="s">
        <v>344</v>
      </c>
      <c r="UXI60" s="233">
        <v>25</v>
      </c>
      <c r="UXJ60" s="233" t="s">
        <v>342</v>
      </c>
      <c r="UXK60" s="233">
        <v>3.8</v>
      </c>
      <c r="UXL60" s="233">
        <f>UXI60*UXK60</f>
        <v>95</v>
      </c>
      <c r="UXM60" s="233">
        <v>12</v>
      </c>
      <c r="UXN60" s="233">
        <v>142</v>
      </c>
      <c r="UXO60" s="233" t="s">
        <v>343</v>
      </c>
      <c r="UXP60" s="233" t="s">
        <v>344</v>
      </c>
      <c r="UXQ60" s="233">
        <v>25</v>
      </c>
      <c r="UXR60" s="233" t="s">
        <v>342</v>
      </c>
      <c r="UXS60" s="233">
        <v>3.8</v>
      </c>
      <c r="UXT60" s="233">
        <f>UXQ60*UXS60</f>
        <v>95</v>
      </c>
      <c r="UXU60" s="233">
        <v>12</v>
      </c>
      <c r="UXV60" s="233">
        <v>142</v>
      </c>
      <c r="UXW60" s="233" t="s">
        <v>343</v>
      </c>
      <c r="UXX60" s="233" t="s">
        <v>344</v>
      </c>
      <c r="UXY60" s="233">
        <v>25</v>
      </c>
      <c r="UXZ60" s="233" t="s">
        <v>342</v>
      </c>
      <c r="UYA60" s="233">
        <v>3.8</v>
      </c>
      <c r="UYB60" s="233">
        <f>UXY60*UYA60</f>
        <v>95</v>
      </c>
      <c r="UYC60" s="233">
        <v>12</v>
      </c>
      <c r="UYD60" s="233">
        <v>142</v>
      </c>
      <c r="UYE60" s="233" t="s">
        <v>343</v>
      </c>
      <c r="UYF60" s="233" t="s">
        <v>344</v>
      </c>
      <c r="UYG60" s="233">
        <v>25</v>
      </c>
      <c r="UYH60" s="233" t="s">
        <v>342</v>
      </c>
      <c r="UYI60" s="233">
        <v>3.8</v>
      </c>
      <c r="UYJ60" s="233">
        <f>UYG60*UYI60</f>
        <v>95</v>
      </c>
      <c r="UYK60" s="233">
        <v>12</v>
      </c>
      <c r="UYL60" s="233">
        <v>142</v>
      </c>
      <c r="UYM60" s="233" t="s">
        <v>343</v>
      </c>
      <c r="UYN60" s="233" t="s">
        <v>344</v>
      </c>
      <c r="UYO60" s="233">
        <v>25</v>
      </c>
      <c r="UYP60" s="233" t="s">
        <v>342</v>
      </c>
      <c r="UYQ60" s="233">
        <v>3.8</v>
      </c>
      <c r="UYR60" s="233">
        <f>UYO60*UYQ60</f>
        <v>95</v>
      </c>
      <c r="UYS60" s="233">
        <v>12</v>
      </c>
      <c r="UYT60" s="233">
        <v>142</v>
      </c>
      <c r="UYU60" s="233" t="s">
        <v>343</v>
      </c>
      <c r="UYV60" s="233" t="s">
        <v>344</v>
      </c>
      <c r="UYW60" s="233">
        <v>25</v>
      </c>
      <c r="UYX60" s="233" t="s">
        <v>342</v>
      </c>
      <c r="UYY60" s="233">
        <v>3.8</v>
      </c>
      <c r="UYZ60" s="233">
        <f>UYW60*UYY60</f>
        <v>95</v>
      </c>
      <c r="UZA60" s="233">
        <v>12</v>
      </c>
      <c r="UZB60" s="233">
        <v>142</v>
      </c>
      <c r="UZC60" s="233" t="s">
        <v>343</v>
      </c>
      <c r="UZD60" s="233" t="s">
        <v>344</v>
      </c>
      <c r="UZE60" s="233">
        <v>25</v>
      </c>
      <c r="UZF60" s="233" t="s">
        <v>342</v>
      </c>
      <c r="UZG60" s="233">
        <v>3.8</v>
      </c>
      <c r="UZH60" s="233">
        <f>UZE60*UZG60</f>
        <v>95</v>
      </c>
      <c r="UZI60" s="233">
        <v>12</v>
      </c>
      <c r="UZJ60" s="233">
        <v>142</v>
      </c>
      <c r="UZK60" s="233" t="s">
        <v>343</v>
      </c>
      <c r="UZL60" s="233" t="s">
        <v>344</v>
      </c>
      <c r="UZM60" s="233">
        <v>25</v>
      </c>
      <c r="UZN60" s="233" t="s">
        <v>342</v>
      </c>
      <c r="UZO60" s="233">
        <v>3.8</v>
      </c>
      <c r="UZP60" s="233">
        <f>UZM60*UZO60</f>
        <v>95</v>
      </c>
      <c r="UZQ60" s="233">
        <v>12</v>
      </c>
      <c r="UZR60" s="233">
        <v>142</v>
      </c>
      <c r="UZS60" s="233" t="s">
        <v>343</v>
      </c>
      <c r="UZT60" s="233" t="s">
        <v>344</v>
      </c>
      <c r="UZU60" s="233">
        <v>25</v>
      </c>
      <c r="UZV60" s="233" t="s">
        <v>342</v>
      </c>
      <c r="UZW60" s="233">
        <v>3.8</v>
      </c>
      <c r="UZX60" s="233">
        <f>UZU60*UZW60</f>
        <v>95</v>
      </c>
      <c r="UZY60" s="233">
        <v>12</v>
      </c>
      <c r="UZZ60" s="233">
        <v>142</v>
      </c>
      <c r="VAA60" s="233" t="s">
        <v>343</v>
      </c>
      <c r="VAB60" s="233" t="s">
        <v>344</v>
      </c>
      <c r="VAC60" s="233">
        <v>25</v>
      </c>
      <c r="VAD60" s="233" t="s">
        <v>342</v>
      </c>
      <c r="VAE60" s="233">
        <v>3.8</v>
      </c>
      <c r="VAF60" s="233">
        <f>VAC60*VAE60</f>
        <v>95</v>
      </c>
      <c r="VAG60" s="233">
        <v>12</v>
      </c>
      <c r="VAH60" s="233">
        <v>142</v>
      </c>
      <c r="VAI60" s="233" t="s">
        <v>343</v>
      </c>
      <c r="VAJ60" s="233" t="s">
        <v>344</v>
      </c>
      <c r="VAK60" s="233">
        <v>25</v>
      </c>
      <c r="VAL60" s="233" t="s">
        <v>342</v>
      </c>
      <c r="VAM60" s="233">
        <v>3.8</v>
      </c>
      <c r="VAN60" s="233">
        <f>VAK60*VAM60</f>
        <v>95</v>
      </c>
      <c r="VAO60" s="233">
        <v>12</v>
      </c>
      <c r="VAP60" s="233">
        <v>142</v>
      </c>
      <c r="VAQ60" s="233" t="s">
        <v>343</v>
      </c>
      <c r="VAR60" s="233" t="s">
        <v>344</v>
      </c>
      <c r="VAS60" s="233">
        <v>25</v>
      </c>
      <c r="VAT60" s="233" t="s">
        <v>342</v>
      </c>
      <c r="VAU60" s="233">
        <v>3.8</v>
      </c>
      <c r="VAV60" s="233">
        <f>VAS60*VAU60</f>
        <v>95</v>
      </c>
      <c r="VAW60" s="233">
        <v>12</v>
      </c>
      <c r="VAX60" s="233">
        <v>142</v>
      </c>
      <c r="VAY60" s="233" t="s">
        <v>343</v>
      </c>
      <c r="VAZ60" s="233" t="s">
        <v>344</v>
      </c>
      <c r="VBA60" s="233">
        <v>25</v>
      </c>
      <c r="VBB60" s="233" t="s">
        <v>342</v>
      </c>
      <c r="VBC60" s="233">
        <v>3.8</v>
      </c>
      <c r="VBD60" s="233">
        <f>VBA60*VBC60</f>
        <v>95</v>
      </c>
      <c r="VBE60" s="233">
        <v>12</v>
      </c>
      <c r="VBF60" s="233">
        <v>142</v>
      </c>
      <c r="VBG60" s="233" t="s">
        <v>343</v>
      </c>
      <c r="VBH60" s="233" t="s">
        <v>344</v>
      </c>
      <c r="VBI60" s="233">
        <v>25</v>
      </c>
      <c r="VBJ60" s="233" t="s">
        <v>342</v>
      </c>
      <c r="VBK60" s="233">
        <v>3.8</v>
      </c>
      <c r="VBL60" s="233">
        <f>VBI60*VBK60</f>
        <v>95</v>
      </c>
      <c r="VBM60" s="233">
        <v>12</v>
      </c>
      <c r="VBN60" s="233">
        <v>142</v>
      </c>
      <c r="VBO60" s="233" t="s">
        <v>343</v>
      </c>
      <c r="VBP60" s="233" t="s">
        <v>344</v>
      </c>
      <c r="VBQ60" s="233">
        <v>25</v>
      </c>
      <c r="VBR60" s="233" t="s">
        <v>342</v>
      </c>
      <c r="VBS60" s="233">
        <v>3.8</v>
      </c>
      <c r="VBT60" s="233">
        <f>VBQ60*VBS60</f>
        <v>95</v>
      </c>
      <c r="VBU60" s="233">
        <v>12</v>
      </c>
      <c r="VBV60" s="233">
        <v>142</v>
      </c>
      <c r="VBW60" s="233" t="s">
        <v>343</v>
      </c>
      <c r="VBX60" s="233" t="s">
        <v>344</v>
      </c>
      <c r="VBY60" s="233">
        <v>25</v>
      </c>
      <c r="VBZ60" s="233" t="s">
        <v>342</v>
      </c>
      <c r="VCA60" s="233">
        <v>3.8</v>
      </c>
      <c r="VCB60" s="233">
        <f>VBY60*VCA60</f>
        <v>95</v>
      </c>
      <c r="VCC60" s="233">
        <v>12</v>
      </c>
      <c r="VCD60" s="233">
        <v>142</v>
      </c>
      <c r="VCE60" s="233" t="s">
        <v>343</v>
      </c>
      <c r="VCF60" s="233" t="s">
        <v>344</v>
      </c>
      <c r="VCG60" s="233">
        <v>25</v>
      </c>
      <c r="VCH60" s="233" t="s">
        <v>342</v>
      </c>
      <c r="VCI60" s="233">
        <v>3.8</v>
      </c>
      <c r="VCJ60" s="233">
        <f>VCG60*VCI60</f>
        <v>95</v>
      </c>
      <c r="VCK60" s="233">
        <v>12</v>
      </c>
      <c r="VCL60" s="233">
        <v>142</v>
      </c>
      <c r="VCM60" s="233" t="s">
        <v>343</v>
      </c>
      <c r="VCN60" s="233" t="s">
        <v>344</v>
      </c>
      <c r="VCO60" s="233">
        <v>25</v>
      </c>
      <c r="VCP60" s="233" t="s">
        <v>342</v>
      </c>
      <c r="VCQ60" s="233">
        <v>3.8</v>
      </c>
      <c r="VCR60" s="233">
        <f>VCO60*VCQ60</f>
        <v>95</v>
      </c>
      <c r="VCS60" s="233">
        <v>12</v>
      </c>
      <c r="VCT60" s="233">
        <v>142</v>
      </c>
      <c r="VCU60" s="233" t="s">
        <v>343</v>
      </c>
      <c r="VCV60" s="233" t="s">
        <v>344</v>
      </c>
      <c r="VCW60" s="233">
        <v>25</v>
      </c>
      <c r="VCX60" s="233" t="s">
        <v>342</v>
      </c>
      <c r="VCY60" s="233">
        <v>3.8</v>
      </c>
      <c r="VCZ60" s="233">
        <f>VCW60*VCY60</f>
        <v>95</v>
      </c>
      <c r="VDA60" s="233">
        <v>12</v>
      </c>
      <c r="VDB60" s="233">
        <v>142</v>
      </c>
      <c r="VDC60" s="233" t="s">
        <v>343</v>
      </c>
      <c r="VDD60" s="233" t="s">
        <v>344</v>
      </c>
      <c r="VDE60" s="233">
        <v>25</v>
      </c>
      <c r="VDF60" s="233" t="s">
        <v>342</v>
      </c>
      <c r="VDG60" s="233">
        <v>3.8</v>
      </c>
      <c r="VDH60" s="233">
        <f>VDE60*VDG60</f>
        <v>95</v>
      </c>
      <c r="VDI60" s="233">
        <v>12</v>
      </c>
      <c r="VDJ60" s="233">
        <v>142</v>
      </c>
      <c r="VDK60" s="233" t="s">
        <v>343</v>
      </c>
      <c r="VDL60" s="233" t="s">
        <v>344</v>
      </c>
      <c r="VDM60" s="233">
        <v>25</v>
      </c>
      <c r="VDN60" s="233" t="s">
        <v>342</v>
      </c>
      <c r="VDO60" s="233">
        <v>3.8</v>
      </c>
      <c r="VDP60" s="233">
        <f>VDM60*VDO60</f>
        <v>95</v>
      </c>
      <c r="VDQ60" s="233">
        <v>12</v>
      </c>
      <c r="VDR60" s="233">
        <v>142</v>
      </c>
      <c r="VDS60" s="233" t="s">
        <v>343</v>
      </c>
      <c r="VDT60" s="233" t="s">
        <v>344</v>
      </c>
      <c r="VDU60" s="233">
        <v>25</v>
      </c>
      <c r="VDV60" s="233" t="s">
        <v>342</v>
      </c>
      <c r="VDW60" s="233">
        <v>3.8</v>
      </c>
      <c r="VDX60" s="233">
        <f>VDU60*VDW60</f>
        <v>95</v>
      </c>
      <c r="VDY60" s="233">
        <v>12</v>
      </c>
      <c r="VDZ60" s="233">
        <v>142</v>
      </c>
      <c r="VEA60" s="233" t="s">
        <v>343</v>
      </c>
      <c r="VEB60" s="233" t="s">
        <v>344</v>
      </c>
      <c r="VEC60" s="233">
        <v>25</v>
      </c>
      <c r="VED60" s="233" t="s">
        <v>342</v>
      </c>
      <c r="VEE60" s="233">
        <v>3.8</v>
      </c>
      <c r="VEF60" s="233">
        <f>VEC60*VEE60</f>
        <v>95</v>
      </c>
      <c r="VEG60" s="233">
        <v>12</v>
      </c>
      <c r="VEH60" s="233">
        <v>142</v>
      </c>
      <c r="VEI60" s="233" t="s">
        <v>343</v>
      </c>
      <c r="VEJ60" s="233" t="s">
        <v>344</v>
      </c>
      <c r="VEK60" s="233">
        <v>25</v>
      </c>
      <c r="VEL60" s="233" t="s">
        <v>342</v>
      </c>
      <c r="VEM60" s="233">
        <v>3.8</v>
      </c>
      <c r="VEN60" s="233">
        <f>VEK60*VEM60</f>
        <v>95</v>
      </c>
      <c r="VEO60" s="233">
        <v>12</v>
      </c>
      <c r="VEP60" s="233">
        <v>142</v>
      </c>
      <c r="VEQ60" s="233" t="s">
        <v>343</v>
      </c>
      <c r="VER60" s="233" t="s">
        <v>344</v>
      </c>
      <c r="VES60" s="233">
        <v>25</v>
      </c>
      <c r="VET60" s="233" t="s">
        <v>342</v>
      </c>
      <c r="VEU60" s="233">
        <v>3.8</v>
      </c>
      <c r="VEV60" s="233">
        <f>VES60*VEU60</f>
        <v>95</v>
      </c>
      <c r="VEW60" s="233">
        <v>12</v>
      </c>
      <c r="VEX60" s="233">
        <v>142</v>
      </c>
      <c r="VEY60" s="233" t="s">
        <v>343</v>
      </c>
      <c r="VEZ60" s="233" t="s">
        <v>344</v>
      </c>
      <c r="VFA60" s="233">
        <v>25</v>
      </c>
      <c r="VFB60" s="233" t="s">
        <v>342</v>
      </c>
      <c r="VFC60" s="233">
        <v>3.8</v>
      </c>
      <c r="VFD60" s="233">
        <f>VFA60*VFC60</f>
        <v>95</v>
      </c>
      <c r="VFE60" s="233">
        <v>12</v>
      </c>
      <c r="VFF60" s="233">
        <v>142</v>
      </c>
      <c r="VFG60" s="233" t="s">
        <v>343</v>
      </c>
      <c r="VFH60" s="233" t="s">
        <v>344</v>
      </c>
      <c r="VFI60" s="233">
        <v>25</v>
      </c>
      <c r="VFJ60" s="233" t="s">
        <v>342</v>
      </c>
      <c r="VFK60" s="233">
        <v>3.8</v>
      </c>
      <c r="VFL60" s="233">
        <f>VFI60*VFK60</f>
        <v>95</v>
      </c>
      <c r="VFM60" s="233">
        <v>12</v>
      </c>
      <c r="VFN60" s="233">
        <v>142</v>
      </c>
      <c r="VFO60" s="233" t="s">
        <v>343</v>
      </c>
      <c r="VFP60" s="233" t="s">
        <v>344</v>
      </c>
      <c r="VFQ60" s="233">
        <v>25</v>
      </c>
      <c r="VFR60" s="233" t="s">
        <v>342</v>
      </c>
      <c r="VFS60" s="233">
        <v>3.8</v>
      </c>
      <c r="VFT60" s="233">
        <f>VFQ60*VFS60</f>
        <v>95</v>
      </c>
      <c r="VFU60" s="233">
        <v>12</v>
      </c>
      <c r="VFV60" s="233">
        <v>142</v>
      </c>
      <c r="VFW60" s="233" t="s">
        <v>343</v>
      </c>
      <c r="VFX60" s="233" t="s">
        <v>344</v>
      </c>
      <c r="VFY60" s="233">
        <v>25</v>
      </c>
      <c r="VFZ60" s="233" t="s">
        <v>342</v>
      </c>
      <c r="VGA60" s="233">
        <v>3.8</v>
      </c>
      <c r="VGB60" s="233">
        <f>VFY60*VGA60</f>
        <v>95</v>
      </c>
      <c r="VGC60" s="233">
        <v>12</v>
      </c>
      <c r="VGD60" s="233">
        <v>142</v>
      </c>
      <c r="VGE60" s="233" t="s">
        <v>343</v>
      </c>
      <c r="VGF60" s="233" t="s">
        <v>344</v>
      </c>
      <c r="VGG60" s="233">
        <v>25</v>
      </c>
      <c r="VGH60" s="233" t="s">
        <v>342</v>
      </c>
      <c r="VGI60" s="233">
        <v>3.8</v>
      </c>
      <c r="VGJ60" s="233">
        <f>VGG60*VGI60</f>
        <v>95</v>
      </c>
      <c r="VGK60" s="233">
        <v>12</v>
      </c>
      <c r="VGL60" s="233">
        <v>142</v>
      </c>
      <c r="VGM60" s="233" t="s">
        <v>343</v>
      </c>
      <c r="VGN60" s="233" t="s">
        <v>344</v>
      </c>
      <c r="VGO60" s="233">
        <v>25</v>
      </c>
      <c r="VGP60" s="233" t="s">
        <v>342</v>
      </c>
      <c r="VGQ60" s="233">
        <v>3.8</v>
      </c>
      <c r="VGR60" s="233">
        <f>VGO60*VGQ60</f>
        <v>95</v>
      </c>
      <c r="VGS60" s="233">
        <v>12</v>
      </c>
      <c r="VGT60" s="233">
        <v>142</v>
      </c>
      <c r="VGU60" s="233" t="s">
        <v>343</v>
      </c>
      <c r="VGV60" s="233" t="s">
        <v>344</v>
      </c>
      <c r="VGW60" s="233">
        <v>25</v>
      </c>
      <c r="VGX60" s="233" t="s">
        <v>342</v>
      </c>
      <c r="VGY60" s="233">
        <v>3.8</v>
      </c>
      <c r="VGZ60" s="233">
        <f>VGW60*VGY60</f>
        <v>95</v>
      </c>
      <c r="VHA60" s="233">
        <v>12</v>
      </c>
      <c r="VHB60" s="233">
        <v>142</v>
      </c>
      <c r="VHC60" s="233" t="s">
        <v>343</v>
      </c>
      <c r="VHD60" s="233" t="s">
        <v>344</v>
      </c>
      <c r="VHE60" s="233">
        <v>25</v>
      </c>
      <c r="VHF60" s="233" t="s">
        <v>342</v>
      </c>
      <c r="VHG60" s="233">
        <v>3.8</v>
      </c>
      <c r="VHH60" s="233">
        <f>VHE60*VHG60</f>
        <v>95</v>
      </c>
      <c r="VHI60" s="233">
        <v>12</v>
      </c>
      <c r="VHJ60" s="233">
        <v>142</v>
      </c>
      <c r="VHK60" s="233" t="s">
        <v>343</v>
      </c>
      <c r="VHL60" s="233" t="s">
        <v>344</v>
      </c>
      <c r="VHM60" s="233">
        <v>25</v>
      </c>
      <c r="VHN60" s="233" t="s">
        <v>342</v>
      </c>
      <c r="VHO60" s="233">
        <v>3.8</v>
      </c>
      <c r="VHP60" s="233">
        <f>VHM60*VHO60</f>
        <v>95</v>
      </c>
      <c r="VHQ60" s="233">
        <v>12</v>
      </c>
      <c r="VHR60" s="233">
        <v>142</v>
      </c>
      <c r="VHS60" s="233" t="s">
        <v>343</v>
      </c>
      <c r="VHT60" s="233" t="s">
        <v>344</v>
      </c>
      <c r="VHU60" s="233">
        <v>25</v>
      </c>
      <c r="VHV60" s="233" t="s">
        <v>342</v>
      </c>
      <c r="VHW60" s="233">
        <v>3.8</v>
      </c>
      <c r="VHX60" s="233">
        <f>VHU60*VHW60</f>
        <v>95</v>
      </c>
      <c r="VHY60" s="233">
        <v>12</v>
      </c>
      <c r="VHZ60" s="233">
        <v>142</v>
      </c>
      <c r="VIA60" s="233" t="s">
        <v>343</v>
      </c>
      <c r="VIB60" s="233" t="s">
        <v>344</v>
      </c>
      <c r="VIC60" s="233">
        <v>25</v>
      </c>
      <c r="VID60" s="233" t="s">
        <v>342</v>
      </c>
      <c r="VIE60" s="233">
        <v>3.8</v>
      </c>
      <c r="VIF60" s="233">
        <f>VIC60*VIE60</f>
        <v>95</v>
      </c>
      <c r="VIG60" s="233">
        <v>12</v>
      </c>
      <c r="VIH60" s="233">
        <v>142</v>
      </c>
      <c r="VII60" s="233" t="s">
        <v>343</v>
      </c>
      <c r="VIJ60" s="233" t="s">
        <v>344</v>
      </c>
      <c r="VIK60" s="233">
        <v>25</v>
      </c>
      <c r="VIL60" s="233" t="s">
        <v>342</v>
      </c>
      <c r="VIM60" s="233">
        <v>3.8</v>
      </c>
      <c r="VIN60" s="233">
        <f>VIK60*VIM60</f>
        <v>95</v>
      </c>
      <c r="VIO60" s="233">
        <v>12</v>
      </c>
      <c r="VIP60" s="233">
        <v>142</v>
      </c>
      <c r="VIQ60" s="233" t="s">
        <v>343</v>
      </c>
      <c r="VIR60" s="233" t="s">
        <v>344</v>
      </c>
      <c r="VIS60" s="233">
        <v>25</v>
      </c>
      <c r="VIT60" s="233" t="s">
        <v>342</v>
      </c>
      <c r="VIU60" s="233">
        <v>3.8</v>
      </c>
      <c r="VIV60" s="233">
        <f>VIS60*VIU60</f>
        <v>95</v>
      </c>
      <c r="VIW60" s="233">
        <v>12</v>
      </c>
      <c r="VIX60" s="233">
        <v>142</v>
      </c>
      <c r="VIY60" s="233" t="s">
        <v>343</v>
      </c>
      <c r="VIZ60" s="233" t="s">
        <v>344</v>
      </c>
      <c r="VJA60" s="233">
        <v>25</v>
      </c>
      <c r="VJB60" s="233" t="s">
        <v>342</v>
      </c>
      <c r="VJC60" s="233">
        <v>3.8</v>
      </c>
      <c r="VJD60" s="233">
        <f>VJA60*VJC60</f>
        <v>95</v>
      </c>
      <c r="VJE60" s="233">
        <v>12</v>
      </c>
      <c r="VJF60" s="233">
        <v>142</v>
      </c>
      <c r="VJG60" s="233" t="s">
        <v>343</v>
      </c>
      <c r="VJH60" s="233" t="s">
        <v>344</v>
      </c>
      <c r="VJI60" s="233">
        <v>25</v>
      </c>
      <c r="VJJ60" s="233" t="s">
        <v>342</v>
      </c>
      <c r="VJK60" s="233">
        <v>3.8</v>
      </c>
      <c r="VJL60" s="233">
        <f>VJI60*VJK60</f>
        <v>95</v>
      </c>
      <c r="VJM60" s="233">
        <v>12</v>
      </c>
      <c r="VJN60" s="233">
        <v>142</v>
      </c>
      <c r="VJO60" s="233" t="s">
        <v>343</v>
      </c>
      <c r="VJP60" s="233" t="s">
        <v>344</v>
      </c>
      <c r="VJQ60" s="233">
        <v>25</v>
      </c>
      <c r="VJR60" s="233" t="s">
        <v>342</v>
      </c>
      <c r="VJS60" s="233">
        <v>3.8</v>
      </c>
      <c r="VJT60" s="233">
        <f>VJQ60*VJS60</f>
        <v>95</v>
      </c>
      <c r="VJU60" s="233">
        <v>12</v>
      </c>
      <c r="VJV60" s="233">
        <v>142</v>
      </c>
      <c r="VJW60" s="233" t="s">
        <v>343</v>
      </c>
      <c r="VJX60" s="233" t="s">
        <v>344</v>
      </c>
      <c r="VJY60" s="233">
        <v>25</v>
      </c>
      <c r="VJZ60" s="233" t="s">
        <v>342</v>
      </c>
      <c r="VKA60" s="233">
        <v>3.8</v>
      </c>
      <c r="VKB60" s="233">
        <f>VJY60*VKA60</f>
        <v>95</v>
      </c>
      <c r="VKC60" s="233">
        <v>12</v>
      </c>
      <c r="VKD60" s="233">
        <v>142</v>
      </c>
      <c r="VKE60" s="233" t="s">
        <v>343</v>
      </c>
      <c r="VKF60" s="233" t="s">
        <v>344</v>
      </c>
      <c r="VKG60" s="233">
        <v>25</v>
      </c>
      <c r="VKH60" s="233" t="s">
        <v>342</v>
      </c>
      <c r="VKI60" s="233">
        <v>3.8</v>
      </c>
      <c r="VKJ60" s="233">
        <f>VKG60*VKI60</f>
        <v>95</v>
      </c>
      <c r="VKK60" s="233">
        <v>12</v>
      </c>
      <c r="VKL60" s="233">
        <v>142</v>
      </c>
      <c r="VKM60" s="233" t="s">
        <v>343</v>
      </c>
      <c r="VKN60" s="233" t="s">
        <v>344</v>
      </c>
      <c r="VKO60" s="233">
        <v>25</v>
      </c>
      <c r="VKP60" s="233" t="s">
        <v>342</v>
      </c>
      <c r="VKQ60" s="233">
        <v>3.8</v>
      </c>
      <c r="VKR60" s="233">
        <f>VKO60*VKQ60</f>
        <v>95</v>
      </c>
      <c r="VKS60" s="233">
        <v>12</v>
      </c>
      <c r="VKT60" s="233">
        <v>142</v>
      </c>
      <c r="VKU60" s="233" t="s">
        <v>343</v>
      </c>
      <c r="VKV60" s="233" t="s">
        <v>344</v>
      </c>
      <c r="VKW60" s="233">
        <v>25</v>
      </c>
      <c r="VKX60" s="233" t="s">
        <v>342</v>
      </c>
      <c r="VKY60" s="233">
        <v>3.8</v>
      </c>
      <c r="VKZ60" s="233">
        <f>VKW60*VKY60</f>
        <v>95</v>
      </c>
      <c r="VLA60" s="233">
        <v>12</v>
      </c>
      <c r="VLB60" s="233">
        <v>142</v>
      </c>
      <c r="VLC60" s="233" t="s">
        <v>343</v>
      </c>
      <c r="VLD60" s="233" t="s">
        <v>344</v>
      </c>
      <c r="VLE60" s="233">
        <v>25</v>
      </c>
      <c r="VLF60" s="233" t="s">
        <v>342</v>
      </c>
      <c r="VLG60" s="233">
        <v>3.8</v>
      </c>
      <c r="VLH60" s="233">
        <f>VLE60*VLG60</f>
        <v>95</v>
      </c>
      <c r="VLI60" s="233">
        <v>12</v>
      </c>
      <c r="VLJ60" s="233">
        <v>142</v>
      </c>
      <c r="VLK60" s="233" t="s">
        <v>343</v>
      </c>
      <c r="VLL60" s="233" t="s">
        <v>344</v>
      </c>
      <c r="VLM60" s="233">
        <v>25</v>
      </c>
      <c r="VLN60" s="233" t="s">
        <v>342</v>
      </c>
      <c r="VLO60" s="233">
        <v>3.8</v>
      </c>
      <c r="VLP60" s="233">
        <f>VLM60*VLO60</f>
        <v>95</v>
      </c>
      <c r="VLQ60" s="233">
        <v>12</v>
      </c>
      <c r="VLR60" s="233">
        <v>142</v>
      </c>
      <c r="VLS60" s="233" t="s">
        <v>343</v>
      </c>
      <c r="VLT60" s="233" t="s">
        <v>344</v>
      </c>
      <c r="VLU60" s="233">
        <v>25</v>
      </c>
      <c r="VLV60" s="233" t="s">
        <v>342</v>
      </c>
      <c r="VLW60" s="233">
        <v>3.8</v>
      </c>
      <c r="VLX60" s="233">
        <f>VLU60*VLW60</f>
        <v>95</v>
      </c>
      <c r="VLY60" s="233">
        <v>12</v>
      </c>
      <c r="VLZ60" s="233">
        <v>142</v>
      </c>
      <c r="VMA60" s="233" t="s">
        <v>343</v>
      </c>
      <c r="VMB60" s="233" t="s">
        <v>344</v>
      </c>
      <c r="VMC60" s="233">
        <v>25</v>
      </c>
      <c r="VMD60" s="233" t="s">
        <v>342</v>
      </c>
      <c r="VME60" s="233">
        <v>3.8</v>
      </c>
      <c r="VMF60" s="233">
        <f>VMC60*VME60</f>
        <v>95</v>
      </c>
      <c r="VMG60" s="233">
        <v>12</v>
      </c>
      <c r="VMH60" s="233">
        <v>142</v>
      </c>
      <c r="VMI60" s="233" t="s">
        <v>343</v>
      </c>
      <c r="VMJ60" s="233" t="s">
        <v>344</v>
      </c>
      <c r="VMK60" s="233">
        <v>25</v>
      </c>
      <c r="VML60" s="233" t="s">
        <v>342</v>
      </c>
      <c r="VMM60" s="233">
        <v>3.8</v>
      </c>
      <c r="VMN60" s="233">
        <f>VMK60*VMM60</f>
        <v>95</v>
      </c>
      <c r="VMO60" s="233">
        <v>12</v>
      </c>
      <c r="VMP60" s="233">
        <v>142</v>
      </c>
      <c r="VMQ60" s="233" t="s">
        <v>343</v>
      </c>
      <c r="VMR60" s="233" t="s">
        <v>344</v>
      </c>
      <c r="VMS60" s="233">
        <v>25</v>
      </c>
      <c r="VMT60" s="233" t="s">
        <v>342</v>
      </c>
      <c r="VMU60" s="233">
        <v>3.8</v>
      </c>
      <c r="VMV60" s="233">
        <f>VMS60*VMU60</f>
        <v>95</v>
      </c>
      <c r="VMW60" s="233">
        <v>12</v>
      </c>
      <c r="VMX60" s="233">
        <v>142</v>
      </c>
      <c r="VMY60" s="233" t="s">
        <v>343</v>
      </c>
      <c r="VMZ60" s="233" t="s">
        <v>344</v>
      </c>
      <c r="VNA60" s="233">
        <v>25</v>
      </c>
      <c r="VNB60" s="233" t="s">
        <v>342</v>
      </c>
      <c r="VNC60" s="233">
        <v>3.8</v>
      </c>
      <c r="VND60" s="233">
        <f>VNA60*VNC60</f>
        <v>95</v>
      </c>
      <c r="VNE60" s="233">
        <v>12</v>
      </c>
      <c r="VNF60" s="233">
        <v>142</v>
      </c>
      <c r="VNG60" s="233" t="s">
        <v>343</v>
      </c>
      <c r="VNH60" s="233" t="s">
        <v>344</v>
      </c>
      <c r="VNI60" s="233">
        <v>25</v>
      </c>
      <c r="VNJ60" s="233" t="s">
        <v>342</v>
      </c>
      <c r="VNK60" s="233">
        <v>3.8</v>
      </c>
      <c r="VNL60" s="233">
        <f>VNI60*VNK60</f>
        <v>95</v>
      </c>
      <c r="VNM60" s="233">
        <v>12</v>
      </c>
      <c r="VNN60" s="233">
        <v>142</v>
      </c>
      <c r="VNO60" s="233" t="s">
        <v>343</v>
      </c>
      <c r="VNP60" s="233" t="s">
        <v>344</v>
      </c>
      <c r="VNQ60" s="233">
        <v>25</v>
      </c>
      <c r="VNR60" s="233" t="s">
        <v>342</v>
      </c>
      <c r="VNS60" s="233">
        <v>3.8</v>
      </c>
      <c r="VNT60" s="233">
        <f>VNQ60*VNS60</f>
        <v>95</v>
      </c>
      <c r="VNU60" s="233">
        <v>12</v>
      </c>
      <c r="VNV60" s="233">
        <v>142</v>
      </c>
      <c r="VNW60" s="233" t="s">
        <v>343</v>
      </c>
      <c r="VNX60" s="233" t="s">
        <v>344</v>
      </c>
      <c r="VNY60" s="233">
        <v>25</v>
      </c>
      <c r="VNZ60" s="233" t="s">
        <v>342</v>
      </c>
      <c r="VOA60" s="233">
        <v>3.8</v>
      </c>
      <c r="VOB60" s="233">
        <f>VNY60*VOA60</f>
        <v>95</v>
      </c>
      <c r="VOC60" s="233">
        <v>12</v>
      </c>
      <c r="VOD60" s="233">
        <v>142</v>
      </c>
      <c r="VOE60" s="233" t="s">
        <v>343</v>
      </c>
      <c r="VOF60" s="233" t="s">
        <v>344</v>
      </c>
      <c r="VOG60" s="233">
        <v>25</v>
      </c>
      <c r="VOH60" s="233" t="s">
        <v>342</v>
      </c>
      <c r="VOI60" s="233">
        <v>3.8</v>
      </c>
      <c r="VOJ60" s="233">
        <f>VOG60*VOI60</f>
        <v>95</v>
      </c>
      <c r="VOK60" s="233">
        <v>12</v>
      </c>
      <c r="VOL60" s="233">
        <v>142</v>
      </c>
      <c r="VOM60" s="233" t="s">
        <v>343</v>
      </c>
      <c r="VON60" s="233" t="s">
        <v>344</v>
      </c>
      <c r="VOO60" s="233">
        <v>25</v>
      </c>
      <c r="VOP60" s="233" t="s">
        <v>342</v>
      </c>
      <c r="VOQ60" s="233">
        <v>3.8</v>
      </c>
      <c r="VOR60" s="233">
        <f>VOO60*VOQ60</f>
        <v>95</v>
      </c>
      <c r="VOS60" s="233">
        <v>12</v>
      </c>
      <c r="VOT60" s="233">
        <v>142</v>
      </c>
      <c r="VOU60" s="233" t="s">
        <v>343</v>
      </c>
      <c r="VOV60" s="233" t="s">
        <v>344</v>
      </c>
      <c r="VOW60" s="233">
        <v>25</v>
      </c>
      <c r="VOX60" s="233" t="s">
        <v>342</v>
      </c>
      <c r="VOY60" s="233">
        <v>3.8</v>
      </c>
      <c r="VOZ60" s="233">
        <f>VOW60*VOY60</f>
        <v>95</v>
      </c>
      <c r="VPA60" s="233">
        <v>12</v>
      </c>
      <c r="VPB60" s="233">
        <v>142</v>
      </c>
      <c r="VPC60" s="233" t="s">
        <v>343</v>
      </c>
      <c r="VPD60" s="233" t="s">
        <v>344</v>
      </c>
      <c r="VPE60" s="233">
        <v>25</v>
      </c>
      <c r="VPF60" s="233" t="s">
        <v>342</v>
      </c>
      <c r="VPG60" s="233">
        <v>3.8</v>
      </c>
      <c r="VPH60" s="233">
        <f>VPE60*VPG60</f>
        <v>95</v>
      </c>
      <c r="VPI60" s="233">
        <v>12</v>
      </c>
      <c r="VPJ60" s="233">
        <v>142</v>
      </c>
      <c r="VPK60" s="233" t="s">
        <v>343</v>
      </c>
      <c r="VPL60" s="233" t="s">
        <v>344</v>
      </c>
      <c r="VPM60" s="233">
        <v>25</v>
      </c>
      <c r="VPN60" s="233" t="s">
        <v>342</v>
      </c>
      <c r="VPO60" s="233">
        <v>3.8</v>
      </c>
      <c r="VPP60" s="233">
        <f>VPM60*VPO60</f>
        <v>95</v>
      </c>
      <c r="VPQ60" s="233">
        <v>12</v>
      </c>
      <c r="VPR60" s="233">
        <v>142</v>
      </c>
      <c r="VPS60" s="233" t="s">
        <v>343</v>
      </c>
      <c r="VPT60" s="233" t="s">
        <v>344</v>
      </c>
      <c r="VPU60" s="233">
        <v>25</v>
      </c>
      <c r="VPV60" s="233" t="s">
        <v>342</v>
      </c>
      <c r="VPW60" s="233">
        <v>3.8</v>
      </c>
      <c r="VPX60" s="233">
        <f>VPU60*VPW60</f>
        <v>95</v>
      </c>
      <c r="VPY60" s="233">
        <v>12</v>
      </c>
      <c r="VPZ60" s="233">
        <v>142</v>
      </c>
      <c r="VQA60" s="233" t="s">
        <v>343</v>
      </c>
      <c r="VQB60" s="233" t="s">
        <v>344</v>
      </c>
      <c r="VQC60" s="233">
        <v>25</v>
      </c>
      <c r="VQD60" s="233" t="s">
        <v>342</v>
      </c>
      <c r="VQE60" s="233">
        <v>3.8</v>
      </c>
      <c r="VQF60" s="233">
        <f>VQC60*VQE60</f>
        <v>95</v>
      </c>
      <c r="VQG60" s="233">
        <v>12</v>
      </c>
      <c r="VQH60" s="233">
        <v>142</v>
      </c>
      <c r="VQI60" s="233" t="s">
        <v>343</v>
      </c>
      <c r="VQJ60" s="233" t="s">
        <v>344</v>
      </c>
      <c r="VQK60" s="233">
        <v>25</v>
      </c>
      <c r="VQL60" s="233" t="s">
        <v>342</v>
      </c>
      <c r="VQM60" s="233">
        <v>3.8</v>
      </c>
      <c r="VQN60" s="233">
        <f>VQK60*VQM60</f>
        <v>95</v>
      </c>
      <c r="VQO60" s="233">
        <v>12</v>
      </c>
      <c r="VQP60" s="233">
        <v>142</v>
      </c>
      <c r="VQQ60" s="233" t="s">
        <v>343</v>
      </c>
      <c r="VQR60" s="233" t="s">
        <v>344</v>
      </c>
      <c r="VQS60" s="233">
        <v>25</v>
      </c>
      <c r="VQT60" s="233" t="s">
        <v>342</v>
      </c>
      <c r="VQU60" s="233">
        <v>3.8</v>
      </c>
      <c r="VQV60" s="233">
        <f>VQS60*VQU60</f>
        <v>95</v>
      </c>
      <c r="VQW60" s="233">
        <v>12</v>
      </c>
      <c r="VQX60" s="233">
        <v>142</v>
      </c>
      <c r="VQY60" s="233" t="s">
        <v>343</v>
      </c>
      <c r="VQZ60" s="233" t="s">
        <v>344</v>
      </c>
      <c r="VRA60" s="233">
        <v>25</v>
      </c>
      <c r="VRB60" s="233" t="s">
        <v>342</v>
      </c>
      <c r="VRC60" s="233">
        <v>3.8</v>
      </c>
      <c r="VRD60" s="233">
        <f>VRA60*VRC60</f>
        <v>95</v>
      </c>
      <c r="VRE60" s="233">
        <v>12</v>
      </c>
      <c r="VRF60" s="233">
        <v>142</v>
      </c>
      <c r="VRG60" s="233" t="s">
        <v>343</v>
      </c>
      <c r="VRH60" s="233" t="s">
        <v>344</v>
      </c>
      <c r="VRI60" s="233">
        <v>25</v>
      </c>
      <c r="VRJ60" s="233" t="s">
        <v>342</v>
      </c>
      <c r="VRK60" s="233">
        <v>3.8</v>
      </c>
      <c r="VRL60" s="233">
        <f>VRI60*VRK60</f>
        <v>95</v>
      </c>
      <c r="VRM60" s="233">
        <v>12</v>
      </c>
      <c r="VRN60" s="233">
        <v>142</v>
      </c>
      <c r="VRO60" s="233" t="s">
        <v>343</v>
      </c>
      <c r="VRP60" s="233" t="s">
        <v>344</v>
      </c>
      <c r="VRQ60" s="233">
        <v>25</v>
      </c>
      <c r="VRR60" s="233" t="s">
        <v>342</v>
      </c>
      <c r="VRS60" s="233">
        <v>3.8</v>
      </c>
      <c r="VRT60" s="233">
        <f>VRQ60*VRS60</f>
        <v>95</v>
      </c>
      <c r="VRU60" s="233">
        <v>12</v>
      </c>
      <c r="VRV60" s="233">
        <v>142</v>
      </c>
      <c r="VRW60" s="233" t="s">
        <v>343</v>
      </c>
      <c r="VRX60" s="233" t="s">
        <v>344</v>
      </c>
      <c r="VRY60" s="233">
        <v>25</v>
      </c>
      <c r="VRZ60" s="233" t="s">
        <v>342</v>
      </c>
      <c r="VSA60" s="233">
        <v>3.8</v>
      </c>
      <c r="VSB60" s="233">
        <f>VRY60*VSA60</f>
        <v>95</v>
      </c>
      <c r="VSC60" s="233">
        <v>12</v>
      </c>
      <c r="VSD60" s="233">
        <v>142</v>
      </c>
      <c r="VSE60" s="233" t="s">
        <v>343</v>
      </c>
      <c r="VSF60" s="233" t="s">
        <v>344</v>
      </c>
      <c r="VSG60" s="233">
        <v>25</v>
      </c>
      <c r="VSH60" s="233" t="s">
        <v>342</v>
      </c>
      <c r="VSI60" s="233">
        <v>3.8</v>
      </c>
      <c r="VSJ60" s="233">
        <f>VSG60*VSI60</f>
        <v>95</v>
      </c>
      <c r="VSK60" s="233">
        <v>12</v>
      </c>
      <c r="VSL60" s="233">
        <v>142</v>
      </c>
      <c r="VSM60" s="233" t="s">
        <v>343</v>
      </c>
      <c r="VSN60" s="233" t="s">
        <v>344</v>
      </c>
      <c r="VSO60" s="233">
        <v>25</v>
      </c>
      <c r="VSP60" s="233" t="s">
        <v>342</v>
      </c>
      <c r="VSQ60" s="233">
        <v>3.8</v>
      </c>
      <c r="VSR60" s="233">
        <f>VSO60*VSQ60</f>
        <v>95</v>
      </c>
      <c r="VSS60" s="233">
        <v>12</v>
      </c>
      <c r="VST60" s="233">
        <v>142</v>
      </c>
      <c r="VSU60" s="233" t="s">
        <v>343</v>
      </c>
      <c r="VSV60" s="233" t="s">
        <v>344</v>
      </c>
      <c r="VSW60" s="233">
        <v>25</v>
      </c>
      <c r="VSX60" s="233" t="s">
        <v>342</v>
      </c>
      <c r="VSY60" s="233">
        <v>3.8</v>
      </c>
      <c r="VSZ60" s="233">
        <f>VSW60*VSY60</f>
        <v>95</v>
      </c>
      <c r="VTA60" s="233">
        <v>12</v>
      </c>
      <c r="VTB60" s="233">
        <v>142</v>
      </c>
      <c r="VTC60" s="233" t="s">
        <v>343</v>
      </c>
      <c r="VTD60" s="233" t="s">
        <v>344</v>
      </c>
      <c r="VTE60" s="233">
        <v>25</v>
      </c>
      <c r="VTF60" s="233" t="s">
        <v>342</v>
      </c>
      <c r="VTG60" s="233">
        <v>3.8</v>
      </c>
      <c r="VTH60" s="233">
        <f>VTE60*VTG60</f>
        <v>95</v>
      </c>
      <c r="VTI60" s="233">
        <v>12</v>
      </c>
      <c r="VTJ60" s="233">
        <v>142</v>
      </c>
      <c r="VTK60" s="233" t="s">
        <v>343</v>
      </c>
      <c r="VTL60" s="233" t="s">
        <v>344</v>
      </c>
      <c r="VTM60" s="233">
        <v>25</v>
      </c>
      <c r="VTN60" s="233" t="s">
        <v>342</v>
      </c>
      <c r="VTO60" s="233">
        <v>3.8</v>
      </c>
      <c r="VTP60" s="233">
        <f>VTM60*VTO60</f>
        <v>95</v>
      </c>
      <c r="VTQ60" s="233">
        <v>12</v>
      </c>
      <c r="VTR60" s="233">
        <v>142</v>
      </c>
      <c r="VTS60" s="233" t="s">
        <v>343</v>
      </c>
      <c r="VTT60" s="233" t="s">
        <v>344</v>
      </c>
      <c r="VTU60" s="233">
        <v>25</v>
      </c>
      <c r="VTV60" s="233" t="s">
        <v>342</v>
      </c>
      <c r="VTW60" s="233">
        <v>3.8</v>
      </c>
      <c r="VTX60" s="233">
        <f>VTU60*VTW60</f>
        <v>95</v>
      </c>
      <c r="VTY60" s="233">
        <v>12</v>
      </c>
      <c r="VTZ60" s="233">
        <v>142</v>
      </c>
      <c r="VUA60" s="233" t="s">
        <v>343</v>
      </c>
      <c r="VUB60" s="233" t="s">
        <v>344</v>
      </c>
      <c r="VUC60" s="233">
        <v>25</v>
      </c>
      <c r="VUD60" s="233" t="s">
        <v>342</v>
      </c>
      <c r="VUE60" s="233">
        <v>3.8</v>
      </c>
      <c r="VUF60" s="233">
        <f>VUC60*VUE60</f>
        <v>95</v>
      </c>
      <c r="VUG60" s="233">
        <v>12</v>
      </c>
      <c r="VUH60" s="233">
        <v>142</v>
      </c>
      <c r="VUI60" s="233" t="s">
        <v>343</v>
      </c>
      <c r="VUJ60" s="233" t="s">
        <v>344</v>
      </c>
      <c r="VUK60" s="233">
        <v>25</v>
      </c>
      <c r="VUL60" s="233" t="s">
        <v>342</v>
      </c>
      <c r="VUM60" s="233">
        <v>3.8</v>
      </c>
      <c r="VUN60" s="233">
        <f>VUK60*VUM60</f>
        <v>95</v>
      </c>
      <c r="VUO60" s="233">
        <v>12</v>
      </c>
      <c r="VUP60" s="233">
        <v>142</v>
      </c>
      <c r="VUQ60" s="233" t="s">
        <v>343</v>
      </c>
      <c r="VUR60" s="233" t="s">
        <v>344</v>
      </c>
      <c r="VUS60" s="233">
        <v>25</v>
      </c>
      <c r="VUT60" s="233" t="s">
        <v>342</v>
      </c>
      <c r="VUU60" s="233">
        <v>3.8</v>
      </c>
      <c r="VUV60" s="233">
        <f>VUS60*VUU60</f>
        <v>95</v>
      </c>
      <c r="VUW60" s="233">
        <v>12</v>
      </c>
      <c r="VUX60" s="233">
        <v>142</v>
      </c>
      <c r="VUY60" s="233" t="s">
        <v>343</v>
      </c>
      <c r="VUZ60" s="233" t="s">
        <v>344</v>
      </c>
      <c r="VVA60" s="233">
        <v>25</v>
      </c>
      <c r="VVB60" s="233" t="s">
        <v>342</v>
      </c>
      <c r="VVC60" s="233">
        <v>3.8</v>
      </c>
      <c r="VVD60" s="233">
        <f>VVA60*VVC60</f>
        <v>95</v>
      </c>
      <c r="VVE60" s="233">
        <v>12</v>
      </c>
      <c r="VVF60" s="233">
        <v>142</v>
      </c>
      <c r="VVG60" s="233" t="s">
        <v>343</v>
      </c>
      <c r="VVH60" s="233" t="s">
        <v>344</v>
      </c>
      <c r="VVI60" s="233">
        <v>25</v>
      </c>
      <c r="VVJ60" s="233" t="s">
        <v>342</v>
      </c>
      <c r="VVK60" s="233">
        <v>3.8</v>
      </c>
      <c r="VVL60" s="233">
        <f>VVI60*VVK60</f>
        <v>95</v>
      </c>
      <c r="VVM60" s="233">
        <v>12</v>
      </c>
      <c r="VVN60" s="233">
        <v>142</v>
      </c>
      <c r="VVO60" s="233" t="s">
        <v>343</v>
      </c>
      <c r="VVP60" s="233" t="s">
        <v>344</v>
      </c>
      <c r="VVQ60" s="233">
        <v>25</v>
      </c>
      <c r="VVR60" s="233" t="s">
        <v>342</v>
      </c>
      <c r="VVS60" s="233">
        <v>3.8</v>
      </c>
      <c r="VVT60" s="233">
        <f>VVQ60*VVS60</f>
        <v>95</v>
      </c>
      <c r="VVU60" s="233">
        <v>12</v>
      </c>
      <c r="VVV60" s="233">
        <v>142</v>
      </c>
      <c r="VVW60" s="233" t="s">
        <v>343</v>
      </c>
      <c r="VVX60" s="233" t="s">
        <v>344</v>
      </c>
      <c r="VVY60" s="233">
        <v>25</v>
      </c>
      <c r="VVZ60" s="233" t="s">
        <v>342</v>
      </c>
      <c r="VWA60" s="233">
        <v>3.8</v>
      </c>
      <c r="VWB60" s="233">
        <f>VVY60*VWA60</f>
        <v>95</v>
      </c>
      <c r="VWC60" s="233">
        <v>12</v>
      </c>
      <c r="VWD60" s="233">
        <v>142</v>
      </c>
      <c r="VWE60" s="233" t="s">
        <v>343</v>
      </c>
      <c r="VWF60" s="233" t="s">
        <v>344</v>
      </c>
      <c r="VWG60" s="233">
        <v>25</v>
      </c>
      <c r="VWH60" s="233" t="s">
        <v>342</v>
      </c>
      <c r="VWI60" s="233">
        <v>3.8</v>
      </c>
      <c r="VWJ60" s="233">
        <f>VWG60*VWI60</f>
        <v>95</v>
      </c>
      <c r="VWK60" s="233">
        <v>12</v>
      </c>
      <c r="VWL60" s="233">
        <v>142</v>
      </c>
      <c r="VWM60" s="233" t="s">
        <v>343</v>
      </c>
      <c r="VWN60" s="233" t="s">
        <v>344</v>
      </c>
      <c r="VWO60" s="233">
        <v>25</v>
      </c>
      <c r="VWP60" s="233" t="s">
        <v>342</v>
      </c>
      <c r="VWQ60" s="233">
        <v>3.8</v>
      </c>
      <c r="VWR60" s="233">
        <f>VWO60*VWQ60</f>
        <v>95</v>
      </c>
      <c r="VWS60" s="233">
        <v>12</v>
      </c>
      <c r="VWT60" s="233">
        <v>142</v>
      </c>
      <c r="VWU60" s="233" t="s">
        <v>343</v>
      </c>
      <c r="VWV60" s="233" t="s">
        <v>344</v>
      </c>
      <c r="VWW60" s="233">
        <v>25</v>
      </c>
      <c r="VWX60" s="233" t="s">
        <v>342</v>
      </c>
      <c r="VWY60" s="233">
        <v>3.8</v>
      </c>
      <c r="VWZ60" s="233">
        <f>VWW60*VWY60</f>
        <v>95</v>
      </c>
      <c r="VXA60" s="233">
        <v>12</v>
      </c>
      <c r="VXB60" s="233">
        <v>142</v>
      </c>
      <c r="VXC60" s="233" t="s">
        <v>343</v>
      </c>
      <c r="VXD60" s="233" t="s">
        <v>344</v>
      </c>
      <c r="VXE60" s="233">
        <v>25</v>
      </c>
      <c r="VXF60" s="233" t="s">
        <v>342</v>
      </c>
      <c r="VXG60" s="233">
        <v>3.8</v>
      </c>
      <c r="VXH60" s="233">
        <f>VXE60*VXG60</f>
        <v>95</v>
      </c>
      <c r="VXI60" s="233">
        <v>12</v>
      </c>
      <c r="VXJ60" s="233">
        <v>142</v>
      </c>
      <c r="VXK60" s="233" t="s">
        <v>343</v>
      </c>
      <c r="VXL60" s="233" t="s">
        <v>344</v>
      </c>
      <c r="VXM60" s="233">
        <v>25</v>
      </c>
      <c r="VXN60" s="233" t="s">
        <v>342</v>
      </c>
      <c r="VXO60" s="233">
        <v>3.8</v>
      </c>
      <c r="VXP60" s="233">
        <f>VXM60*VXO60</f>
        <v>95</v>
      </c>
      <c r="VXQ60" s="233">
        <v>12</v>
      </c>
      <c r="VXR60" s="233">
        <v>142</v>
      </c>
      <c r="VXS60" s="233" t="s">
        <v>343</v>
      </c>
      <c r="VXT60" s="233" t="s">
        <v>344</v>
      </c>
      <c r="VXU60" s="233">
        <v>25</v>
      </c>
      <c r="VXV60" s="233" t="s">
        <v>342</v>
      </c>
      <c r="VXW60" s="233">
        <v>3.8</v>
      </c>
      <c r="VXX60" s="233">
        <f>VXU60*VXW60</f>
        <v>95</v>
      </c>
      <c r="VXY60" s="233">
        <v>12</v>
      </c>
      <c r="VXZ60" s="233">
        <v>142</v>
      </c>
      <c r="VYA60" s="233" t="s">
        <v>343</v>
      </c>
      <c r="VYB60" s="233" t="s">
        <v>344</v>
      </c>
      <c r="VYC60" s="233">
        <v>25</v>
      </c>
      <c r="VYD60" s="233" t="s">
        <v>342</v>
      </c>
      <c r="VYE60" s="233">
        <v>3.8</v>
      </c>
      <c r="VYF60" s="233">
        <f>VYC60*VYE60</f>
        <v>95</v>
      </c>
      <c r="VYG60" s="233">
        <v>12</v>
      </c>
      <c r="VYH60" s="233">
        <v>142</v>
      </c>
      <c r="VYI60" s="233" t="s">
        <v>343</v>
      </c>
      <c r="VYJ60" s="233" t="s">
        <v>344</v>
      </c>
      <c r="VYK60" s="233">
        <v>25</v>
      </c>
      <c r="VYL60" s="233" t="s">
        <v>342</v>
      </c>
      <c r="VYM60" s="233">
        <v>3.8</v>
      </c>
      <c r="VYN60" s="233">
        <f>VYK60*VYM60</f>
        <v>95</v>
      </c>
      <c r="VYO60" s="233">
        <v>12</v>
      </c>
      <c r="VYP60" s="233">
        <v>142</v>
      </c>
      <c r="VYQ60" s="233" t="s">
        <v>343</v>
      </c>
      <c r="VYR60" s="233" t="s">
        <v>344</v>
      </c>
      <c r="VYS60" s="233">
        <v>25</v>
      </c>
      <c r="VYT60" s="233" t="s">
        <v>342</v>
      </c>
      <c r="VYU60" s="233">
        <v>3.8</v>
      </c>
      <c r="VYV60" s="233">
        <f>VYS60*VYU60</f>
        <v>95</v>
      </c>
      <c r="VYW60" s="233">
        <v>12</v>
      </c>
      <c r="VYX60" s="233">
        <v>142</v>
      </c>
      <c r="VYY60" s="233" t="s">
        <v>343</v>
      </c>
      <c r="VYZ60" s="233" t="s">
        <v>344</v>
      </c>
      <c r="VZA60" s="233">
        <v>25</v>
      </c>
      <c r="VZB60" s="233" t="s">
        <v>342</v>
      </c>
      <c r="VZC60" s="233">
        <v>3.8</v>
      </c>
      <c r="VZD60" s="233">
        <f>VZA60*VZC60</f>
        <v>95</v>
      </c>
      <c r="VZE60" s="233">
        <v>12</v>
      </c>
      <c r="VZF60" s="233">
        <v>142</v>
      </c>
      <c r="VZG60" s="233" t="s">
        <v>343</v>
      </c>
      <c r="VZH60" s="233" t="s">
        <v>344</v>
      </c>
      <c r="VZI60" s="233">
        <v>25</v>
      </c>
      <c r="VZJ60" s="233" t="s">
        <v>342</v>
      </c>
      <c r="VZK60" s="233">
        <v>3.8</v>
      </c>
      <c r="VZL60" s="233">
        <f>VZI60*VZK60</f>
        <v>95</v>
      </c>
      <c r="VZM60" s="233">
        <v>12</v>
      </c>
      <c r="VZN60" s="233">
        <v>142</v>
      </c>
      <c r="VZO60" s="233" t="s">
        <v>343</v>
      </c>
      <c r="VZP60" s="233" t="s">
        <v>344</v>
      </c>
      <c r="VZQ60" s="233">
        <v>25</v>
      </c>
      <c r="VZR60" s="233" t="s">
        <v>342</v>
      </c>
      <c r="VZS60" s="233">
        <v>3.8</v>
      </c>
      <c r="VZT60" s="233">
        <f>VZQ60*VZS60</f>
        <v>95</v>
      </c>
      <c r="VZU60" s="233">
        <v>12</v>
      </c>
      <c r="VZV60" s="233">
        <v>142</v>
      </c>
      <c r="VZW60" s="233" t="s">
        <v>343</v>
      </c>
      <c r="VZX60" s="233" t="s">
        <v>344</v>
      </c>
      <c r="VZY60" s="233">
        <v>25</v>
      </c>
      <c r="VZZ60" s="233" t="s">
        <v>342</v>
      </c>
      <c r="WAA60" s="233">
        <v>3.8</v>
      </c>
      <c r="WAB60" s="233">
        <f>VZY60*WAA60</f>
        <v>95</v>
      </c>
      <c r="WAC60" s="233">
        <v>12</v>
      </c>
      <c r="WAD60" s="233">
        <v>142</v>
      </c>
      <c r="WAE60" s="233" t="s">
        <v>343</v>
      </c>
      <c r="WAF60" s="233" t="s">
        <v>344</v>
      </c>
      <c r="WAG60" s="233">
        <v>25</v>
      </c>
      <c r="WAH60" s="233" t="s">
        <v>342</v>
      </c>
      <c r="WAI60" s="233">
        <v>3.8</v>
      </c>
      <c r="WAJ60" s="233">
        <f>WAG60*WAI60</f>
        <v>95</v>
      </c>
      <c r="WAK60" s="233">
        <v>12</v>
      </c>
      <c r="WAL60" s="233">
        <v>142</v>
      </c>
      <c r="WAM60" s="233" t="s">
        <v>343</v>
      </c>
      <c r="WAN60" s="233" t="s">
        <v>344</v>
      </c>
      <c r="WAO60" s="233">
        <v>25</v>
      </c>
      <c r="WAP60" s="233" t="s">
        <v>342</v>
      </c>
      <c r="WAQ60" s="233">
        <v>3.8</v>
      </c>
      <c r="WAR60" s="233">
        <f>WAO60*WAQ60</f>
        <v>95</v>
      </c>
      <c r="WAS60" s="233">
        <v>12</v>
      </c>
      <c r="WAT60" s="233">
        <v>142</v>
      </c>
      <c r="WAU60" s="233" t="s">
        <v>343</v>
      </c>
      <c r="WAV60" s="233" t="s">
        <v>344</v>
      </c>
      <c r="WAW60" s="233">
        <v>25</v>
      </c>
      <c r="WAX60" s="233" t="s">
        <v>342</v>
      </c>
      <c r="WAY60" s="233">
        <v>3.8</v>
      </c>
      <c r="WAZ60" s="233">
        <f>WAW60*WAY60</f>
        <v>95</v>
      </c>
      <c r="WBA60" s="233">
        <v>12</v>
      </c>
      <c r="WBB60" s="233">
        <v>142</v>
      </c>
      <c r="WBC60" s="233" t="s">
        <v>343</v>
      </c>
      <c r="WBD60" s="233" t="s">
        <v>344</v>
      </c>
      <c r="WBE60" s="233">
        <v>25</v>
      </c>
      <c r="WBF60" s="233" t="s">
        <v>342</v>
      </c>
      <c r="WBG60" s="233">
        <v>3.8</v>
      </c>
      <c r="WBH60" s="233">
        <f>WBE60*WBG60</f>
        <v>95</v>
      </c>
      <c r="WBI60" s="233">
        <v>12</v>
      </c>
      <c r="WBJ60" s="233">
        <v>142</v>
      </c>
      <c r="WBK60" s="233" t="s">
        <v>343</v>
      </c>
      <c r="WBL60" s="233" t="s">
        <v>344</v>
      </c>
      <c r="WBM60" s="233">
        <v>25</v>
      </c>
      <c r="WBN60" s="233" t="s">
        <v>342</v>
      </c>
      <c r="WBO60" s="233">
        <v>3.8</v>
      </c>
      <c r="WBP60" s="233">
        <f>WBM60*WBO60</f>
        <v>95</v>
      </c>
      <c r="WBQ60" s="233">
        <v>12</v>
      </c>
      <c r="WBR60" s="233">
        <v>142</v>
      </c>
      <c r="WBS60" s="233" t="s">
        <v>343</v>
      </c>
      <c r="WBT60" s="233" t="s">
        <v>344</v>
      </c>
      <c r="WBU60" s="233">
        <v>25</v>
      </c>
      <c r="WBV60" s="233" t="s">
        <v>342</v>
      </c>
      <c r="WBW60" s="233">
        <v>3.8</v>
      </c>
      <c r="WBX60" s="233">
        <f>WBU60*WBW60</f>
        <v>95</v>
      </c>
      <c r="WBY60" s="233">
        <v>12</v>
      </c>
      <c r="WBZ60" s="233">
        <v>142</v>
      </c>
      <c r="WCA60" s="233" t="s">
        <v>343</v>
      </c>
      <c r="WCB60" s="233" t="s">
        <v>344</v>
      </c>
      <c r="WCC60" s="233">
        <v>25</v>
      </c>
      <c r="WCD60" s="233" t="s">
        <v>342</v>
      </c>
      <c r="WCE60" s="233">
        <v>3.8</v>
      </c>
      <c r="WCF60" s="233">
        <f>WCC60*WCE60</f>
        <v>95</v>
      </c>
      <c r="WCG60" s="233">
        <v>12</v>
      </c>
      <c r="WCH60" s="233">
        <v>142</v>
      </c>
      <c r="WCI60" s="233" t="s">
        <v>343</v>
      </c>
      <c r="WCJ60" s="233" t="s">
        <v>344</v>
      </c>
      <c r="WCK60" s="233">
        <v>25</v>
      </c>
      <c r="WCL60" s="233" t="s">
        <v>342</v>
      </c>
      <c r="WCM60" s="233">
        <v>3.8</v>
      </c>
      <c r="WCN60" s="233">
        <f>WCK60*WCM60</f>
        <v>95</v>
      </c>
      <c r="WCO60" s="233">
        <v>12</v>
      </c>
      <c r="WCP60" s="233">
        <v>142</v>
      </c>
      <c r="WCQ60" s="233" t="s">
        <v>343</v>
      </c>
      <c r="WCR60" s="233" t="s">
        <v>344</v>
      </c>
      <c r="WCS60" s="233">
        <v>25</v>
      </c>
      <c r="WCT60" s="233" t="s">
        <v>342</v>
      </c>
      <c r="WCU60" s="233">
        <v>3.8</v>
      </c>
      <c r="WCV60" s="233">
        <f>WCS60*WCU60</f>
        <v>95</v>
      </c>
      <c r="WCW60" s="233">
        <v>12</v>
      </c>
      <c r="WCX60" s="233">
        <v>142</v>
      </c>
      <c r="WCY60" s="233" t="s">
        <v>343</v>
      </c>
      <c r="WCZ60" s="233" t="s">
        <v>344</v>
      </c>
      <c r="WDA60" s="233">
        <v>25</v>
      </c>
      <c r="WDB60" s="233" t="s">
        <v>342</v>
      </c>
      <c r="WDC60" s="233">
        <v>3.8</v>
      </c>
      <c r="WDD60" s="233">
        <f>WDA60*WDC60</f>
        <v>95</v>
      </c>
      <c r="WDE60" s="233">
        <v>12</v>
      </c>
      <c r="WDF60" s="233">
        <v>142</v>
      </c>
      <c r="WDG60" s="233" t="s">
        <v>343</v>
      </c>
      <c r="WDH60" s="233" t="s">
        <v>344</v>
      </c>
      <c r="WDI60" s="233">
        <v>25</v>
      </c>
      <c r="WDJ60" s="233" t="s">
        <v>342</v>
      </c>
      <c r="WDK60" s="233">
        <v>3.8</v>
      </c>
      <c r="WDL60" s="233">
        <f>WDI60*WDK60</f>
        <v>95</v>
      </c>
      <c r="WDM60" s="233">
        <v>12</v>
      </c>
      <c r="WDN60" s="233">
        <v>142</v>
      </c>
      <c r="WDO60" s="233" t="s">
        <v>343</v>
      </c>
      <c r="WDP60" s="233" t="s">
        <v>344</v>
      </c>
      <c r="WDQ60" s="233">
        <v>25</v>
      </c>
      <c r="WDR60" s="233" t="s">
        <v>342</v>
      </c>
      <c r="WDS60" s="233">
        <v>3.8</v>
      </c>
      <c r="WDT60" s="233">
        <f>WDQ60*WDS60</f>
        <v>95</v>
      </c>
      <c r="WDU60" s="233">
        <v>12</v>
      </c>
      <c r="WDV60" s="233">
        <v>142</v>
      </c>
      <c r="WDW60" s="233" t="s">
        <v>343</v>
      </c>
      <c r="WDX60" s="233" t="s">
        <v>344</v>
      </c>
      <c r="WDY60" s="233">
        <v>25</v>
      </c>
      <c r="WDZ60" s="233" t="s">
        <v>342</v>
      </c>
      <c r="WEA60" s="233">
        <v>3.8</v>
      </c>
      <c r="WEB60" s="233">
        <f>WDY60*WEA60</f>
        <v>95</v>
      </c>
      <c r="WEC60" s="233">
        <v>12</v>
      </c>
      <c r="WED60" s="233">
        <v>142</v>
      </c>
      <c r="WEE60" s="233" t="s">
        <v>343</v>
      </c>
      <c r="WEF60" s="233" t="s">
        <v>344</v>
      </c>
      <c r="WEG60" s="233">
        <v>25</v>
      </c>
      <c r="WEH60" s="233" t="s">
        <v>342</v>
      </c>
      <c r="WEI60" s="233">
        <v>3.8</v>
      </c>
      <c r="WEJ60" s="233">
        <f>WEG60*WEI60</f>
        <v>95</v>
      </c>
      <c r="WEK60" s="233">
        <v>12</v>
      </c>
      <c r="WEL60" s="233">
        <v>142</v>
      </c>
      <c r="WEM60" s="233" t="s">
        <v>343</v>
      </c>
      <c r="WEN60" s="233" t="s">
        <v>344</v>
      </c>
      <c r="WEO60" s="233">
        <v>25</v>
      </c>
      <c r="WEP60" s="233" t="s">
        <v>342</v>
      </c>
      <c r="WEQ60" s="233">
        <v>3.8</v>
      </c>
      <c r="WER60" s="233">
        <f>WEO60*WEQ60</f>
        <v>95</v>
      </c>
      <c r="WES60" s="233">
        <v>12</v>
      </c>
      <c r="WET60" s="233">
        <v>142</v>
      </c>
      <c r="WEU60" s="233" t="s">
        <v>343</v>
      </c>
      <c r="WEV60" s="233" t="s">
        <v>344</v>
      </c>
      <c r="WEW60" s="233">
        <v>25</v>
      </c>
      <c r="WEX60" s="233" t="s">
        <v>342</v>
      </c>
      <c r="WEY60" s="233">
        <v>3.8</v>
      </c>
      <c r="WEZ60" s="233">
        <f>WEW60*WEY60</f>
        <v>95</v>
      </c>
      <c r="WFA60" s="233">
        <v>12</v>
      </c>
      <c r="WFB60" s="233">
        <v>142</v>
      </c>
      <c r="WFC60" s="233" t="s">
        <v>343</v>
      </c>
      <c r="WFD60" s="233" t="s">
        <v>344</v>
      </c>
      <c r="WFE60" s="233">
        <v>25</v>
      </c>
      <c r="WFF60" s="233" t="s">
        <v>342</v>
      </c>
      <c r="WFG60" s="233">
        <v>3.8</v>
      </c>
      <c r="WFH60" s="233">
        <f>WFE60*WFG60</f>
        <v>95</v>
      </c>
      <c r="WFI60" s="233">
        <v>12</v>
      </c>
      <c r="WFJ60" s="233">
        <v>142</v>
      </c>
      <c r="WFK60" s="233" t="s">
        <v>343</v>
      </c>
      <c r="WFL60" s="233" t="s">
        <v>344</v>
      </c>
      <c r="WFM60" s="233">
        <v>25</v>
      </c>
      <c r="WFN60" s="233" t="s">
        <v>342</v>
      </c>
      <c r="WFO60" s="233">
        <v>3.8</v>
      </c>
      <c r="WFP60" s="233">
        <f>WFM60*WFO60</f>
        <v>95</v>
      </c>
      <c r="WFQ60" s="233">
        <v>12</v>
      </c>
      <c r="WFR60" s="233">
        <v>142</v>
      </c>
      <c r="WFS60" s="233" t="s">
        <v>343</v>
      </c>
      <c r="WFT60" s="233" t="s">
        <v>344</v>
      </c>
      <c r="WFU60" s="233">
        <v>25</v>
      </c>
      <c r="WFV60" s="233" t="s">
        <v>342</v>
      </c>
      <c r="WFW60" s="233">
        <v>3.8</v>
      </c>
      <c r="WFX60" s="233">
        <f>WFU60*WFW60</f>
        <v>95</v>
      </c>
      <c r="WFY60" s="233">
        <v>12</v>
      </c>
      <c r="WFZ60" s="233">
        <v>142</v>
      </c>
      <c r="WGA60" s="233" t="s">
        <v>343</v>
      </c>
      <c r="WGB60" s="233" t="s">
        <v>344</v>
      </c>
      <c r="WGC60" s="233">
        <v>25</v>
      </c>
      <c r="WGD60" s="233" t="s">
        <v>342</v>
      </c>
      <c r="WGE60" s="233">
        <v>3.8</v>
      </c>
      <c r="WGF60" s="233">
        <f>WGC60*WGE60</f>
        <v>95</v>
      </c>
      <c r="WGG60" s="233">
        <v>12</v>
      </c>
      <c r="WGH60" s="233">
        <v>142</v>
      </c>
      <c r="WGI60" s="233" t="s">
        <v>343</v>
      </c>
      <c r="WGJ60" s="233" t="s">
        <v>344</v>
      </c>
      <c r="WGK60" s="233">
        <v>25</v>
      </c>
      <c r="WGL60" s="233" t="s">
        <v>342</v>
      </c>
      <c r="WGM60" s="233">
        <v>3.8</v>
      </c>
      <c r="WGN60" s="233">
        <f>WGK60*WGM60</f>
        <v>95</v>
      </c>
      <c r="WGO60" s="233">
        <v>12</v>
      </c>
      <c r="WGP60" s="233">
        <v>142</v>
      </c>
      <c r="WGQ60" s="233" t="s">
        <v>343</v>
      </c>
      <c r="WGR60" s="233" t="s">
        <v>344</v>
      </c>
      <c r="WGS60" s="233">
        <v>25</v>
      </c>
      <c r="WGT60" s="233" t="s">
        <v>342</v>
      </c>
      <c r="WGU60" s="233">
        <v>3.8</v>
      </c>
      <c r="WGV60" s="233">
        <f>WGS60*WGU60</f>
        <v>95</v>
      </c>
      <c r="WGW60" s="233">
        <v>12</v>
      </c>
      <c r="WGX60" s="233">
        <v>142</v>
      </c>
      <c r="WGY60" s="233" t="s">
        <v>343</v>
      </c>
      <c r="WGZ60" s="233" t="s">
        <v>344</v>
      </c>
      <c r="WHA60" s="233">
        <v>25</v>
      </c>
      <c r="WHB60" s="233" t="s">
        <v>342</v>
      </c>
      <c r="WHC60" s="233">
        <v>3.8</v>
      </c>
      <c r="WHD60" s="233">
        <f>WHA60*WHC60</f>
        <v>95</v>
      </c>
      <c r="WHE60" s="233">
        <v>12</v>
      </c>
      <c r="WHF60" s="233">
        <v>142</v>
      </c>
      <c r="WHG60" s="233" t="s">
        <v>343</v>
      </c>
      <c r="WHH60" s="233" t="s">
        <v>344</v>
      </c>
      <c r="WHI60" s="233">
        <v>25</v>
      </c>
      <c r="WHJ60" s="233" t="s">
        <v>342</v>
      </c>
      <c r="WHK60" s="233">
        <v>3.8</v>
      </c>
      <c r="WHL60" s="233">
        <f>WHI60*WHK60</f>
        <v>95</v>
      </c>
      <c r="WHM60" s="233">
        <v>12</v>
      </c>
      <c r="WHN60" s="233">
        <v>142</v>
      </c>
      <c r="WHO60" s="233" t="s">
        <v>343</v>
      </c>
      <c r="WHP60" s="233" t="s">
        <v>344</v>
      </c>
      <c r="WHQ60" s="233">
        <v>25</v>
      </c>
      <c r="WHR60" s="233" t="s">
        <v>342</v>
      </c>
      <c r="WHS60" s="233">
        <v>3.8</v>
      </c>
      <c r="WHT60" s="233">
        <f>WHQ60*WHS60</f>
        <v>95</v>
      </c>
      <c r="WHU60" s="233">
        <v>12</v>
      </c>
      <c r="WHV60" s="233">
        <v>142</v>
      </c>
      <c r="WHW60" s="233" t="s">
        <v>343</v>
      </c>
      <c r="WHX60" s="233" t="s">
        <v>344</v>
      </c>
      <c r="WHY60" s="233">
        <v>25</v>
      </c>
      <c r="WHZ60" s="233" t="s">
        <v>342</v>
      </c>
      <c r="WIA60" s="233">
        <v>3.8</v>
      </c>
      <c r="WIB60" s="233">
        <f>WHY60*WIA60</f>
        <v>95</v>
      </c>
      <c r="WIC60" s="233">
        <v>12</v>
      </c>
      <c r="WID60" s="233">
        <v>142</v>
      </c>
      <c r="WIE60" s="233" t="s">
        <v>343</v>
      </c>
      <c r="WIF60" s="233" t="s">
        <v>344</v>
      </c>
      <c r="WIG60" s="233">
        <v>25</v>
      </c>
      <c r="WIH60" s="233" t="s">
        <v>342</v>
      </c>
      <c r="WII60" s="233">
        <v>3.8</v>
      </c>
      <c r="WIJ60" s="233">
        <f>WIG60*WII60</f>
        <v>95</v>
      </c>
      <c r="WIK60" s="233">
        <v>12</v>
      </c>
      <c r="WIL60" s="233">
        <v>142</v>
      </c>
      <c r="WIM60" s="233" t="s">
        <v>343</v>
      </c>
      <c r="WIN60" s="233" t="s">
        <v>344</v>
      </c>
      <c r="WIO60" s="233">
        <v>25</v>
      </c>
      <c r="WIP60" s="233" t="s">
        <v>342</v>
      </c>
      <c r="WIQ60" s="233">
        <v>3.8</v>
      </c>
      <c r="WIR60" s="233">
        <f>WIO60*WIQ60</f>
        <v>95</v>
      </c>
      <c r="WIS60" s="233">
        <v>12</v>
      </c>
      <c r="WIT60" s="233">
        <v>142</v>
      </c>
      <c r="WIU60" s="233" t="s">
        <v>343</v>
      </c>
      <c r="WIV60" s="233" t="s">
        <v>344</v>
      </c>
      <c r="WIW60" s="233">
        <v>25</v>
      </c>
      <c r="WIX60" s="233" t="s">
        <v>342</v>
      </c>
      <c r="WIY60" s="233">
        <v>3.8</v>
      </c>
      <c r="WIZ60" s="233">
        <f>WIW60*WIY60</f>
        <v>95</v>
      </c>
      <c r="WJA60" s="233">
        <v>12</v>
      </c>
      <c r="WJB60" s="233">
        <v>142</v>
      </c>
      <c r="WJC60" s="233" t="s">
        <v>343</v>
      </c>
      <c r="WJD60" s="233" t="s">
        <v>344</v>
      </c>
      <c r="WJE60" s="233">
        <v>25</v>
      </c>
      <c r="WJF60" s="233" t="s">
        <v>342</v>
      </c>
      <c r="WJG60" s="233">
        <v>3.8</v>
      </c>
      <c r="WJH60" s="233">
        <f>WJE60*WJG60</f>
        <v>95</v>
      </c>
      <c r="WJI60" s="233">
        <v>12</v>
      </c>
      <c r="WJJ60" s="233">
        <v>142</v>
      </c>
      <c r="WJK60" s="233" t="s">
        <v>343</v>
      </c>
      <c r="WJL60" s="233" t="s">
        <v>344</v>
      </c>
      <c r="WJM60" s="233">
        <v>25</v>
      </c>
      <c r="WJN60" s="233" t="s">
        <v>342</v>
      </c>
      <c r="WJO60" s="233">
        <v>3.8</v>
      </c>
      <c r="WJP60" s="233">
        <f>WJM60*WJO60</f>
        <v>95</v>
      </c>
      <c r="WJQ60" s="233">
        <v>12</v>
      </c>
      <c r="WJR60" s="233">
        <v>142</v>
      </c>
      <c r="WJS60" s="233" t="s">
        <v>343</v>
      </c>
      <c r="WJT60" s="233" t="s">
        <v>344</v>
      </c>
      <c r="WJU60" s="233">
        <v>25</v>
      </c>
      <c r="WJV60" s="233" t="s">
        <v>342</v>
      </c>
      <c r="WJW60" s="233">
        <v>3.8</v>
      </c>
      <c r="WJX60" s="233">
        <f>WJU60*WJW60</f>
        <v>95</v>
      </c>
      <c r="WJY60" s="233">
        <v>12</v>
      </c>
      <c r="WJZ60" s="233">
        <v>142</v>
      </c>
      <c r="WKA60" s="233" t="s">
        <v>343</v>
      </c>
      <c r="WKB60" s="233" t="s">
        <v>344</v>
      </c>
      <c r="WKC60" s="233">
        <v>25</v>
      </c>
      <c r="WKD60" s="233" t="s">
        <v>342</v>
      </c>
      <c r="WKE60" s="233">
        <v>3.8</v>
      </c>
      <c r="WKF60" s="233">
        <f>WKC60*WKE60</f>
        <v>95</v>
      </c>
      <c r="WKG60" s="233">
        <v>12</v>
      </c>
      <c r="WKH60" s="233">
        <v>142</v>
      </c>
      <c r="WKI60" s="233" t="s">
        <v>343</v>
      </c>
      <c r="WKJ60" s="233" t="s">
        <v>344</v>
      </c>
      <c r="WKK60" s="233">
        <v>25</v>
      </c>
      <c r="WKL60" s="233" t="s">
        <v>342</v>
      </c>
      <c r="WKM60" s="233">
        <v>3.8</v>
      </c>
      <c r="WKN60" s="233">
        <f>WKK60*WKM60</f>
        <v>95</v>
      </c>
      <c r="WKO60" s="233">
        <v>12</v>
      </c>
      <c r="WKP60" s="233">
        <v>142</v>
      </c>
      <c r="WKQ60" s="233" t="s">
        <v>343</v>
      </c>
      <c r="WKR60" s="233" t="s">
        <v>344</v>
      </c>
      <c r="WKS60" s="233">
        <v>25</v>
      </c>
      <c r="WKT60" s="233" t="s">
        <v>342</v>
      </c>
      <c r="WKU60" s="233">
        <v>3.8</v>
      </c>
      <c r="WKV60" s="233">
        <f>WKS60*WKU60</f>
        <v>95</v>
      </c>
      <c r="WKW60" s="233">
        <v>12</v>
      </c>
      <c r="WKX60" s="233">
        <v>142</v>
      </c>
      <c r="WKY60" s="233" t="s">
        <v>343</v>
      </c>
      <c r="WKZ60" s="233" t="s">
        <v>344</v>
      </c>
      <c r="WLA60" s="233">
        <v>25</v>
      </c>
      <c r="WLB60" s="233" t="s">
        <v>342</v>
      </c>
      <c r="WLC60" s="233">
        <v>3.8</v>
      </c>
      <c r="WLD60" s="233">
        <f>WLA60*WLC60</f>
        <v>95</v>
      </c>
      <c r="WLE60" s="233">
        <v>12</v>
      </c>
      <c r="WLF60" s="233">
        <v>142</v>
      </c>
      <c r="WLG60" s="233" t="s">
        <v>343</v>
      </c>
      <c r="WLH60" s="233" t="s">
        <v>344</v>
      </c>
      <c r="WLI60" s="233">
        <v>25</v>
      </c>
      <c r="WLJ60" s="233" t="s">
        <v>342</v>
      </c>
      <c r="WLK60" s="233">
        <v>3.8</v>
      </c>
      <c r="WLL60" s="233">
        <f>WLI60*WLK60</f>
        <v>95</v>
      </c>
      <c r="WLM60" s="233">
        <v>12</v>
      </c>
      <c r="WLN60" s="233">
        <v>142</v>
      </c>
      <c r="WLO60" s="233" t="s">
        <v>343</v>
      </c>
      <c r="WLP60" s="233" t="s">
        <v>344</v>
      </c>
      <c r="WLQ60" s="233">
        <v>25</v>
      </c>
      <c r="WLR60" s="233" t="s">
        <v>342</v>
      </c>
      <c r="WLS60" s="233">
        <v>3.8</v>
      </c>
      <c r="WLT60" s="233">
        <f>WLQ60*WLS60</f>
        <v>95</v>
      </c>
      <c r="WLU60" s="233">
        <v>12</v>
      </c>
      <c r="WLV60" s="233">
        <v>142</v>
      </c>
      <c r="WLW60" s="233" t="s">
        <v>343</v>
      </c>
      <c r="WLX60" s="233" t="s">
        <v>344</v>
      </c>
      <c r="WLY60" s="233">
        <v>25</v>
      </c>
      <c r="WLZ60" s="233" t="s">
        <v>342</v>
      </c>
      <c r="WMA60" s="233">
        <v>3.8</v>
      </c>
      <c r="WMB60" s="233">
        <f>WLY60*WMA60</f>
        <v>95</v>
      </c>
      <c r="WMC60" s="233">
        <v>12</v>
      </c>
      <c r="WMD60" s="233">
        <v>142</v>
      </c>
      <c r="WME60" s="233" t="s">
        <v>343</v>
      </c>
      <c r="WMF60" s="233" t="s">
        <v>344</v>
      </c>
      <c r="WMG60" s="233">
        <v>25</v>
      </c>
      <c r="WMH60" s="233" t="s">
        <v>342</v>
      </c>
      <c r="WMI60" s="233">
        <v>3.8</v>
      </c>
      <c r="WMJ60" s="233">
        <f>WMG60*WMI60</f>
        <v>95</v>
      </c>
      <c r="WMK60" s="233">
        <v>12</v>
      </c>
      <c r="WML60" s="233">
        <v>142</v>
      </c>
      <c r="WMM60" s="233" t="s">
        <v>343</v>
      </c>
      <c r="WMN60" s="233" t="s">
        <v>344</v>
      </c>
      <c r="WMO60" s="233">
        <v>25</v>
      </c>
      <c r="WMP60" s="233" t="s">
        <v>342</v>
      </c>
      <c r="WMQ60" s="233">
        <v>3.8</v>
      </c>
      <c r="WMR60" s="233">
        <f>WMO60*WMQ60</f>
        <v>95</v>
      </c>
      <c r="WMS60" s="233">
        <v>12</v>
      </c>
      <c r="WMT60" s="233">
        <v>142</v>
      </c>
      <c r="WMU60" s="233" t="s">
        <v>343</v>
      </c>
      <c r="WMV60" s="233" t="s">
        <v>344</v>
      </c>
      <c r="WMW60" s="233">
        <v>25</v>
      </c>
      <c r="WMX60" s="233" t="s">
        <v>342</v>
      </c>
      <c r="WMY60" s="233">
        <v>3.8</v>
      </c>
      <c r="WMZ60" s="233">
        <f>WMW60*WMY60</f>
        <v>95</v>
      </c>
      <c r="WNA60" s="233">
        <v>12</v>
      </c>
      <c r="WNB60" s="233">
        <v>142</v>
      </c>
      <c r="WNC60" s="233" t="s">
        <v>343</v>
      </c>
      <c r="WND60" s="233" t="s">
        <v>344</v>
      </c>
      <c r="WNE60" s="233">
        <v>25</v>
      </c>
      <c r="WNF60" s="233" t="s">
        <v>342</v>
      </c>
      <c r="WNG60" s="233">
        <v>3.8</v>
      </c>
      <c r="WNH60" s="233">
        <f>WNE60*WNG60</f>
        <v>95</v>
      </c>
      <c r="WNI60" s="233">
        <v>12</v>
      </c>
      <c r="WNJ60" s="233">
        <v>142</v>
      </c>
      <c r="WNK60" s="233" t="s">
        <v>343</v>
      </c>
      <c r="WNL60" s="233" t="s">
        <v>344</v>
      </c>
      <c r="WNM60" s="233">
        <v>25</v>
      </c>
      <c r="WNN60" s="233" t="s">
        <v>342</v>
      </c>
      <c r="WNO60" s="233">
        <v>3.8</v>
      </c>
      <c r="WNP60" s="233">
        <f>WNM60*WNO60</f>
        <v>95</v>
      </c>
      <c r="WNQ60" s="233">
        <v>12</v>
      </c>
      <c r="WNR60" s="233">
        <v>142</v>
      </c>
      <c r="WNS60" s="233" t="s">
        <v>343</v>
      </c>
      <c r="WNT60" s="233" t="s">
        <v>344</v>
      </c>
      <c r="WNU60" s="233">
        <v>25</v>
      </c>
      <c r="WNV60" s="233" t="s">
        <v>342</v>
      </c>
      <c r="WNW60" s="233">
        <v>3.8</v>
      </c>
      <c r="WNX60" s="233">
        <f>WNU60*WNW60</f>
        <v>95</v>
      </c>
      <c r="WNY60" s="233">
        <v>12</v>
      </c>
      <c r="WNZ60" s="233">
        <v>142</v>
      </c>
      <c r="WOA60" s="233" t="s">
        <v>343</v>
      </c>
      <c r="WOB60" s="233" t="s">
        <v>344</v>
      </c>
      <c r="WOC60" s="233">
        <v>25</v>
      </c>
      <c r="WOD60" s="233" t="s">
        <v>342</v>
      </c>
      <c r="WOE60" s="233">
        <v>3.8</v>
      </c>
      <c r="WOF60" s="233">
        <f>WOC60*WOE60</f>
        <v>95</v>
      </c>
      <c r="WOG60" s="233">
        <v>12</v>
      </c>
      <c r="WOH60" s="233">
        <v>142</v>
      </c>
      <c r="WOI60" s="233" t="s">
        <v>343</v>
      </c>
      <c r="WOJ60" s="233" t="s">
        <v>344</v>
      </c>
      <c r="WOK60" s="233">
        <v>25</v>
      </c>
      <c r="WOL60" s="233" t="s">
        <v>342</v>
      </c>
      <c r="WOM60" s="233">
        <v>3.8</v>
      </c>
      <c r="WON60" s="233">
        <f>WOK60*WOM60</f>
        <v>95</v>
      </c>
      <c r="WOO60" s="233">
        <v>12</v>
      </c>
      <c r="WOP60" s="233">
        <v>142</v>
      </c>
      <c r="WOQ60" s="233" t="s">
        <v>343</v>
      </c>
      <c r="WOR60" s="233" t="s">
        <v>344</v>
      </c>
      <c r="WOS60" s="233">
        <v>25</v>
      </c>
      <c r="WOT60" s="233" t="s">
        <v>342</v>
      </c>
      <c r="WOU60" s="233">
        <v>3.8</v>
      </c>
      <c r="WOV60" s="233">
        <f>WOS60*WOU60</f>
        <v>95</v>
      </c>
      <c r="WOW60" s="233">
        <v>12</v>
      </c>
      <c r="WOX60" s="233">
        <v>142</v>
      </c>
      <c r="WOY60" s="233" t="s">
        <v>343</v>
      </c>
      <c r="WOZ60" s="233" t="s">
        <v>344</v>
      </c>
      <c r="WPA60" s="233">
        <v>25</v>
      </c>
      <c r="WPB60" s="233" t="s">
        <v>342</v>
      </c>
      <c r="WPC60" s="233">
        <v>3.8</v>
      </c>
      <c r="WPD60" s="233">
        <f>WPA60*WPC60</f>
        <v>95</v>
      </c>
      <c r="WPE60" s="233">
        <v>12</v>
      </c>
      <c r="WPF60" s="233">
        <v>142</v>
      </c>
      <c r="WPG60" s="233" t="s">
        <v>343</v>
      </c>
      <c r="WPH60" s="233" t="s">
        <v>344</v>
      </c>
      <c r="WPI60" s="233">
        <v>25</v>
      </c>
      <c r="WPJ60" s="233" t="s">
        <v>342</v>
      </c>
      <c r="WPK60" s="233">
        <v>3.8</v>
      </c>
      <c r="WPL60" s="233">
        <f>WPI60*WPK60</f>
        <v>95</v>
      </c>
      <c r="WPM60" s="233">
        <v>12</v>
      </c>
      <c r="WPN60" s="233">
        <v>142</v>
      </c>
      <c r="WPO60" s="233" t="s">
        <v>343</v>
      </c>
      <c r="WPP60" s="233" t="s">
        <v>344</v>
      </c>
      <c r="WPQ60" s="233">
        <v>25</v>
      </c>
      <c r="WPR60" s="233" t="s">
        <v>342</v>
      </c>
      <c r="WPS60" s="233">
        <v>3.8</v>
      </c>
      <c r="WPT60" s="233">
        <f>WPQ60*WPS60</f>
        <v>95</v>
      </c>
      <c r="WPU60" s="233">
        <v>12</v>
      </c>
      <c r="WPV60" s="233">
        <v>142</v>
      </c>
      <c r="WPW60" s="233" t="s">
        <v>343</v>
      </c>
      <c r="WPX60" s="233" t="s">
        <v>344</v>
      </c>
      <c r="WPY60" s="233">
        <v>25</v>
      </c>
      <c r="WPZ60" s="233" t="s">
        <v>342</v>
      </c>
      <c r="WQA60" s="233">
        <v>3.8</v>
      </c>
      <c r="WQB60" s="233">
        <f>WPY60*WQA60</f>
        <v>95</v>
      </c>
      <c r="WQC60" s="233">
        <v>12</v>
      </c>
      <c r="WQD60" s="233">
        <v>142</v>
      </c>
      <c r="WQE60" s="233" t="s">
        <v>343</v>
      </c>
      <c r="WQF60" s="233" t="s">
        <v>344</v>
      </c>
      <c r="WQG60" s="233">
        <v>25</v>
      </c>
      <c r="WQH60" s="233" t="s">
        <v>342</v>
      </c>
      <c r="WQI60" s="233">
        <v>3.8</v>
      </c>
      <c r="WQJ60" s="233">
        <f>WQG60*WQI60</f>
        <v>95</v>
      </c>
      <c r="WQK60" s="233">
        <v>12</v>
      </c>
      <c r="WQL60" s="233">
        <v>142</v>
      </c>
      <c r="WQM60" s="233" t="s">
        <v>343</v>
      </c>
      <c r="WQN60" s="233" t="s">
        <v>344</v>
      </c>
      <c r="WQO60" s="233">
        <v>25</v>
      </c>
      <c r="WQP60" s="233" t="s">
        <v>342</v>
      </c>
      <c r="WQQ60" s="233">
        <v>3.8</v>
      </c>
      <c r="WQR60" s="233">
        <f>WQO60*WQQ60</f>
        <v>95</v>
      </c>
      <c r="WQS60" s="233">
        <v>12</v>
      </c>
      <c r="WQT60" s="233">
        <v>142</v>
      </c>
      <c r="WQU60" s="233" t="s">
        <v>343</v>
      </c>
      <c r="WQV60" s="233" t="s">
        <v>344</v>
      </c>
      <c r="WQW60" s="233">
        <v>25</v>
      </c>
      <c r="WQX60" s="233" t="s">
        <v>342</v>
      </c>
      <c r="WQY60" s="233">
        <v>3.8</v>
      </c>
      <c r="WQZ60" s="233">
        <f>WQW60*WQY60</f>
        <v>95</v>
      </c>
      <c r="WRA60" s="233">
        <v>12</v>
      </c>
      <c r="WRB60" s="233">
        <v>142</v>
      </c>
      <c r="WRC60" s="233" t="s">
        <v>343</v>
      </c>
      <c r="WRD60" s="233" t="s">
        <v>344</v>
      </c>
      <c r="WRE60" s="233">
        <v>25</v>
      </c>
      <c r="WRF60" s="233" t="s">
        <v>342</v>
      </c>
      <c r="WRG60" s="233">
        <v>3.8</v>
      </c>
      <c r="WRH60" s="233">
        <f>WRE60*WRG60</f>
        <v>95</v>
      </c>
      <c r="WRI60" s="233">
        <v>12</v>
      </c>
      <c r="WRJ60" s="233">
        <v>142</v>
      </c>
      <c r="WRK60" s="233" t="s">
        <v>343</v>
      </c>
      <c r="WRL60" s="233" t="s">
        <v>344</v>
      </c>
      <c r="WRM60" s="233">
        <v>25</v>
      </c>
      <c r="WRN60" s="233" t="s">
        <v>342</v>
      </c>
      <c r="WRO60" s="233">
        <v>3.8</v>
      </c>
      <c r="WRP60" s="233">
        <f>WRM60*WRO60</f>
        <v>95</v>
      </c>
      <c r="WRQ60" s="233">
        <v>12</v>
      </c>
      <c r="WRR60" s="233">
        <v>142</v>
      </c>
      <c r="WRS60" s="233" t="s">
        <v>343</v>
      </c>
      <c r="WRT60" s="233" t="s">
        <v>344</v>
      </c>
      <c r="WRU60" s="233">
        <v>25</v>
      </c>
      <c r="WRV60" s="233" t="s">
        <v>342</v>
      </c>
      <c r="WRW60" s="233">
        <v>3.8</v>
      </c>
      <c r="WRX60" s="233">
        <f>WRU60*WRW60</f>
        <v>95</v>
      </c>
      <c r="WRY60" s="233">
        <v>12</v>
      </c>
      <c r="WRZ60" s="233">
        <v>142</v>
      </c>
      <c r="WSA60" s="233" t="s">
        <v>343</v>
      </c>
      <c r="WSB60" s="233" t="s">
        <v>344</v>
      </c>
      <c r="WSC60" s="233">
        <v>25</v>
      </c>
      <c r="WSD60" s="233" t="s">
        <v>342</v>
      </c>
      <c r="WSE60" s="233">
        <v>3.8</v>
      </c>
      <c r="WSF60" s="233">
        <f>WSC60*WSE60</f>
        <v>95</v>
      </c>
      <c r="WSG60" s="233">
        <v>12</v>
      </c>
      <c r="WSH60" s="233">
        <v>142</v>
      </c>
      <c r="WSI60" s="233" t="s">
        <v>343</v>
      </c>
      <c r="WSJ60" s="233" t="s">
        <v>344</v>
      </c>
      <c r="WSK60" s="233">
        <v>25</v>
      </c>
      <c r="WSL60" s="233" t="s">
        <v>342</v>
      </c>
      <c r="WSM60" s="233">
        <v>3.8</v>
      </c>
      <c r="WSN60" s="233">
        <f>WSK60*WSM60</f>
        <v>95</v>
      </c>
      <c r="WSO60" s="233">
        <v>12</v>
      </c>
      <c r="WSP60" s="233">
        <v>142</v>
      </c>
      <c r="WSQ60" s="233" t="s">
        <v>343</v>
      </c>
      <c r="WSR60" s="233" t="s">
        <v>344</v>
      </c>
      <c r="WSS60" s="233">
        <v>25</v>
      </c>
      <c r="WST60" s="233" t="s">
        <v>342</v>
      </c>
      <c r="WSU60" s="233">
        <v>3.8</v>
      </c>
      <c r="WSV60" s="233">
        <f>WSS60*WSU60</f>
        <v>95</v>
      </c>
      <c r="WSW60" s="233">
        <v>12</v>
      </c>
      <c r="WSX60" s="233">
        <v>142</v>
      </c>
      <c r="WSY60" s="233" t="s">
        <v>343</v>
      </c>
      <c r="WSZ60" s="233" t="s">
        <v>344</v>
      </c>
      <c r="WTA60" s="233">
        <v>25</v>
      </c>
      <c r="WTB60" s="233" t="s">
        <v>342</v>
      </c>
      <c r="WTC60" s="233">
        <v>3.8</v>
      </c>
      <c r="WTD60" s="233">
        <f>WTA60*WTC60</f>
        <v>95</v>
      </c>
      <c r="WTE60" s="233">
        <v>12</v>
      </c>
      <c r="WTF60" s="233">
        <v>142</v>
      </c>
      <c r="WTG60" s="233" t="s">
        <v>343</v>
      </c>
      <c r="WTH60" s="233" t="s">
        <v>344</v>
      </c>
      <c r="WTI60" s="233">
        <v>25</v>
      </c>
      <c r="WTJ60" s="233" t="s">
        <v>342</v>
      </c>
      <c r="WTK60" s="233">
        <v>3.8</v>
      </c>
      <c r="WTL60" s="233">
        <f>WTI60*WTK60</f>
        <v>95</v>
      </c>
      <c r="WTM60" s="233">
        <v>12</v>
      </c>
      <c r="WTN60" s="233">
        <v>142</v>
      </c>
      <c r="WTO60" s="233" t="s">
        <v>343</v>
      </c>
      <c r="WTP60" s="233" t="s">
        <v>344</v>
      </c>
      <c r="WTQ60" s="233">
        <v>25</v>
      </c>
      <c r="WTR60" s="233" t="s">
        <v>342</v>
      </c>
      <c r="WTS60" s="233">
        <v>3.8</v>
      </c>
      <c r="WTT60" s="233">
        <f>WTQ60*WTS60</f>
        <v>95</v>
      </c>
      <c r="WTU60" s="233">
        <v>12</v>
      </c>
      <c r="WTV60" s="233">
        <v>142</v>
      </c>
      <c r="WTW60" s="233" t="s">
        <v>343</v>
      </c>
      <c r="WTX60" s="233" t="s">
        <v>344</v>
      </c>
      <c r="WTY60" s="233">
        <v>25</v>
      </c>
      <c r="WTZ60" s="233" t="s">
        <v>342</v>
      </c>
      <c r="WUA60" s="233">
        <v>3.8</v>
      </c>
      <c r="WUB60" s="233">
        <f>WTY60*WUA60</f>
        <v>95</v>
      </c>
      <c r="WUC60" s="233">
        <v>12</v>
      </c>
      <c r="WUD60" s="233">
        <v>142</v>
      </c>
      <c r="WUE60" s="233" t="s">
        <v>343</v>
      </c>
      <c r="WUF60" s="233" t="s">
        <v>344</v>
      </c>
      <c r="WUG60" s="233">
        <v>25</v>
      </c>
      <c r="WUH60" s="233" t="s">
        <v>342</v>
      </c>
      <c r="WUI60" s="233">
        <v>3.8</v>
      </c>
      <c r="WUJ60" s="233">
        <f>WUG60*WUI60</f>
        <v>95</v>
      </c>
      <c r="WUK60" s="233">
        <v>12</v>
      </c>
      <c r="WUL60" s="233">
        <v>142</v>
      </c>
      <c r="WUM60" s="233" t="s">
        <v>343</v>
      </c>
      <c r="WUN60" s="233" t="s">
        <v>344</v>
      </c>
      <c r="WUO60" s="233">
        <v>25</v>
      </c>
      <c r="WUP60" s="233" t="s">
        <v>342</v>
      </c>
      <c r="WUQ60" s="233">
        <v>3.8</v>
      </c>
      <c r="WUR60" s="233">
        <f>WUO60*WUQ60</f>
        <v>95</v>
      </c>
      <c r="WUS60" s="233">
        <v>12</v>
      </c>
      <c r="WUT60" s="233">
        <v>142</v>
      </c>
      <c r="WUU60" s="233" t="s">
        <v>343</v>
      </c>
      <c r="WUV60" s="233" t="s">
        <v>344</v>
      </c>
      <c r="WUW60" s="233">
        <v>25</v>
      </c>
      <c r="WUX60" s="233" t="s">
        <v>342</v>
      </c>
      <c r="WUY60" s="233">
        <v>3.8</v>
      </c>
      <c r="WUZ60" s="233">
        <f>WUW60*WUY60</f>
        <v>95</v>
      </c>
      <c r="WVA60" s="233">
        <v>12</v>
      </c>
      <c r="WVB60" s="233">
        <v>142</v>
      </c>
      <c r="WVC60" s="233" t="s">
        <v>343</v>
      </c>
      <c r="WVD60" s="233" t="s">
        <v>344</v>
      </c>
      <c r="WVE60" s="233">
        <v>25</v>
      </c>
      <c r="WVF60" s="233" t="s">
        <v>342</v>
      </c>
      <c r="WVG60" s="233">
        <v>3.8</v>
      </c>
      <c r="WVH60" s="233">
        <f>WVE60*WVG60</f>
        <v>95</v>
      </c>
      <c r="WVI60" s="233">
        <v>12</v>
      </c>
      <c r="WVJ60" s="233">
        <v>142</v>
      </c>
      <c r="WVK60" s="233" t="s">
        <v>343</v>
      </c>
      <c r="WVL60" s="233" t="s">
        <v>344</v>
      </c>
      <c r="WVM60" s="233">
        <v>25</v>
      </c>
      <c r="WVN60" s="233" t="s">
        <v>342</v>
      </c>
      <c r="WVO60" s="233">
        <v>3.8</v>
      </c>
      <c r="WVP60" s="233">
        <f>WVM60*WVO60</f>
        <v>95</v>
      </c>
      <c r="WVQ60" s="233">
        <v>12</v>
      </c>
      <c r="WVR60" s="233">
        <v>142</v>
      </c>
      <c r="WVS60" s="233" t="s">
        <v>343</v>
      </c>
      <c r="WVT60" s="233" t="s">
        <v>344</v>
      </c>
      <c r="WVU60" s="233">
        <v>25</v>
      </c>
      <c r="WVV60" s="233" t="s">
        <v>342</v>
      </c>
      <c r="WVW60" s="233">
        <v>3.8</v>
      </c>
      <c r="WVX60" s="233">
        <f>WVU60*WVW60</f>
        <v>95</v>
      </c>
      <c r="WVY60" s="233">
        <v>12</v>
      </c>
      <c r="WVZ60" s="233">
        <v>142</v>
      </c>
      <c r="WWA60" s="233" t="s">
        <v>343</v>
      </c>
      <c r="WWB60" s="233" t="s">
        <v>344</v>
      </c>
      <c r="WWC60" s="233">
        <v>25</v>
      </c>
      <c r="WWD60" s="233" t="s">
        <v>342</v>
      </c>
      <c r="WWE60" s="233">
        <v>3.8</v>
      </c>
      <c r="WWF60" s="233">
        <f>WWC60*WWE60</f>
        <v>95</v>
      </c>
      <c r="WWG60" s="233">
        <v>12</v>
      </c>
      <c r="WWH60" s="233">
        <v>142</v>
      </c>
      <c r="WWI60" s="233" t="s">
        <v>343</v>
      </c>
      <c r="WWJ60" s="233" t="s">
        <v>344</v>
      </c>
      <c r="WWK60" s="233">
        <v>25</v>
      </c>
      <c r="WWL60" s="233" t="s">
        <v>342</v>
      </c>
      <c r="WWM60" s="233">
        <v>3.8</v>
      </c>
      <c r="WWN60" s="233">
        <f>WWK60*WWM60</f>
        <v>95</v>
      </c>
      <c r="WWO60" s="233">
        <v>12</v>
      </c>
      <c r="WWP60" s="233">
        <v>142</v>
      </c>
      <c r="WWQ60" s="233" t="s">
        <v>343</v>
      </c>
      <c r="WWR60" s="233" t="s">
        <v>344</v>
      </c>
      <c r="WWS60" s="233">
        <v>25</v>
      </c>
      <c r="WWT60" s="233" t="s">
        <v>342</v>
      </c>
      <c r="WWU60" s="233">
        <v>3.8</v>
      </c>
      <c r="WWV60" s="233">
        <f>WWS60*WWU60</f>
        <v>95</v>
      </c>
      <c r="WWW60" s="233">
        <v>12</v>
      </c>
      <c r="WWX60" s="233">
        <v>142</v>
      </c>
      <c r="WWY60" s="233" t="s">
        <v>343</v>
      </c>
      <c r="WWZ60" s="233" t="s">
        <v>344</v>
      </c>
      <c r="WXA60" s="233">
        <v>25</v>
      </c>
      <c r="WXB60" s="233" t="s">
        <v>342</v>
      </c>
      <c r="WXC60" s="233">
        <v>3.8</v>
      </c>
      <c r="WXD60" s="233">
        <f>WXA60*WXC60</f>
        <v>95</v>
      </c>
      <c r="WXE60" s="233">
        <v>12</v>
      </c>
      <c r="WXF60" s="233">
        <v>142</v>
      </c>
      <c r="WXG60" s="233" t="s">
        <v>343</v>
      </c>
      <c r="WXH60" s="233" t="s">
        <v>344</v>
      </c>
      <c r="WXI60" s="233">
        <v>25</v>
      </c>
      <c r="WXJ60" s="233" t="s">
        <v>342</v>
      </c>
      <c r="WXK60" s="233">
        <v>3.8</v>
      </c>
      <c r="WXL60" s="233">
        <f>WXI60*WXK60</f>
        <v>95</v>
      </c>
      <c r="WXM60" s="233">
        <v>12</v>
      </c>
      <c r="WXN60" s="233">
        <v>142</v>
      </c>
      <c r="WXO60" s="233" t="s">
        <v>343</v>
      </c>
      <c r="WXP60" s="233" t="s">
        <v>344</v>
      </c>
      <c r="WXQ60" s="233">
        <v>25</v>
      </c>
      <c r="WXR60" s="233" t="s">
        <v>342</v>
      </c>
      <c r="WXS60" s="233">
        <v>3.8</v>
      </c>
      <c r="WXT60" s="233">
        <f>WXQ60*WXS60</f>
        <v>95</v>
      </c>
      <c r="WXU60" s="233">
        <v>12</v>
      </c>
      <c r="WXV60" s="233">
        <v>142</v>
      </c>
      <c r="WXW60" s="233" t="s">
        <v>343</v>
      </c>
      <c r="WXX60" s="233" t="s">
        <v>344</v>
      </c>
      <c r="WXY60" s="233">
        <v>25</v>
      </c>
      <c r="WXZ60" s="233" t="s">
        <v>342</v>
      </c>
      <c r="WYA60" s="233">
        <v>3.8</v>
      </c>
      <c r="WYB60" s="233">
        <f>WXY60*WYA60</f>
        <v>95</v>
      </c>
      <c r="WYC60" s="233">
        <v>12</v>
      </c>
      <c r="WYD60" s="233">
        <v>142</v>
      </c>
      <c r="WYE60" s="233" t="s">
        <v>343</v>
      </c>
      <c r="WYF60" s="233" t="s">
        <v>344</v>
      </c>
      <c r="WYG60" s="233">
        <v>25</v>
      </c>
      <c r="WYH60" s="233" t="s">
        <v>342</v>
      </c>
      <c r="WYI60" s="233">
        <v>3.8</v>
      </c>
      <c r="WYJ60" s="233">
        <f>WYG60*WYI60</f>
        <v>95</v>
      </c>
      <c r="WYK60" s="233">
        <v>12</v>
      </c>
      <c r="WYL60" s="233">
        <v>142</v>
      </c>
      <c r="WYM60" s="233" t="s">
        <v>343</v>
      </c>
      <c r="WYN60" s="233" t="s">
        <v>344</v>
      </c>
      <c r="WYO60" s="233">
        <v>25</v>
      </c>
      <c r="WYP60" s="233" t="s">
        <v>342</v>
      </c>
      <c r="WYQ60" s="233">
        <v>3.8</v>
      </c>
      <c r="WYR60" s="233">
        <f>WYO60*WYQ60</f>
        <v>95</v>
      </c>
      <c r="WYS60" s="233">
        <v>12</v>
      </c>
      <c r="WYT60" s="233">
        <v>142</v>
      </c>
      <c r="WYU60" s="233" t="s">
        <v>343</v>
      </c>
      <c r="WYV60" s="233" t="s">
        <v>344</v>
      </c>
      <c r="WYW60" s="233">
        <v>25</v>
      </c>
      <c r="WYX60" s="233" t="s">
        <v>342</v>
      </c>
      <c r="WYY60" s="233">
        <v>3.8</v>
      </c>
      <c r="WYZ60" s="233">
        <f>WYW60*WYY60</f>
        <v>95</v>
      </c>
      <c r="WZA60" s="233">
        <v>12</v>
      </c>
      <c r="WZB60" s="233">
        <v>142</v>
      </c>
      <c r="WZC60" s="233" t="s">
        <v>343</v>
      </c>
      <c r="WZD60" s="233" t="s">
        <v>344</v>
      </c>
      <c r="WZE60" s="233">
        <v>25</v>
      </c>
      <c r="WZF60" s="233" t="s">
        <v>342</v>
      </c>
      <c r="WZG60" s="233">
        <v>3.8</v>
      </c>
      <c r="WZH60" s="233">
        <f>WZE60*WZG60</f>
        <v>95</v>
      </c>
      <c r="WZI60" s="233">
        <v>12</v>
      </c>
      <c r="WZJ60" s="233">
        <v>142</v>
      </c>
      <c r="WZK60" s="233" t="s">
        <v>343</v>
      </c>
      <c r="WZL60" s="233" t="s">
        <v>344</v>
      </c>
      <c r="WZM60" s="233">
        <v>25</v>
      </c>
      <c r="WZN60" s="233" t="s">
        <v>342</v>
      </c>
      <c r="WZO60" s="233">
        <v>3.8</v>
      </c>
      <c r="WZP60" s="233">
        <f>WZM60*WZO60</f>
        <v>95</v>
      </c>
      <c r="WZQ60" s="233">
        <v>12</v>
      </c>
      <c r="WZR60" s="233">
        <v>142</v>
      </c>
      <c r="WZS60" s="233" t="s">
        <v>343</v>
      </c>
      <c r="WZT60" s="233" t="s">
        <v>344</v>
      </c>
      <c r="WZU60" s="233">
        <v>25</v>
      </c>
      <c r="WZV60" s="233" t="s">
        <v>342</v>
      </c>
      <c r="WZW60" s="233">
        <v>3.8</v>
      </c>
      <c r="WZX60" s="233">
        <f>WZU60*WZW60</f>
        <v>95</v>
      </c>
      <c r="WZY60" s="233">
        <v>12</v>
      </c>
      <c r="WZZ60" s="233">
        <v>142</v>
      </c>
      <c r="XAA60" s="233" t="s">
        <v>343</v>
      </c>
      <c r="XAB60" s="233" t="s">
        <v>344</v>
      </c>
      <c r="XAC60" s="233">
        <v>25</v>
      </c>
      <c r="XAD60" s="233" t="s">
        <v>342</v>
      </c>
      <c r="XAE60" s="233">
        <v>3.8</v>
      </c>
      <c r="XAF60" s="233">
        <f>XAC60*XAE60</f>
        <v>95</v>
      </c>
      <c r="XAG60" s="233">
        <v>12</v>
      </c>
      <c r="XAH60" s="233">
        <v>142</v>
      </c>
      <c r="XAI60" s="233" t="s">
        <v>343</v>
      </c>
      <c r="XAJ60" s="233" t="s">
        <v>344</v>
      </c>
      <c r="XAK60" s="233">
        <v>25</v>
      </c>
      <c r="XAL60" s="233" t="s">
        <v>342</v>
      </c>
      <c r="XAM60" s="233">
        <v>3.8</v>
      </c>
      <c r="XAN60" s="233">
        <f>XAK60*XAM60</f>
        <v>95</v>
      </c>
      <c r="XAO60" s="233">
        <v>12</v>
      </c>
      <c r="XAP60" s="233">
        <v>142</v>
      </c>
      <c r="XAQ60" s="233" t="s">
        <v>343</v>
      </c>
      <c r="XAR60" s="233" t="s">
        <v>344</v>
      </c>
      <c r="XAS60" s="233">
        <v>25</v>
      </c>
      <c r="XAT60" s="233" t="s">
        <v>342</v>
      </c>
      <c r="XAU60" s="233">
        <v>3.8</v>
      </c>
      <c r="XAV60" s="233">
        <f>XAS60*XAU60</f>
        <v>95</v>
      </c>
      <c r="XAW60" s="233">
        <v>12</v>
      </c>
      <c r="XAX60" s="233">
        <v>142</v>
      </c>
      <c r="XAY60" s="233" t="s">
        <v>343</v>
      </c>
      <c r="XAZ60" s="233" t="s">
        <v>344</v>
      </c>
      <c r="XBA60" s="233">
        <v>25</v>
      </c>
      <c r="XBB60" s="233" t="s">
        <v>342</v>
      </c>
      <c r="XBC60" s="233">
        <v>3.8</v>
      </c>
      <c r="XBD60" s="233">
        <f>XBA60*XBC60</f>
        <v>95</v>
      </c>
      <c r="XBE60" s="233">
        <v>12</v>
      </c>
      <c r="XBF60" s="233">
        <v>142</v>
      </c>
      <c r="XBG60" s="233" t="s">
        <v>343</v>
      </c>
      <c r="XBH60" s="233" t="s">
        <v>344</v>
      </c>
      <c r="XBI60" s="233">
        <v>25</v>
      </c>
      <c r="XBJ60" s="233" t="s">
        <v>342</v>
      </c>
      <c r="XBK60" s="233">
        <v>3.8</v>
      </c>
      <c r="XBL60" s="233">
        <f>XBI60*XBK60</f>
        <v>95</v>
      </c>
      <c r="XBM60" s="233">
        <v>12</v>
      </c>
      <c r="XBN60" s="233">
        <v>142</v>
      </c>
      <c r="XBO60" s="233" t="s">
        <v>343</v>
      </c>
      <c r="XBP60" s="233" t="s">
        <v>344</v>
      </c>
      <c r="XBQ60" s="233">
        <v>25</v>
      </c>
      <c r="XBR60" s="233" t="s">
        <v>342</v>
      </c>
      <c r="XBS60" s="233">
        <v>3.8</v>
      </c>
      <c r="XBT60" s="233">
        <f>XBQ60*XBS60</f>
        <v>95</v>
      </c>
      <c r="XBU60" s="233">
        <v>12</v>
      </c>
      <c r="XBV60" s="233">
        <v>142</v>
      </c>
      <c r="XBW60" s="233" t="s">
        <v>343</v>
      </c>
      <c r="XBX60" s="233" t="s">
        <v>344</v>
      </c>
      <c r="XBY60" s="233">
        <v>25</v>
      </c>
      <c r="XBZ60" s="233" t="s">
        <v>342</v>
      </c>
      <c r="XCA60" s="233">
        <v>3.8</v>
      </c>
      <c r="XCB60" s="233">
        <f>XBY60*XCA60</f>
        <v>95</v>
      </c>
      <c r="XCC60" s="233">
        <v>12</v>
      </c>
      <c r="XCD60" s="233">
        <v>142</v>
      </c>
      <c r="XCE60" s="233" t="s">
        <v>343</v>
      </c>
      <c r="XCF60" s="233" t="s">
        <v>344</v>
      </c>
      <c r="XCG60" s="233">
        <v>25</v>
      </c>
      <c r="XCH60" s="233" t="s">
        <v>342</v>
      </c>
      <c r="XCI60" s="233">
        <v>3.8</v>
      </c>
      <c r="XCJ60" s="233">
        <f>XCG60*XCI60</f>
        <v>95</v>
      </c>
      <c r="XCK60" s="233">
        <v>12</v>
      </c>
      <c r="XCL60" s="233">
        <v>142</v>
      </c>
      <c r="XCM60" s="233" t="s">
        <v>343</v>
      </c>
      <c r="XCN60" s="233" t="s">
        <v>344</v>
      </c>
      <c r="XCO60" s="233">
        <v>25</v>
      </c>
      <c r="XCP60" s="233" t="s">
        <v>342</v>
      </c>
      <c r="XCQ60" s="233">
        <v>3.8</v>
      </c>
      <c r="XCR60" s="233">
        <f>XCO60*XCQ60</f>
        <v>95</v>
      </c>
      <c r="XCS60" s="233">
        <v>12</v>
      </c>
      <c r="XCT60" s="233">
        <v>142</v>
      </c>
      <c r="XCU60" s="233" t="s">
        <v>343</v>
      </c>
      <c r="XCV60" s="233" t="s">
        <v>344</v>
      </c>
      <c r="XCW60" s="233">
        <v>25</v>
      </c>
      <c r="XCX60" s="233" t="s">
        <v>342</v>
      </c>
      <c r="XCY60" s="233">
        <v>3.8</v>
      </c>
      <c r="XCZ60" s="233">
        <f>XCW60*XCY60</f>
        <v>95</v>
      </c>
      <c r="XDA60" s="233">
        <v>12</v>
      </c>
      <c r="XDB60" s="233">
        <v>142</v>
      </c>
      <c r="XDC60" s="233" t="s">
        <v>343</v>
      </c>
      <c r="XDD60" s="233" t="s">
        <v>344</v>
      </c>
      <c r="XDE60" s="233">
        <v>25</v>
      </c>
      <c r="XDF60" s="233" t="s">
        <v>342</v>
      </c>
      <c r="XDG60" s="233">
        <v>3.8</v>
      </c>
      <c r="XDH60" s="233">
        <f>XDE60*XDG60</f>
        <v>95</v>
      </c>
      <c r="XDI60" s="233">
        <v>12</v>
      </c>
      <c r="XDJ60" s="233">
        <v>142</v>
      </c>
      <c r="XDK60" s="233" t="s">
        <v>343</v>
      </c>
      <c r="XDL60" s="233" t="s">
        <v>344</v>
      </c>
      <c r="XDM60" s="233">
        <v>25</v>
      </c>
      <c r="XDN60" s="233" t="s">
        <v>342</v>
      </c>
      <c r="XDO60" s="233">
        <v>3.8</v>
      </c>
      <c r="XDP60" s="233">
        <f>XDM60*XDO60</f>
        <v>95</v>
      </c>
      <c r="XDQ60" s="233">
        <v>12</v>
      </c>
      <c r="XDR60" s="233">
        <v>142</v>
      </c>
      <c r="XDS60" s="233" t="s">
        <v>343</v>
      </c>
      <c r="XDT60" s="233" t="s">
        <v>344</v>
      </c>
      <c r="XDU60" s="233">
        <v>25</v>
      </c>
      <c r="XDV60" s="233" t="s">
        <v>342</v>
      </c>
      <c r="XDW60" s="233">
        <v>3.8</v>
      </c>
      <c r="XDX60" s="233">
        <f>XDU60*XDW60</f>
        <v>95</v>
      </c>
      <c r="XDY60" s="233">
        <v>12</v>
      </c>
      <c r="XDZ60" s="233">
        <v>142</v>
      </c>
      <c r="XEA60" s="233" t="s">
        <v>343</v>
      </c>
      <c r="XEB60" s="233" t="s">
        <v>344</v>
      </c>
      <c r="XEC60" s="233">
        <v>25</v>
      </c>
      <c r="XED60" s="233" t="s">
        <v>342</v>
      </c>
      <c r="XEE60" s="233">
        <v>3.8</v>
      </c>
      <c r="XEF60" s="233">
        <f>XEC60*XEE60</f>
        <v>95</v>
      </c>
      <c r="XEG60" s="233">
        <v>12</v>
      </c>
      <c r="XEH60" s="233">
        <v>142</v>
      </c>
      <c r="XEI60" s="233" t="s">
        <v>343</v>
      </c>
      <c r="XEJ60" s="233" t="s">
        <v>344</v>
      </c>
      <c r="XEK60" s="233">
        <v>25</v>
      </c>
      <c r="XEL60" s="233" t="s">
        <v>342</v>
      </c>
      <c r="XEM60" s="233">
        <v>3.8</v>
      </c>
      <c r="XEN60" s="233">
        <f>XEK60*XEM60</f>
        <v>95</v>
      </c>
      <c r="XEO60" s="233">
        <v>12</v>
      </c>
      <c r="XEP60" s="233">
        <v>142</v>
      </c>
      <c r="XEQ60" s="233" t="s">
        <v>343</v>
      </c>
      <c r="XER60" s="233" t="s">
        <v>344</v>
      </c>
      <c r="XES60" s="233">
        <v>25</v>
      </c>
      <c r="XET60" s="233" t="s">
        <v>342</v>
      </c>
      <c r="XEU60" s="233">
        <v>3.8</v>
      </c>
      <c r="XEV60" s="233">
        <f>XES60*XEU60</f>
        <v>95</v>
      </c>
      <c r="XEW60" s="233">
        <v>12</v>
      </c>
      <c r="XEX60" s="233">
        <v>142</v>
      </c>
      <c r="XEY60" s="233" t="s">
        <v>343</v>
      </c>
      <c r="XEZ60" s="233" t="s">
        <v>344</v>
      </c>
      <c r="XFA60" s="233">
        <v>25</v>
      </c>
      <c r="XFB60" s="233" t="s">
        <v>342</v>
      </c>
      <c r="XFC60" s="233">
        <v>3.8</v>
      </c>
      <c r="XFD60" s="233">
        <f>XFA60*XFC60</f>
        <v>95</v>
      </c>
    </row>
    <row r="61" spans="1:16384">
      <c r="A61" s="355"/>
      <c r="C61" s="355"/>
      <c r="G61" s="1918"/>
    </row>
    <row r="62" spans="1:16384" ht="39.6">
      <c r="A62" s="1024">
        <v>12</v>
      </c>
      <c r="B62" s="1024">
        <v>142</v>
      </c>
      <c r="C62" s="1204" t="s">
        <v>343</v>
      </c>
      <c r="E62" s="1185">
        <v>100</v>
      </c>
      <c r="F62" s="1186" t="s">
        <v>342</v>
      </c>
      <c r="G62" s="1918"/>
      <c r="H62" s="412">
        <f>E62*G62</f>
        <v>0</v>
      </c>
    </row>
    <row r="63" spans="1:16384">
      <c r="A63" s="1024"/>
      <c r="B63" s="1024"/>
      <c r="C63" s="1204"/>
      <c r="E63" s="1185"/>
      <c r="F63" s="1186"/>
      <c r="G63" s="1918"/>
    </row>
    <row r="64" spans="1:16384" ht="26.4">
      <c r="A64" s="1024">
        <v>12</v>
      </c>
      <c r="B64" s="1024">
        <v>151</v>
      </c>
      <c r="C64" s="1204" t="s">
        <v>345</v>
      </c>
      <c r="E64" s="1185">
        <v>9</v>
      </c>
      <c r="F64" s="1186" t="s">
        <v>11</v>
      </c>
      <c r="G64" s="1918"/>
      <c r="H64" s="412">
        <f>E64*G64</f>
        <v>0</v>
      </c>
    </row>
    <row r="65" spans="1:9">
      <c r="A65" s="1024"/>
      <c r="B65" s="1024"/>
      <c r="C65" s="1204"/>
      <c r="E65" s="1185"/>
      <c r="F65" s="1186"/>
      <c r="G65" s="1918"/>
    </row>
    <row r="66" spans="1:9" ht="28.2" customHeight="1">
      <c r="A66" s="1024">
        <v>12</v>
      </c>
      <c r="B66" s="1024">
        <v>163</v>
      </c>
      <c r="C66" s="1204" t="s">
        <v>346</v>
      </c>
      <c r="E66" s="1185">
        <v>9</v>
      </c>
      <c r="F66" s="1186" t="s">
        <v>11</v>
      </c>
      <c r="G66" s="1918"/>
      <c r="H66" s="412">
        <f>E66*G66</f>
        <v>0</v>
      </c>
    </row>
    <row r="67" spans="1:9">
      <c r="A67" s="1024"/>
      <c r="B67" s="1024"/>
      <c r="C67" s="1204"/>
      <c r="E67" s="1185"/>
      <c r="F67" s="1186"/>
      <c r="G67" s="1918"/>
    </row>
    <row r="68" spans="1:9">
      <c r="A68" s="371" t="s">
        <v>347</v>
      </c>
      <c r="B68" s="487"/>
      <c r="C68" s="360" t="s">
        <v>348</v>
      </c>
      <c r="D68" s="362"/>
      <c r="E68" s="1202"/>
      <c r="F68" s="1203"/>
      <c r="G68" s="1918"/>
      <c r="H68" s="477"/>
    </row>
    <row r="69" spans="1:9" ht="26.4">
      <c r="A69" s="1024">
        <v>12</v>
      </c>
      <c r="B69" s="1024">
        <v>221</v>
      </c>
      <c r="C69" s="1204" t="s">
        <v>349</v>
      </c>
      <c r="D69" s="356" t="s">
        <v>1250</v>
      </c>
      <c r="E69" s="1185">
        <v>1</v>
      </c>
      <c r="F69" s="1186" t="s">
        <v>11</v>
      </c>
      <c r="G69" s="1918"/>
      <c r="H69" s="412">
        <f>E69*G69</f>
        <v>0</v>
      </c>
    </row>
    <row r="70" spans="1:9" customFormat="1" ht="14.4">
      <c r="G70" s="1918"/>
    </row>
    <row r="71" spans="1:9" ht="21">
      <c r="A71" s="1024">
        <v>12</v>
      </c>
      <c r="B71" s="1024">
        <v>231</v>
      </c>
      <c r="C71" s="1204" t="s">
        <v>352</v>
      </c>
      <c r="D71" s="356" t="s">
        <v>1249</v>
      </c>
      <c r="E71" s="1185">
        <v>9</v>
      </c>
      <c r="F71" s="1186" t="s">
        <v>353</v>
      </c>
      <c r="G71" s="1918"/>
      <c r="H71" s="412">
        <f>E71*G71</f>
        <v>0</v>
      </c>
    </row>
    <row r="72" spans="1:9">
      <c r="A72" s="1024"/>
      <c r="B72" s="1024"/>
      <c r="C72" s="1204"/>
      <c r="E72" s="1185"/>
      <c r="F72" s="1186"/>
      <c r="G72" s="1918"/>
    </row>
    <row r="73" spans="1:9" ht="15.6">
      <c r="A73" s="1024" t="s">
        <v>1238</v>
      </c>
      <c r="B73" s="1024">
        <v>234</v>
      </c>
      <c r="C73" s="1334" t="s">
        <v>1248</v>
      </c>
      <c r="D73" s="356" t="s">
        <v>1247</v>
      </c>
      <c r="E73" s="1185">
        <v>15</v>
      </c>
      <c r="F73" s="1186" t="s">
        <v>353</v>
      </c>
      <c r="G73" s="1918"/>
      <c r="H73" s="412">
        <f>E73*G73</f>
        <v>0</v>
      </c>
      <c r="I73" s="2"/>
    </row>
    <row r="74" spans="1:9" ht="15">
      <c r="A74" s="1024"/>
      <c r="B74" s="1024"/>
      <c r="C74" s="1335"/>
      <c r="E74" s="1185"/>
      <c r="F74" s="1186"/>
      <c r="G74" s="1918"/>
      <c r="I74" s="2"/>
    </row>
    <row r="75" spans="1:9">
      <c r="A75" s="1024">
        <v>12</v>
      </c>
      <c r="B75" s="1024">
        <v>261</v>
      </c>
      <c r="C75" s="1204" t="s">
        <v>354</v>
      </c>
      <c r="E75" s="1185">
        <v>4</v>
      </c>
      <c r="F75" s="1186" t="s">
        <v>11</v>
      </c>
      <c r="G75" s="1918"/>
      <c r="H75" s="412">
        <f>E75*G75</f>
        <v>0</v>
      </c>
    </row>
    <row r="76" spans="1:9">
      <c r="A76" s="1024"/>
      <c r="B76" s="1024"/>
      <c r="C76" s="1204"/>
      <c r="E76" s="1185"/>
      <c r="F76" s="1186"/>
      <c r="G76" s="1918"/>
    </row>
    <row r="77" spans="1:9" ht="15">
      <c r="A77" s="371" t="s">
        <v>355</v>
      </c>
      <c r="B77" s="487"/>
      <c r="C77" s="360" t="s">
        <v>356</v>
      </c>
      <c r="D77" s="362"/>
      <c r="E77" s="487"/>
      <c r="F77" s="476"/>
      <c r="G77" s="1918"/>
      <c r="H77" s="477"/>
      <c r="I77" s="2"/>
    </row>
    <row r="78" spans="1:9" ht="26.4">
      <c r="A78" s="1024">
        <v>12</v>
      </c>
      <c r="B78" s="1024">
        <v>321</v>
      </c>
      <c r="C78" s="1204" t="s">
        <v>1694</v>
      </c>
      <c r="D78" s="1336" t="s">
        <v>1245</v>
      </c>
      <c r="E78" s="1185">
        <v>165</v>
      </c>
      <c r="F78" s="1186" t="s">
        <v>342</v>
      </c>
      <c r="G78" s="1918"/>
      <c r="H78" s="412">
        <f>E78*G78</f>
        <v>0</v>
      </c>
    </row>
    <row r="79" spans="1:9" ht="15">
      <c r="A79" s="354"/>
      <c r="C79" s="355"/>
      <c r="G79" s="1918"/>
      <c r="I79" s="2"/>
    </row>
    <row r="80" spans="1:9" ht="26.4">
      <c r="A80" s="1024">
        <v>12</v>
      </c>
      <c r="B80" s="1024">
        <v>322</v>
      </c>
      <c r="C80" s="1204" t="s">
        <v>1695</v>
      </c>
      <c r="D80" s="351" t="s">
        <v>1222</v>
      </c>
      <c r="E80" s="1185">
        <v>875</v>
      </c>
      <c r="F80" s="1186" t="s">
        <v>342</v>
      </c>
      <c r="G80" s="1918"/>
      <c r="H80" s="412">
        <f>E80*G80</f>
        <v>0</v>
      </c>
    </row>
    <row r="81" spans="1:8">
      <c r="A81" s="1024"/>
      <c r="B81" s="1024"/>
      <c r="C81" s="1204"/>
      <c r="E81" s="1185"/>
      <c r="F81" s="1186"/>
      <c r="G81" s="1918"/>
    </row>
    <row r="82" spans="1:8" ht="39.6">
      <c r="A82" s="1024">
        <v>12</v>
      </c>
      <c r="B82" s="1187">
        <v>351</v>
      </c>
      <c r="C82" s="1204" t="s">
        <v>1244</v>
      </c>
      <c r="D82" s="351" t="s">
        <v>1243</v>
      </c>
      <c r="E82" s="1185">
        <v>105</v>
      </c>
      <c r="F82" s="1186" t="s">
        <v>342</v>
      </c>
      <c r="G82" s="1918"/>
      <c r="H82" s="412">
        <f>E82*G82</f>
        <v>0</v>
      </c>
    </row>
    <row r="83" spans="1:8">
      <c r="A83" s="1024"/>
      <c r="B83" s="1024"/>
      <c r="C83" s="1204"/>
      <c r="E83" s="1185"/>
      <c r="F83" s="1186"/>
      <c r="G83" s="1918"/>
    </row>
    <row r="84" spans="1:8" ht="15.6">
      <c r="A84" s="1024">
        <v>12</v>
      </c>
      <c r="B84" s="1024">
        <v>359</v>
      </c>
      <c r="C84" s="1204" t="s">
        <v>1242</v>
      </c>
      <c r="E84" s="1185">
        <v>105</v>
      </c>
      <c r="F84" s="1186" t="s">
        <v>342</v>
      </c>
      <c r="G84" s="1918"/>
      <c r="H84" s="412">
        <f>E84*G84</f>
        <v>0</v>
      </c>
    </row>
    <row r="85" spans="1:8">
      <c r="A85" s="1024"/>
      <c r="B85" s="1024"/>
      <c r="C85" s="1204"/>
      <c r="E85" s="1185"/>
      <c r="F85" s="1186"/>
      <c r="G85" s="1918"/>
    </row>
    <row r="86" spans="1:8" ht="41.4">
      <c r="A86" s="1024">
        <v>12</v>
      </c>
      <c r="B86" s="1024">
        <v>372</v>
      </c>
      <c r="C86" s="1204" t="s">
        <v>1696</v>
      </c>
      <c r="D86" s="356" t="s">
        <v>359</v>
      </c>
      <c r="E86" s="1185">
        <v>13.2</v>
      </c>
      <c r="F86" s="1186" t="s">
        <v>342</v>
      </c>
      <c r="G86" s="1918"/>
      <c r="H86" s="412">
        <f>E86*G86</f>
        <v>0</v>
      </c>
    </row>
    <row r="87" spans="1:8">
      <c r="A87" s="1024"/>
      <c r="B87" s="1024"/>
      <c r="C87" s="1204"/>
      <c r="D87" s="356"/>
      <c r="E87" s="1185"/>
      <c r="F87" s="1186"/>
      <c r="G87" s="1918"/>
    </row>
    <row r="88" spans="1:8" ht="26.4">
      <c r="A88" s="1024">
        <v>12</v>
      </c>
      <c r="B88" s="1024">
        <v>381</v>
      </c>
      <c r="C88" s="1204" t="s">
        <v>1697</v>
      </c>
      <c r="D88" s="356" t="s">
        <v>1241</v>
      </c>
      <c r="E88" s="1185">
        <v>3</v>
      </c>
      <c r="F88" s="1186" t="s">
        <v>342</v>
      </c>
      <c r="G88" s="1918"/>
      <c r="H88" s="412">
        <f>E88*G88</f>
        <v>0</v>
      </c>
    </row>
    <row r="89" spans="1:8">
      <c r="A89" s="1024"/>
      <c r="B89" s="1024"/>
      <c r="C89" s="1204"/>
      <c r="D89" s="356"/>
      <c r="E89" s="1185"/>
      <c r="F89" s="1186"/>
      <c r="G89" s="1918"/>
    </row>
    <row r="90" spans="1:8" ht="26.4">
      <c r="A90" s="1024">
        <v>12</v>
      </c>
      <c r="B90" s="1024">
        <v>382</v>
      </c>
      <c r="C90" s="1204" t="s">
        <v>1698</v>
      </c>
      <c r="E90" s="1185">
        <v>13.2</v>
      </c>
      <c r="F90" s="1186" t="s">
        <v>353</v>
      </c>
      <c r="G90" s="1918"/>
      <c r="H90" s="412">
        <f>E90*G90</f>
        <v>0</v>
      </c>
    </row>
    <row r="91" spans="1:8">
      <c r="A91" s="1024"/>
      <c r="B91" s="1024"/>
      <c r="C91" s="1204"/>
      <c r="E91" s="1185"/>
      <c r="F91" s="1186"/>
      <c r="G91" s="1918"/>
    </row>
    <row r="92" spans="1:8" ht="26.4">
      <c r="A92" s="1024">
        <v>12</v>
      </c>
      <c r="B92" s="1024">
        <v>391</v>
      </c>
      <c r="C92" s="1204" t="s">
        <v>361</v>
      </c>
      <c r="E92" s="1185">
        <v>163</v>
      </c>
      <c r="F92" s="1186" t="s">
        <v>353</v>
      </c>
      <c r="G92" s="1918"/>
      <c r="H92" s="412">
        <f>E92*G92</f>
        <v>0</v>
      </c>
    </row>
    <row r="93" spans="1:8">
      <c r="A93" s="1024"/>
      <c r="B93" s="1024"/>
      <c r="C93" s="1204"/>
      <c r="E93" s="1185"/>
      <c r="F93" s="1186"/>
      <c r="G93" s="1918"/>
    </row>
    <row r="94" spans="1:8">
      <c r="A94" s="371" t="s">
        <v>1240</v>
      </c>
      <c r="B94" s="487"/>
      <c r="C94" s="360" t="s">
        <v>1239</v>
      </c>
      <c r="D94" s="362"/>
      <c r="E94" s="487"/>
      <c r="F94" s="476"/>
      <c r="G94" s="1918"/>
      <c r="H94" s="477"/>
    </row>
    <row r="95" spans="1:8" ht="26.4">
      <c r="A95" s="1024" t="s">
        <v>1238</v>
      </c>
      <c r="B95" s="1024">
        <v>411</v>
      </c>
      <c r="C95" s="1204" t="s">
        <v>1237</v>
      </c>
      <c r="D95" s="384"/>
      <c r="E95" s="1185">
        <v>6</v>
      </c>
      <c r="F95" s="1186" t="s">
        <v>353</v>
      </c>
      <c r="G95" s="1918"/>
      <c r="H95" s="412">
        <f>E95*G95</f>
        <v>0</v>
      </c>
    </row>
    <row r="96" spans="1:8">
      <c r="A96" s="1024"/>
      <c r="B96" s="1024"/>
      <c r="C96" s="1204"/>
      <c r="E96" s="1185"/>
      <c r="F96" s="1186"/>
      <c r="G96" s="1211"/>
    </row>
    <row r="97" spans="1:14" ht="15">
      <c r="A97" s="377" t="s">
        <v>10</v>
      </c>
      <c r="B97" s="378"/>
      <c r="C97" s="377" t="s">
        <v>9</v>
      </c>
      <c r="D97" s="348"/>
      <c r="E97" s="378"/>
      <c r="F97" s="379"/>
      <c r="G97" s="1933"/>
      <c r="H97" s="380">
        <f>SUM(H52:H96)</f>
        <v>0</v>
      </c>
      <c r="I97" s="2"/>
    </row>
    <row r="98" spans="1:14" ht="15">
      <c r="A98" s="2"/>
      <c r="B98" s="2"/>
      <c r="C98" s="2"/>
      <c r="E98" s="2"/>
      <c r="F98" s="381"/>
      <c r="G98" s="1934"/>
      <c r="H98" s="382"/>
    </row>
    <row r="99" spans="1:14">
      <c r="A99" s="334" t="s">
        <v>326</v>
      </c>
      <c r="B99" s="335"/>
      <c r="C99" s="334" t="s">
        <v>327</v>
      </c>
      <c r="D99" s="334" t="s">
        <v>328</v>
      </c>
      <c r="E99" s="336" t="s">
        <v>329</v>
      </c>
      <c r="F99" s="336" t="s">
        <v>330</v>
      </c>
      <c r="G99" s="1935"/>
      <c r="H99" s="338" t="s">
        <v>332</v>
      </c>
    </row>
    <row r="100" spans="1:14" ht="13.8" thickBot="1">
      <c r="A100" s="339" t="s">
        <v>333</v>
      </c>
      <c r="B100" s="340"/>
      <c r="C100" s="339" t="s">
        <v>333</v>
      </c>
      <c r="D100" s="341"/>
      <c r="E100" s="342" t="s">
        <v>333</v>
      </c>
      <c r="F100" s="343"/>
      <c r="G100" s="1936"/>
      <c r="H100" s="345"/>
    </row>
    <row r="101" spans="1:14" ht="13.8" thickTop="1">
      <c r="A101" s="346" t="s">
        <v>8</v>
      </c>
      <c r="B101" s="456"/>
      <c r="C101" s="346" t="s">
        <v>363</v>
      </c>
      <c r="D101" s="348"/>
      <c r="E101" s="456"/>
      <c r="F101" s="455"/>
      <c r="G101" s="1989"/>
      <c r="H101" s="457"/>
    </row>
    <row r="102" spans="1:14">
      <c r="G102" s="484"/>
    </row>
    <row r="103" spans="1:14" ht="18">
      <c r="A103" s="371" t="s">
        <v>364</v>
      </c>
      <c r="B103" s="487"/>
      <c r="C103" s="360" t="s">
        <v>18</v>
      </c>
      <c r="D103" s="362"/>
      <c r="E103" s="487"/>
      <c r="F103" s="476"/>
      <c r="G103" s="1990"/>
      <c r="H103" s="477"/>
      <c r="I103" s="2245"/>
      <c r="J103" s="2246"/>
      <c r="K103" s="2246"/>
      <c r="L103" s="2246"/>
      <c r="M103" s="2246"/>
      <c r="N103" s="2246"/>
    </row>
    <row r="104" spans="1:14" ht="26.4">
      <c r="A104" s="1208" t="s">
        <v>17</v>
      </c>
      <c r="B104" s="1024">
        <v>114</v>
      </c>
      <c r="C104" s="1190" t="s">
        <v>365</v>
      </c>
      <c r="D104" s="351" t="s">
        <v>366</v>
      </c>
      <c r="E104" s="412">
        <v>70</v>
      </c>
      <c r="F104" s="1186" t="s">
        <v>367</v>
      </c>
      <c r="G104" s="1918"/>
      <c r="H104" s="412">
        <f>E104*G104</f>
        <v>0</v>
      </c>
      <c r="I104" s="1023"/>
      <c r="J104" s="1023"/>
      <c r="K104" s="1023"/>
      <c r="L104" s="1023"/>
      <c r="M104" s="1023"/>
      <c r="N104" s="1023"/>
    </row>
    <row r="105" spans="1:14" ht="18">
      <c r="A105" s="1024"/>
      <c r="B105" s="1024"/>
      <c r="C105" s="1190"/>
      <c r="E105" s="412"/>
      <c r="F105" s="1186"/>
      <c r="G105" s="1918"/>
      <c r="I105" s="1023"/>
      <c r="J105" s="1023"/>
      <c r="K105" s="1023"/>
      <c r="L105" s="1023"/>
      <c r="M105" s="1023"/>
      <c r="N105" s="1023"/>
    </row>
    <row r="106" spans="1:14" ht="26.4">
      <c r="A106" s="1024">
        <v>21</v>
      </c>
      <c r="B106" s="1024">
        <v>224</v>
      </c>
      <c r="C106" s="1204" t="s">
        <v>486</v>
      </c>
      <c r="D106" s="351" t="s">
        <v>1235</v>
      </c>
      <c r="E106" s="412">
        <v>77</v>
      </c>
      <c r="F106" s="1186" t="s">
        <v>367</v>
      </c>
      <c r="G106" s="1918"/>
      <c r="H106" s="412">
        <f>E106*G106</f>
        <v>0</v>
      </c>
    </row>
    <row r="107" spans="1:14">
      <c r="A107" s="1024"/>
      <c r="B107" s="1024"/>
      <c r="C107" s="1204"/>
      <c r="E107" s="412"/>
      <c r="F107" s="1186"/>
      <c r="G107" s="1918"/>
    </row>
    <row r="108" spans="1:14" ht="26.4">
      <c r="A108" s="1024">
        <v>21</v>
      </c>
      <c r="B108" s="1024">
        <v>234</v>
      </c>
      <c r="C108" s="1204" t="s">
        <v>368</v>
      </c>
      <c r="D108" s="351" t="s">
        <v>1234</v>
      </c>
      <c r="E108" s="412">
        <v>693</v>
      </c>
      <c r="F108" s="1186" t="s">
        <v>367</v>
      </c>
      <c r="G108" s="1918"/>
      <c r="H108" s="412">
        <f>E108*G108</f>
        <v>0</v>
      </c>
    </row>
    <row r="109" spans="1:14">
      <c r="A109" s="1024"/>
      <c r="B109" s="1024"/>
      <c r="C109" s="1204"/>
      <c r="E109" s="412"/>
      <c r="F109" s="1186"/>
      <c r="G109" s="1918"/>
      <c r="J109" s="233" t="s">
        <v>366</v>
      </c>
    </row>
    <row r="110" spans="1:14" ht="66">
      <c r="A110" s="1024">
        <v>21</v>
      </c>
      <c r="B110" s="1024">
        <v>314</v>
      </c>
      <c r="C110" s="1204" t="s">
        <v>369</v>
      </c>
      <c r="D110" s="384" t="s">
        <v>1233</v>
      </c>
      <c r="E110" s="412">
        <v>7.5</v>
      </c>
      <c r="F110" s="1186" t="s">
        <v>367</v>
      </c>
      <c r="G110" s="1918"/>
      <c r="H110" s="412">
        <f>E110*G110</f>
        <v>0</v>
      </c>
    </row>
    <row r="111" spans="1:14">
      <c r="A111" s="1024"/>
      <c r="B111" s="1024"/>
      <c r="C111" s="1204"/>
      <c r="D111" s="385"/>
      <c r="E111" s="412"/>
      <c r="F111" s="1186"/>
      <c r="G111" s="1918"/>
    </row>
    <row r="112" spans="1:14" ht="66">
      <c r="A112" s="1024">
        <v>21</v>
      </c>
      <c r="B112" s="1024">
        <v>364</v>
      </c>
      <c r="C112" s="1204" t="s">
        <v>1232</v>
      </c>
      <c r="D112" s="385" t="s">
        <v>1231</v>
      </c>
      <c r="E112" s="412">
        <v>3.6</v>
      </c>
      <c r="F112" s="1186" t="s">
        <v>367</v>
      </c>
      <c r="G112" s="1918"/>
      <c r="H112" s="412">
        <f>E112*G112</f>
        <v>0</v>
      </c>
    </row>
    <row r="113" spans="1:14">
      <c r="A113" s="1024"/>
      <c r="B113" s="1024"/>
      <c r="C113" s="1204"/>
      <c r="E113" s="412"/>
      <c r="F113" s="1186"/>
      <c r="G113" s="1918"/>
    </row>
    <row r="114" spans="1:14" ht="26.4">
      <c r="A114" s="1024">
        <v>21</v>
      </c>
      <c r="B114" s="1024">
        <v>752</v>
      </c>
      <c r="C114" s="1204" t="s">
        <v>1230</v>
      </c>
      <c r="E114" s="412">
        <v>6.25</v>
      </c>
      <c r="F114" s="1186" t="s">
        <v>367</v>
      </c>
      <c r="G114" s="1918"/>
      <c r="H114" s="412">
        <f>E114*G114</f>
        <v>0</v>
      </c>
    </row>
    <row r="115" spans="1:14">
      <c r="A115" s="1024"/>
      <c r="B115" s="1024"/>
      <c r="C115" s="1204"/>
      <c r="E115" s="412"/>
      <c r="F115" s="1186"/>
      <c r="G115" s="1918"/>
    </row>
    <row r="116" spans="1:14">
      <c r="A116" s="371" t="s">
        <v>371</v>
      </c>
      <c r="B116" s="487"/>
      <c r="C116" s="360" t="s">
        <v>15</v>
      </c>
      <c r="D116" s="362"/>
      <c r="E116" s="477"/>
      <c r="F116" s="476"/>
      <c r="G116" s="1918"/>
      <c r="H116" s="477"/>
    </row>
    <row r="117" spans="1:14" ht="26.4">
      <c r="A117" s="1024">
        <v>22</v>
      </c>
      <c r="B117" s="1024">
        <v>112</v>
      </c>
      <c r="C117" s="1204" t="s">
        <v>372</v>
      </c>
      <c r="D117" s="385" t="s">
        <v>1229</v>
      </c>
      <c r="E117" s="412">
        <v>1100</v>
      </c>
      <c r="F117" s="1186" t="s">
        <v>342</v>
      </c>
      <c r="G117" s="1918"/>
      <c r="H117" s="412">
        <f>E117*G117</f>
        <v>0</v>
      </c>
    </row>
    <row r="118" spans="1:14">
      <c r="A118" s="1024"/>
      <c r="B118" s="1024"/>
      <c r="C118" s="1204"/>
      <c r="E118" s="412"/>
      <c r="F118" s="1186"/>
      <c r="G118" s="1918"/>
    </row>
    <row r="119" spans="1:14">
      <c r="A119" s="371" t="s">
        <v>373</v>
      </c>
      <c r="B119" s="487"/>
      <c r="C119" s="360" t="s">
        <v>374</v>
      </c>
      <c r="D119" s="362"/>
      <c r="E119" s="477"/>
      <c r="F119" s="476"/>
      <c r="G119" s="1918"/>
      <c r="H119" s="477"/>
    </row>
    <row r="120" spans="1:14" ht="26.4">
      <c r="A120" s="1024">
        <v>24</v>
      </c>
      <c r="B120" s="1024">
        <v>119</v>
      </c>
      <c r="C120" s="1204" t="s">
        <v>375</v>
      </c>
      <c r="D120" s="356"/>
      <c r="E120" s="412">
        <v>56</v>
      </c>
      <c r="F120" s="1186" t="s">
        <v>367</v>
      </c>
      <c r="G120" s="1918"/>
      <c r="H120" s="412">
        <f>E120*G120</f>
        <v>0</v>
      </c>
    </row>
    <row r="121" spans="1:14">
      <c r="A121" s="1024"/>
      <c r="B121" s="1024"/>
      <c r="C121" s="1204"/>
      <c r="D121" s="356"/>
      <c r="E121" s="412"/>
      <c r="F121" s="1186"/>
      <c r="G121" s="1918"/>
    </row>
    <row r="122" spans="1:14" ht="26.4">
      <c r="A122" s="1024">
        <v>24</v>
      </c>
      <c r="B122" s="1024">
        <v>474</v>
      </c>
      <c r="C122" s="1204" t="s">
        <v>1228</v>
      </c>
      <c r="D122" s="356"/>
      <c r="E122" s="412">
        <v>150</v>
      </c>
      <c r="F122" s="1186" t="s">
        <v>342</v>
      </c>
      <c r="G122" s="1918"/>
      <c r="H122" s="412">
        <f>E122*G122</f>
        <v>0</v>
      </c>
    </row>
    <row r="123" spans="1:14">
      <c r="A123" s="354"/>
      <c r="C123" s="355"/>
      <c r="E123" s="412"/>
      <c r="G123" s="1918"/>
    </row>
    <row r="124" spans="1:14" ht="26.4">
      <c r="A124" s="1024">
        <v>24</v>
      </c>
      <c r="B124" s="1024">
        <v>475</v>
      </c>
      <c r="C124" s="1204" t="s">
        <v>493</v>
      </c>
      <c r="D124" s="356"/>
      <c r="E124" s="412">
        <v>884</v>
      </c>
      <c r="F124" s="1186" t="s">
        <v>342</v>
      </c>
      <c r="G124" s="1918"/>
      <c r="H124" s="412">
        <f>E124*G124</f>
        <v>0</v>
      </c>
    </row>
    <row r="125" spans="1:14">
      <c r="A125" s="1024"/>
      <c r="B125" s="1024"/>
      <c r="C125" s="1204"/>
      <c r="E125" s="412"/>
      <c r="F125" s="1186"/>
      <c r="G125" s="1918"/>
    </row>
    <row r="126" spans="1:14" ht="13.2" customHeight="1">
      <c r="A126" s="371" t="s">
        <v>377</v>
      </c>
      <c r="B126" s="487"/>
      <c r="C126" s="360" t="s">
        <v>14</v>
      </c>
      <c r="D126" s="362"/>
      <c r="E126" s="477"/>
      <c r="F126" s="476"/>
      <c r="G126" s="1918"/>
      <c r="H126" s="477"/>
      <c r="I126" s="1022"/>
      <c r="J126" s="1023"/>
      <c r="K126" s="1023"/>
      <c r="L126" s="1023"/>
      <c r="M126" s="1023"/>
      <c r="N126" s="1023"/>
    </row>
    <row r="127" spans="1:14" ht="26.4">
      <c r="A127" s="1024">
        <v>25</v>
      </c>
      <c r="B127" s="1024">
        <v>112</v>
      </c>
      <c r="C127" s="1204" t="s">
        <v>378</v>
      </c>
      <c r="D127" s="385" t="s">
        <v>379</v>
      </c>
      <c r="E127" s="412">
        <v>254</v>
      </c>
      <c r="F127" s="1186" t="s">
        <v>342</v>
      </c>
      <c r="G127" s="1918"/>
      <c r="H127" s="412">
        <f>E127*G127</f>
        <v>0</v>
      </c>
      <c r="I127" s="1023"/>
      <c r="J127" s="1023"/>
      <c r="K127" s="1023"/>
      <c r="L127" s="1023"/>
      <c r="M127" s="1023"/>
      <c r="N127" s="1023"/>
    </row>
    <row r="128" spans="1:14" ht="13.2" customHeight="1">
      <c r="A128" s="1024"/>
      <c r="B128" s="1024"/>
      <c r="C128" s="1204"/>
      <c r="D128" s="385"/>
      <c r="E128" s="412"/>
      <c r="F128" s="1186"/>
      <c r="G128" s="1918"/>
      <c r="I128" s="1023"/>
      <c r="J128" s="1023"/>
      <c r="K128" s="1023"/>
      <c r="L128" s="1023"/>
      <c r="M128" s="1023"/>
      <c r="N128" s="1023"/>
    </row>
    <row r="129" spans="1:8" ht="30.6">
      <c r="A129" s="1024">
        <v>25</v>
      </c>
      <c r="B129" s="1024">
        <v>187</v>
      </c>
      <c r="C129" s="1334" t="s">
        <v>1227</v>
      </c>
      <c r="D129" s="384" t="s">
        <v>1226</v>
      </c>
      <c r="E129" s="412">
        <v>100</v>
      </c>
      <c r="F129" s="1186" t="s">
        <v>11</v>
      </c>
      <c r="G129" s="1918"/>
      <c r="H129" s="412">
        <f>E129*G129</f>
        <v>0</v>
      </c>
    </row>
    <row r="130" spans="1:8">
      <c r="A130" s="1024"/>
      <c r="B130" s="1024"/>
      <c r="C130" s="1335"/>
      <c r="E130" s="412"/>
      <c r="F130" s="1186"/>
      <c r="G130" s="1918"/>
    </row>
    <row r="131" spans="1:8" ht="15.6">
      <c r="A131" s="1024">
        <v>25</v>
      </c>
      <c r="B131" s="1024">
        <v>151</v>
      </c>
      <c r="C131" s="1335" t="s">
        <v>154</v>
      </c>
      <c r="E131" s="412">
        <f>E127</f>
        <v>254</v>
      </c>
      <c r="F131" s="1186" t="s">
        <v>342</v>
      </c>
      <c r="G131" s="1918"/>
      <c r="H131" s="412">
        <f>E131*G131</f>
        <v>0</v>
      </c>
    </row>
    <row r="132" spans="1:8">
      <c r="A132" s="1024"/>
      <c r="B132" s="1024"/>
      <c r="C132" s="1204"/>
      <c r="E132" s="412"/>
      <c r="F132" s="1186"/>
      <c r="G132" s="1918"/>
    </row>
    <row r="133" spans="1:8" s="1187" customFormat="1" ht="30.6">
      <c r="A133" s="1024">
        <v>25</v>
      </c>
      <c r="B133" s="1024">
        <v>281</v>
      </c>
      <c r="C133" s="1334" t="s">
        <v>495</v>
      </c>
      <c r="D133" s="384" t="s">
        <v>1225</v>
      </c>
      <c r="E133" s="412">
        <v>12</v>
      </c>
      <c r="F133" s="1186" t="s">
        <v>367</v>
      </c>
      <c r="G133" s="1918"/>
      <c r="H133" s="412">
        <f>E133*G133</f>
        <v>0</v>
      </c>
    </row>
    <row r="134" spans="1:8" s="1187" customFormat="1" ht="26.4">
      <c r="A134" s="1024" t="s">
        <v>1224</v>
      </c>
      <c r="B134" s="1024">
        <v>281</v>
      </c>
      <c r="C134" s="1334" t="s">
        <v>495</v>
      </c>
      <c r="D134" s="384" t="s">
        <v>1223</v>
      </c>
      <c r="E134" s="412">
        <v>0.75</v>
      </c>
      <c r="F134" s="1186" t="s">
        <v>367</v>
      </c>
      <c r="G134" s="1918"/>
      <c r="H134" s="412">
        <f>E134*G134</f>
        <v>0</v>
      </c>
    </row>
    <row r="135" spans="1:8">
      <c r="A135" s="1024"/>
      <c r="B135" s="1024"/>
      <c r="C135" s="1204"/>
      <c r="E135" s="412"/>
      <c r="F135" s="1186"/>
      <c r="G135" s="1918"/>
    </row>
    <row r="136" spans="1:8">
      <c r="A136" s="371" t="s">
        <v>380</v>
      </c>
      <c r="B136" s="487"/>
      <c r="C136" s="360" t="s">
        <v>381</v>
      </c>
      <c r="D136" s="362"/>
      <c r="E136" s="477"/>
      <c r="F136" s="476"/>
      <c r="G136" s="1918"/>
      <c r="H136" s="477"/>
    </row>
    <row r="137" spans="1:8" ht="26.25" customHeight="1">
      <c r="A137" s="1024">
        <v>29</v>
      </c>
      <c r="B137" s="1024">
        <v>121</v>
      </c>
      <c r="C137" s="1204" t="s">
        <v>382</v>
      </c>
      <c r="D137" s="356" t="s">
        <v>383</v>
      </c>
      <c r="E137" s="1206">
        <f>(E139*1.35)+(E141*1.5)+(E143*1.5)+E145</f>
        <v>1443.7900000000002</v>
      </c>
      <c r="F137" s="1186" t="s">
        <v>384</v>
      </c>
      <c r="G137" s="1918"/>
      <c r="H137" s="412">
        <f>E137*G137</f>
        <v>0</v>
      </c>
    </row>
    <row r="138" spans="1:8">
      <c r="A138" s="1024"/>
      <c r="B138" s="1024"/>
      <c r="C138" s="1204"/>
      <c r="E138" s="412"/>
      <c r="F138" s="1186"/>
      <c r="G138" s="1918"/>
    </row>
    <row r="139" spans="1:8" ht="26.4">
      <c r="A139" s="1024">
        <v>29</v>
      </c>
      <c r="B139" s="1024">
        <v>131</v>
      </c>
      <c r="C139" s="1204" t="s">
        <v>385</v>
      </c>
      <c r="E139" s="412">
        <f>E104</f>
        <v>70</v>
      </c>
      <c r="F139" s="1186" t="s">
        <v>367</v>
      </c>
      <c r="G139" s="1918"/>
      <c r="H139" s="412">
        <f>E139*G139</f>
        <v>0</v>
      </c>
    </row>
    <row r="140" spans="1:8">
      <c r="A140" s="1024"/>
      <c r="B140" s="1024"/>
      <c r="C140" s="1204"/>
      <c r="E140" s="412"/>
      <c r="F140" s="1186"/>
      <c r="G140" s="1918"/>
    </row>
    <row r="141" spans="1:8" ht="26.4">
      <c r="A141" s="1024">
        <v>29</v>
      </c>
      <c r="B141" s="1024">
        <v>133</v>
      </c>
      <c r="C141" s="1204" t="s">
        <v>590</v>
      </c>
      <c r="E141" s="412">
        <f>E106+E110+E112</f>
        <v>88.1</v>
      </c>
      <c r="F141" s="1186" t="s">
        <v>367</v>
      </c>
      <c r="G141" s="1918"/>
      <c r="H141" s="412">
        <f>E141*G141</f>
        <v>0</v>
      </c>
    </row>
    <row r="142" spans="1:8">
      <c r="A142" s="1024"/>
      <c r="B142" s="1024"/>
      <c r="C142" s="1204"/>
      <c r="E142" s="1185"/>
      <c r="F142" s="1186"/>
      <c r="G142" s="1918"/>
    </row>
    <row r="143" spans="1:8" ht="26.4">
      <c r="A143" s="1024">
        <v>29</v>
      </c>
      <c r="B143" s="1024">
        <v>134</v>
      </c>
      <c r="C143" s="1204" t="s">
        <v>387</v>
      </c>
      <c r="E143" s="412">
        <f>E108</f>
        <v>693</v>
      </c>
      <c r="F143" s="1186" t="s">
        <v>367</v>
      </c>
      <c r="G143" s="1918"/>
      <c r="H143" s="412">
        <f>E143*G143</f>
        <v>0</v>
      </c>
    </row>
    <row r="144" spans="1:8">
      <c r="A144" s="1024"/>
      <c r="B144" s="1024"/>
      <c r="C144" s="1204"/>
      <c r="E144" s="1185"/>
      <c r="F144" s="1186"/>
      <c r="G144" s="1918"/>
    </row>
    <row r="145" spans="1:14" ht="26.4">
      <c r="A145" s="1024">
        <v>29</v>
      </c>
      <c r="B145" s="1024">
        <v>153</v>
      </c>
      <c r="C145" s="1204" t="s">
        <v>388</v>
      </c>
      <c r="E145" s="412">
        <f>(E80+E86)*0.1*2</f>
        <v>177.64000000000001</v>
      </c>
      <c r="F145" s="1186" t="s">
        <v>384</v>
      </c>
      <c r="G145" s="1918"/>
      <c r="H145" s="412">
        <f>E145*G145</f>
        <v>0</v>
      </c>
    </row>
    <row r="146" spans="1:14" ht="13.8" thickBot="1">
      <c r="A146" s="1184"/>
      <c r="B146" s="1184"/>
      <c r="C146" s="1205"/>
      <c r="D146" s="390"/>
      <c r="E146" s="1181"/>
      <c r="F146" s="1182"/>
      <c r="G146" s="2005"/>
      <c r="H146" s="554"/>
    </row>
    <row r="147" spans="1:14" ht="13.8">
      <c r="A147" s="377" t="s">
        <v>8</v>
      </c>
      <c r="B147" s="378"/>
      <c r="C147" s="377" t="s">
        <v>363</v>
      </c>
      <c r="D147" s="348"/>
      <c r="E147" s="378"/>
      <c r="F147" s="379"/>
      <c r="G147" s="1933" t="s">
        <v>362</v>
      </c>
      <c r="H147" s="380">
        <f>SUM(H104:H146)</f>
        <v>0</v>
      </c>
    </row>
    <row r="148" spans="1:14">
      <c r="G148" s="484"/>
    </row>
    <row r="149" spans="1:14">
      <c r="A149" s="334" t="s">
        <v>326</v>
      </c>
      <c r="B149" s="335"/>
      <c r="C149" s="334" t="s">
        <v>327</v>
      </c>
      <c r="D149" s="334" t="s">
        <v>328</v>
      </c>
      <c r="E149" s="336" t="s">
        <v>329</v>
      </c>
      <c r="F149" s="336" t="s">
        <v>330</v>
      </c>
      <c r="G149" s="1935" t="s">
        <v>331</v>
      </c>
      <c r="H149" s="338" t="s">
        <v>332</v>
      </c>
    </row>
    <row r="150" spans="1:14" ht="13.8" thickBot="1">
      <c r="A150" s="339" t="s">
        <v>333</v>
      </c>
      <c r="B150" s="340"/>
      <c r="C150" s="339" t="s">
        <v>333</v>
      </c>
      <c r="D150" s="341"/>
      <c r="E150" s="342" t="s">
        <v>333</v>
      </c>
      <c r="F150" s="343"/>
      <c r="G150" s="1936" t="s">
        <v>334</v>
      </c>
      <c r="H150" s="345"/>
    </row>
    <row r="151" spans="1:14" ht="13.95" customHeight="1" thickTop="1">
      <c r="A151" s="346" t="s">
        <v>240</v>
      </c>
      <c r="B151" s="456"/>
      <c r="C151" s="346" t="s">
        <v>7</v>
      </c>
      <c r="D151" s="348"/>
      <c r="E151" s="456"/>
      <c r="F151" s="455"/>
      <c r="G151" s="1989"/>
      <c r="H151" s="457"/>
      <c r="I151" s="537"/>
      <c r="J151" s="538"/>
      <c r="K151" s="538"/>
      <c r="L151" s="538"/>
      <c r="M151" s="538"/>
      <c r="N151" s="538"/>
    </row>
    <row r="152" spans="1:14" ht="13.2" customHeight="1">
      <c r="G152" s="484"/>
      <c r="I152" s="538"/>
      <c r="J152" s="538"/>
      <c r="K152" s="538"/>
      <c r="L152" s="538"/>
      <c r="M152" s="538"/>
      <c r="N152" s="538"/>
    </row>
    <row r="153" spans="1:14" ht="13.2" customHeight="1">
      <c r="A153" s="354" t="s">
        <v>391</v>
      </c>
      <c r="C153" s="355" t="s">
        <v>392</v>
      </c>
      <c r="G153" s="484"/>
      <c r="I153" s="538"/>
      <c r="J153" s="538"/>
      <c r="K153" s="538"/>
      <c r="L153" s="538"/>
      <c r="M153" s="538"/>
      <c r="N153" s="538"/>
    </row>
    <row r="154" spans="1:14" ht="13.2" customHeight="1">
      <c r="A154" s="371" t="s">
        <v>393</v>
      </c>
      <c r="B154" s="487"/>
      <c r="C154" s="360" t="s">
        <v>394</v>
      </c>
      <c r="D154" s="362"/>
      <c r="E154" s="487"/>
      <c r="F154" s="476"/>
      <c r="G154" s="1990"/>
      <c r="H154" s="477"/>
      <c r="I154" s="538"/>
      <c r="J154" s="538"/>
      <c r="K154" s="538"/>
      <c r="L154" s="538"/>
      <c r="M154" s="538"/>
      <c r="N154" s="538"/>
    </row>
    <row r="155" spans="1:14" ht="39.6">
      <c r="A155" s="1024">
        <v>31</v>
      </c>
      <c r="B155" s="1024">
        <v>131</v>
      </c>
      <c r="C155" s="1190" t="s">
        <v>395</v>
      </c>
      <c r="D155" s="356" t="s">
        <v>773</v>
      </c>
      <c r="E155" s="1185">
        <v>40</v>
      </c>
      <c r="F155" s="1186" t="s">
        <v>367</v>
      </c>
      <c r="G155" s="1918"/>
      <c r="H155" s="412">
        <f>E155*G155</f>
        <v>0</v>
      </c>
      <c r="I155" s="538"/>
      <c r="J155" s="538"/>
      <c r="K155" s="538"/>
      <c r="L155" s="538"/>
      <c r="M155" s="538"/>
      <c r="N155" s="538"/>
    </row>
    <row r="156" spans="1:14" ht="14.4">
      <c r="A156" s="1024"/>
      <c r="B156" s="1024"/>
      <c r="C156" s="1190"/>
      <c r="D156" s="356"/>
      <c r="E156" s="1185"/>
      <c r="F156" s="1186"/>
      <c r="G156" s="1918"/>
      <c r="I156" s="538"/>
      <c r="J156" s="538"/>
      <c r="K156" s="538"/>
      <c r="L156" s="538"/>
      <c r="M156" s="538"/>
      <c r="N156" s="538"/>
    </row>
    <row r="157" spans="1:14" ht="39.6">
      <c r="A157" s="1024">
        <v>31</v>
      </c>
      <c r="B157" s="1024">
        <v>132</v>
      </c>
      <c r="C157" s="1190" t="s">
        <v>497</v>
      </c>
      <c r="D157" s="356" t="s">
        <v>1222</v>
      </c>
      <c r="E157" s="1185">
        <v>310</v>
      </c>
      <c r="F157" s="1186" t="s">
        <v>367</v>
      </c>
      <c r="G157" s="1918"/>
      <c r="H157" s="412">
        <f>E157*G157</f>
        <v>0</v>
      </c>
      <c r="I157" s="538"/>
      <c r="J157" s="538"/>
      <c r="K157" s="538"/>
      <c r="L157" s="538"/>
      <c r="M157" s="538"/>
      <c r="N157" s="538"/>
    </row>
    <row r="158" spans="1:14" ht="14.4">
      <c r="A158" s="1024"/>
      <c r="B158" s="1024"/>
      <c r="C158" s="1190"/>
      <c r="D158" s="356"/>
      <c r="E158" s="1185"/>
      <c r="F158" s="1186"/>
      <c r="G158" s="1918"/>
      <c r="I158" s="538"/>
      <c r="J158" s="538"/>
      <c r="K158" s="538"/>
      <c r="L158" s="538"/>
      <c r="M158" s="538"/>
      <c r="N158" s="538"/>
    </row>
    <row r="159" spans="1:14" ht="39.6">
      <c r="A159" s="1024">
        <v>31</v>
      </c>
      <c r="B159" s="1024">
        <v>181</v>
      </c>
      <c r="C159" s="1190" t="s">
        <v>396</v>
      </c>
      <c r="D159" s="356" t="s">
        <v>1221</v>
      </c>
      <c r="E159" s="1185">
        <v>47.25</v>
      </c>
      <c r="F159" s="1186" t="s">
        <v>367</v>
      </c>
      <c r="G159" s="1918"/>
      <c r="H159" s="412">
        <f>E159*G159</f>
        <v>0</v>
      </c>
      <c r="I159" s="538"/>
      <c r="J159" s="538"/>
      <c r="K159" s="538"/>
      <c r="L159" s="538"/>
      <c r="M159" s="538"/>
      <c r="N159" s="538"/>
    </row>
    <row r="160" spans="1:14">
      <c r="A160" s="1024"/>
      <c r="B160" s="1024"/>
      <c r="C160" s="1190"/>
      <c r="D160" s="356"/>
      <c r="E160" s="1185"/>
      <c r="F160" s="1186"/>
      <c r="G160" s="1918"/>
    </row>
    <row r="161" spans="1:10">
      <c r="A161" s="371" t="s">
        <v>1220</v>
      </c>
      <c r="B161" s="487"/>
      <c r="C161" s="360" t="s">
        <v>1219</v>
      </c>
      <c r="D161" s="362"/>
      <c r="E161" s="487"/>
      <c r="F161" s="476"/>
      <c r="G161" s="1918"/>
      <c r="H161" s="477"/>
    </row>
    <row r="162" spans="1:10" ht="39.6">
      <c r="A162" s="1024">
        <v>31</v>
      </c>
      <c r="B162" s="1024">
        <v>646</v>
      </c>
      <c r="C162" s="1190" t="s">
        <v>1218</v>
      </c>
      <c r="D162" s="351" t="s">
        <v>401</v>
      </c>
      <c r="E162" s="412">
        <v>724</v>
      </c>
      <c r="F162" s="1186" t="s">
        <v>342</v>
      </c>
      <c r="G162" s="1918"/>
      <c r="H162" s="412">
        <f>E162*G162</f>
        <v>0</v>
      </c>
    </row>
    <row r="163" spans="1:10">
      <c r="A163" s="1024"/>
      <c r="B163" s="1024"/>
      <c r="C163" s="1190"/>
      <c r="E163" s="412"/>
      <c r="F163" s="1186"/>
      <c r="G163" s="1211"/>
    </row>
    <row r="164" spans="1:10" ht="19.2" customHeight="1">
      <c r="A164" s="354" t="s">
        <v>402</v>
      </c>
      <c r="C164" s="355" t="s">
        <v>403</v>
      </c>
      <c r="E164" s="412"/>
      <c r="G164" s="484"/>
    </row>
    <row r="165" spans="1:10">
      <c r="A165" s="371" t="s">
        <v>404</v>
      </c>
      <c r="B165" s="487"/>
      <c r="C165" s="360" t="s">
        <v>405</v>
      </c>
      <c r="D165" s="362"/>
      <c r="E165" s="487"/>
      <c r="F165" s="476"/>
      <c r="G165" s="1990"/>
      <c r="H165" s="477"/>
    </row>
    <row r="166" spans="1:10" ht="39.6">
      <c r="A166" s="1024">
        <v>32</v>
      </c>
      <c r="B166" s="1024">
        <v>254</v>
      </c>
      <c r="C166" s="1204" t="s">
        <v>406</v>
      </c>
      <c r="D166" s="351" t="s">
        <v>407</v>
      </c>
      <c r="E166" s="412">
        <v>137</v>
      </c>
      <c r="F166" s="1186" t="s">
        <v>342</v>
      </c>
      <c r="G166" s="1918"/>
      <c r="H166" s="412">
        <f>E166*G166</f>
        <v>0</v>
      </c>
    </row>
    <row r="167" spans="1:10">
      <c r="A167" s="1024"/>
      <c r="B167" s="1024"/>
      <c r="C167" s="1190"/>
      <c r="E167" s="1185"/>
      <c r="F167" s="1186"/>
      <c r="G167" s="1918"/>
    </row>
    <row r="168" spans="1:10" ht="52.8">
      <c r="A168" s="1024">
        <v>32</v>
      </c>
      <c r="B168" s="1024">
        <v>289</v>
      </c>
      <c r="C168" s="1204" t="s">
        <v>1217</v>
      </c>
      <c r="D168" s="351" t="s">
        <v>401</v>
      </c>
      <c r="E168" s="412">
        <f>E162</f>
        <v>724</v>
      </c>
      <c r="F168" s="1186" t="s">
        <v>342</v>
      </c>
      <c r="G168" s="1918"/>
      <c r="H168" s="412">
        <f>E168*G168</f>
        <v>0</v>
      </c>
    </row>
    <row r="169" spans="1:10">
      <c r="A169" s="1024"/>
      <c r="B169" s="1024"/>
      <c r="C169" s="1190"/>
      <c r="E169" s="1185"/>
      <c r="F169" s="1186"/>
      <c r="G169" s="1211"/>
    </row>
    <row r="170" spans="1:10">
      <c r="A170" s="371" t="s">
        <v>1216</v>
      </c>
      <c r="B170" s="487"/>
      <c r="C170" s="360" t="s">
        <v>1215</v>
      </c>
      <c r="D170" s="362"/>
      <c r="E170" s="487"/>
      <c r="F170" s="476"/>
      <c r="G170" s="1990"/>
      <c r="H170" s="477"/>
    </row>
    <row r="171" spans="1:10" ht="26.4">
      <c r="A171" s="1024">
        <v>32</v>
      </c>
      <c r="B171" s="1024">
        <v>492</v>
      </c>
      <c r="C171" s="1204" t="s">
        <v>1214</v>
      </c>
      <c r="E171" s="412">
        <v>725</v>
      </c>
      <c r="F171" s="1186" t="s">
        <v>342</v>
      </c>
      <c r="G171" s="1918"/>
      <c r="H171" s="412">
        <f>E171*G171</f>
        <v>0</v>
      </c>
    </row>
    <row r="172" spans="1:10">
      <c r="A172" s="1024"/>
      <c r="B172" s="1024"/>
      <c r="C172" s="1190"/>
      <c r="E172" s="1185"/>
      <c r="F172" s="1186"/>
      <c r="G172" s="1211"/>
    </row>
    <row r="173" spans="1:10">
      <c r="A173" s="371" t="s">
        <v>1213</v>
      </c>
      <c r="B173" s="487"/>
      <c r="C173" s="360" t="s">
        <v>1212</v>
      </c>
      <c r="D173" s="396"/>
      <c r="E173" s="477"/>
      <c r="F173" s="1203"/>
      <c r="G173" s="2006"/>
      <c r="H173" s="477"/>
    </row>
    <row r="174" spans="1:10">
      <c r="A174" s="1024"/>
      <c r="B174" s="1024"/>
      <c r="C174" s="1190"/>
      <c r="E174" s="1185"/>
      <c r="F174" s="1186"/>
      <c r="G174" s="1211"/>
    </row>
    <row r="175" spans="1:10" ht="39.6">
      <c r="A175" s="1024">
        <v>34</v>
      </c>
      <c r="B175" s="1024">
        <v>311</v>
      </c>
      <c r="C175" s="1190" t="s">
        <v>1211</v>
      </c>
      <c r="D175" s="351" t="s">
        <v>1210</v>
      </c>
      <c r="E175" s="1185">
        <v>105</v>
      </c>
      <c r="F175" s="1186" t="s">
        <v>342</v>
      </c>
      <c r="G175" s="1918"/>
      <c r="H175" s="412">
        <f>E175*G175</f>
        <v>0</v>
      </c>
      <c r="J175" s="536"/>
    </row>
    <row r="176" spans="1:10">
      <c r="A176" s="1024"/>
      <c r="B176" s="1024"/>
      <c r="C176" s="1190"/>
      <c r="E176" s="1185"/>
      <c r="F176" s="1186"/>
      <c r="G176" s="1918"/>
      <c r="J176" s="536"/>
    </row>
    <row r="177" spans="1:10" ht="52.8">
      <c r="A177" s="1024">
        <v>34</v>
      </c>
      <c r="B177" s="1024">
        <v>911</v>
      </c>
      <c r="C177" s="1190" t="s">
        <v>1699</v>
      </c>
      <c r="E177" s="1185">
        <v>105</v>
      </c>
      <c r="F177" s="1186" t="s">
        <v>342</v>
      </c>
      <c r="G177" s="1918"/>
      <c r="H177" s="412">
        <f>E177*G177</f>
        <v>0</v>
      </c>
      <c r="J177" s="820"/>
    </row>
    <row r="178" spans="1:10">
      <c r="A178" s="1024"/>
      <c r="B178" s="1024"/>
      <c r="C178" s="1190"/>
      <c r="E178" s="1185"/>
      <c r="F178" s="1186"/>
      <c r="G178" s="1918"/>
    </row>
    <row r="179" spans="1:10">
      <c r="A179" s="371" t="s">
        <v>408</v>
      </c>
      <c r="B179" s="487"/>
      <c r="C179" s="360" t="s">
        <v>140</v>
      </c>
      <c r="D179" s="396"/>
      <c r="E179" s="477"/>
      <c r="F179" s="1203"/>
      <c r="G179" s="2006"/>
      <c r="H179" s="477"/>
    </row>
    <row r="180" spans="1:10">
      <c r="A180" s="354"/>
      <c r="C180" s="355"/>
      <c r="D180" s="397"/>
      <c r="E180" s="412"/>
      <c r="F180" s="1186"/>
      <c r="G180" s="1211"/>
    </row>
    <row r="181" spans="1:10" ht="39.6">
      <c r="A181" s="1024">
        <v>35</v>
      </c>
      <c r="B181" s="1024">
        <v>214</v>
      </c>
      <c r="C181" s="1190" t="s">
        <v>409</v>
      </c>
      <c r="E181" s="1185">
        <v>89</v>
      </c>
      <c r="F181" s="1186" t="s">
        <v>353</v>
      </c>
      <c r="G181" s="1918"/>
      <c r="H181" s="412">
        <f>E181*G181</f>
        <v>0</v>
      </c>
    </row>
    <row r="182" spans="1:10">
      <c r="A182" s="1024"/>
      <c r="B182" s="1024"/>
      <c r="C182" s="1190"/>
      <c r="E182" s="1185"/>
      <c r="F182" s="1186"/>
      <c r="G182" s="1918"/>
    </row>
    <row r="183" spans="1:10" ht="39.6">
      <c r="A183" s="1024">
        <v>35</v>
      </c>
      <c r="B183" s="1024">
        <v>231</v>
      </c>
      <c r="C183" s="1190" t="s">
        <v>410</v>
      </c>
      <c r="E183" s="1185">
        <v>103</v>
      </c>
      <c r="F183" s="1186" t="s">
        <v>353</v>
      </c>
      <c r="G183" s="1918"/>
      <c r="H183" s="412">
        <f>E183*G183</f>
        <v>0</v>
      </c>
      <c r="J183" s="536"/>
    </row>
    <row r="184" spans="1:10">
      <c r="A184" s="1024"/>
      <c r="B184" s="1024"/>
      <c r="C184" s="1190"/>
      <c r="E184" s="1185"/>
      <c r="F184" s="1186"/>
      <c r="G184" s="1918"/>
      <c r="J184" s="536"/>
    </row>
    <row r="185" spans="1:10" ht="39.6">
      <c r="A185" s="1024">
        <v>35</v>
      </c>
      <c r="B185" s="1024">
        <v>235</v>
      </c>
      <c r="C185" s="1190" t="s">
        <v>411</v>
      </c>
      <c r="E185" s="1185">
        <v>15.5</v>
      </c>
      <c r="F185" s="1186" t="s">
        <v>353</v>
      </c>
      <c r="G185" s="1918"/>
      <c r="H185" s="412">
        <f>E185*G185</f>
        <v>0</v>
      </c>
    </row>
    <row r="186" spans="1:10">
      <c r="A186" s="1024"/>
      <c r="B186" s="1024"/>
      <c r="C186" s="1190"/>
      <c r="E186" s="1185"/>
      <c r="F186" s="1186"/>
      <c r="G186" s="1918"/>
    </row>
    <row r="187" spans="1:10" ht="39.6">
      <c r="A187" s="1024">
        <v>35</v>
      </c>
      <c r="B187" s="1024">
        <v>275</v>
      </c>
      <c r="C187" s="1190" t="s">
        <v>1209</v>
      </c>
      <c r="E187" s="1185">
        <v>1</v>
      </c>
      <c r="F187" s="1186" t="s">
        <v>353</v>
      </c>
      <c r="G187" s="1918"/>
      <c r="H187" s="412">
        <f>E187*G187</f>
        <v>0</v>
      </c>
    </row>
    <row r="188" spans="1:10">
      <c r="A188" s="1024"/>
      <c r="B188" s="1024"/>
      <c r="C188" s="1190"/>
      <c r="E188" s="1185"/>
      <c r="F188" s="1186"/>
      <c r="G188" s="1211"/>
    </row>
    <row r="189" spans="1:10">
      <c r="A189" s="371" t="s">
        <v>412</v>
      </c>
      <c r="B189" s="487"/>
      <c r="C189" s="360" t="s">
        <v>413</v>
      </c>
      <c r="D189" s="396"/>
      <c r="E189" s="477"/>
      <c r="F189" s="1203"/>
      <c r="G189" s="2006"/>
      <c r="H189" s="477"/>
    </row>
    <row r="190" spans="1:10">
      <c r="A190" s="1024"/>
      <c r="B190" s="1024"/>
      <c r="C190" s="1190"/>
      <c r="D190" s="397"/>
      <c r="E190" s="412"/>
      <c r="F190" s="1186"/>
      <c r="G190" s="1211"/>
    </row>
    <row r="191" spans="1:10" ht="26.4">
      <c r="A191" s="1024">
        <v>36</v>
      </c>
      <c r="B191" s="1024">
        <v>131</v>
      </c>
      <c r="C191" s="1190" t="s">
        <v>414</v>
      </c>
      <c r="E191" s="1185">
        <v>8.25</v>
      </c>
      <c r="F191" s="1186" t="s">
        <v>367</v>
      </c>
      <c r="G191" s="1918"/>
      <c r="H191" s="412">
        <f>E191*G191</f>
        <v>0</v>
      </c>
    </row>
    <row r="192" spans="1:10">
      <c r="A192" s="1024"/>
      <c r="B192" s="1024"/>
      <c r="C192" s="1190"/>
      <c r="D192" s="397"/>
      <c r="E192" s="412"/>
      <c r="F192" s="1186"/>
      <c r="G192" s="1918"/>
    </row>
    <row r="193" spans="1:10" ht="26.4">
      <c r="A193" s="1024">
        <v>36</v>
      </c>
      <c r="B193" s="1024">
        <v>133</v>
      </c>
      <c r="C193" s="1190" t="s">
        <v>415</v>
      </c>
      <c r="E193" s="1185">
        <v>24.75</v>
      </c>
      <c r="F193" s="1186" t="s">
        <v>367</v>
      </c>
      <c r="G193" s="1918"/>
      <c r="H193" s="412">
        <f>E193*G193</f>
        <v>0</v>
      </c>
    </row>
    <row r="194" spans="1:10" ht="13.8" thickBot="1">
      <c r="A194" s="1184"/>
      <c r="B194" s="1184"/>
      <c r="C194" s="1201"/>
      <c r="D194" s="1200"/>
      <c r="E194" s="554"/>
      <c r="F194" s="1182"/>
      <c r="G194" s="2005"/>
      <c r="H194" s="554"/>
    </row>
    <row r="195" spans="1:10" ht="13.8">
      <c r="A195" s="377" t="s">
        <v>240</v>
      </c>
      <c r="B195" s="378"/>
      <c r="C195" s="377" t="s">
        <v>7</v>
      </c>
      <c r="D195" s="348"/>
      <c r="E195" s="378"/>
      <c r="F195" s="379"/>
      <c r="G195" s="1933" t="s">
        <v>362</v>
      </c>
      <c r="H195" s="380">
        <f>SUM(H155:H193)</f>
        <v>0</v>
      </c>
    </row>
    <row r="196" spans="1:10" ht="13.8">
      <c r="A196" s="398"/>
      <c r="B196" s="318"/>
      <c r="C196" s="398"/>
      <c r="E196" s="318"/>
      <c r="F196" s="399"/>
      <c r="G196" s="1943"/>
      <c r="H196" s="327"/>
    </row>
    <row r="197" spans="1:10">
      <c r="A197" s="334" t="s">
        <v>326</v>
      </c>
      <c r="B197" s="335"/>
      <c r="C197" s="334" t="s">
        <v>327</v>
      </c>
      <c r="D197" s="334" t="s">
        <v>328</v>
      </c>
      <c r="E197" s="336" t="s">
        <v>329</v>
      </c>
      <c r="F197" s="336" t="s">
        <v>330</v>
      </c>
      <c r="G197" s="1935" t="s">
        <v>331</v>
      </c>
      <c r="H197" s="338" t="s">
        <v>332</v>
      </c>
    </row>
    <row r="198" spans="1:10" ht="13.8" thickBot="1">
      <c r="A198" s="339" t="s">
        <v>333</v>
      </c>
      <c r="B198" s="340"/>
      <c r="C198" s="339" t="s">
        <v>333</v>
      </c>
      <c r="D198" s="341"/>
      <c r="E198" s="342" t="s">
        <v>333</v>
      </c>
      <c r="F198" s="343"/>
      <c r="G198" s="1936" t="s">
        <v>334</v>
      </c>
      <c r="H198" s="345"/>
    </row>
    <row r="199" spans="1:10" ht="13.8" thickTop="1">
      <c r="A199" s="346" t="s">
        <v>6</v>
      </c>
      <c r="B199" s="456"/>
      <c r="C199" s="346" t="s">
        <v>222</v>
      </c>
      <c r="D199" s="348"/>
      <c r="E199" s="456"/>
      <c r="F199" s="455"/>
      <c r="G199" s="1989"/>
      <c r="H199" s="457"/>
    </row>
    <row r="200" spans="1:10">
      <c r="A200" s="1024"/>
      <c r="B200" s="571"/>
      <c r="C200" s="1198"/>
      <c r="D200" s="356"/>
      <c r="E200" s="1185"/>
      <c r="F200" s="1186"/>
      <c r="G200" s="1211"/>
    </row>
    <row r="201" spans="1:10">
      <c r="A201" s="371" t="s">
        <v>1208</v>
      </c>
      <c r="B201" s="487"/>
      <c r="C201" s="360" t="s">
        <v>1207</v>
      </c>
      <c r="D201" s="362"/>
      <c r="E201" s="487"/>
      <c r="F201" s="476"/>
      <c r="G201" s="1990"/>
      <c r="H201" s="477"/>
    </row>
    <row r="202" spans="1:10" ht="52.8">
      <c r="A202" s="1024">
        <v>42</v>
      </c>
      <c r="B202" s="1024">
        <v>163</v>
      </c>
      <c r="C202" s="1188" t="s">
        <v>1206</v>
      </c>
      <c r="D202" s="356"/>
      <c r="E202" s="1185">
        <v>31</v>
      </c>
      <c r="F202" s="1186" t="s">
        <v>353</v>
      </c>
      <c r="G202" s="1918"/>
      <c r="H202" s="412">
        <f>E202*G202</f>
        <v>0</v>
      </c>
    </row>
    <row r="203" spans="1:10">
      <c r="A203" s="1024"/>
      <c r="B203" s="1024"/>
      <c r="C203" s="1188"/>
      <c r="D203" s="356"/>
      <c r="E203" s="1185"/>
      <c r="F203" s="1186"/>
      <c r="G203" s="1918"/>
    </row>
    <row r="204" spans="1:10" ht="39.6">
      <c r="A204" s="1024">
        <v>42</v>
      </c>
      <c r="B204" s="1024">
        <v>311</v>
      </c>
      <c r="C204" s="1188" t="s">
        <v>1205</v>
      </c>
      <c r="D204" s="356"/>
      <c r="E204" s="1185">
        <f>E202</f>
        <v>31</v>
      </c>
      <c r="F204" s="1186" t="s">
        <v>353</v>
      </c>
      <c r="G204" s="1918"/>
      <c r="H204" s="412">
        <f>E204*G204</f>
        <v>0</v>
      </c>
      <c r="I204" s="1185"/>
      <c r="J204" s="412"/>
    </row>
    <row r="205" spans="1:10" ht="13.8">
      <c r="C205" s="398"/>
      <c r="D205" s="318"/>
      <c r="E205" s="398"/>
      <c r="F205" s="351"/>
      <c r="G205" s="1918"/>
      <c r="H205" s="399"/>
      <c r="I205" s="398"/>
      <c r="J205" s="327"/>
    </row>
    <row r="206" spans="1:10">
      <c r="A206" s="371" t="s">
        <v>416</v>
      </c>
      <c r="B206" s="487"/>
      <c r="C206" s="360" t="s">
        <v>417</v>
      </c>
      <c r="D206" s="362"/>
      <c r="E206" s="487"/>
      <c r="F206" s="476"/>
      <c r="G206" s="1918"/>
      <c r="H206" s="477"/>
    </row>
    <row r="207" spans="1:10" ht="52.8">
      <c r="A207" s="1024">
        <v>43</v>
      </c>
      <c r="B207" s="1024">
        <v>191</v>
      </c>
      <c r="C207" s="1188" t="s">
        <v>1204</v>
      </c>
      <c r="D207" s="356" t="s">
        <v>1203</v>
      </c>
      <c r="E207" s="1185">
        <v>3</v>
      </c>
      <c r="F207" s="1186" t="s">
        <v>353</v>
      </c>
      <c r="G207" s="1918"/>
      <c r="H207" s="412">
        <f>E207*G207</f>
        <v>0</v>
      </c>
      <c r="J207" s="536"/>
    </row>
    <row r="208" spans="1:10" ht="13.8">
      <c r="A208" s="398"/>
      <c r="B208" s="318"/>
      <c r="C208" s="398"/>
      <c r="E208" s="318"/>
      <c r="F208" s="399"/>
      <c r="G208" s="1918"/>
      <c r="H208" s="327"/>
    </row>
    <row r="209" spans="1:10" ht="39.6">
      <c r="A209" s="1024">
        <v>43</v>
      </c>
      <c r="B209" s="1024">
        <v>271</v>
      </c>
      <c r="C209" s="1188" t="s">
        <v>1202</v>
      </c>
      <c r="D209" s="356" t="s">
        <v>1201</v>
      </c>
      <c r="E209" s="1185">
        <f>E207</f>
        <v>3</v>
      </c>
      <c r="F209" s="1186" t="s">
        <v>353</v>
      </c>
      <c r="G209" s="1918"/>
      <c r="H209" s="412">
        <f>E209*G209</f>
        <v>0</v>
      </c>
    </row>
    <row r="210" spans="1:10" ht="13.8">
      <c r="A210" s="398"/>
      <c r="B210" s="318"/>
      <c r="C210" s="398"/>
      <c r="E210" s="318"/>
      <c r="F210" s="399"/>
      <c r="G210" s="1918"/>
      <c r="H210" s="327"/>
    </row>
    <row r="211" spans="1:10">
      <c r="A211" s="371" t="s">
        <v>1200</v>
      </c>
      <c r="B211" s="487"/>
      <c r="C211" s="360" t="s">
        <v>423</v>
      </c>
      <c r="D211" s="362"/>
      <c r="E211" s="487"/>
      <c r="F211" s="476"/>
      <c r="G211" s="1990"/>
      <c r="H211" s="477"/>
    </row>
    <row r="212" spans="1:10" ht="38.25" customHeight="1">
      <c r="A212" s="1024">
        <v>44</v>
      </c>
      <c r="B212" s="1024">
        <v>161</v>
      </c>
      <c r="C212" s="1190" t="s">
        <v>1199</v>
      </c>
      <c r="E212" s="1185">
        <v>1</v>
      </c>
      <c r="F212" s="1186" t="s">
        <v>11</v>
      </c>
      <c r="G212" s="1918"/>
      <c r="H212" s="412">
        <f>E212*G212</f>
        <v>0</v>
      </c>
      <c r="J212" s="536"/>
    </row>
    <row r="213" spans="1:10" ht="13.8">
      <c r="A213" s="398"/>
      <c r="B213" s="318"/>
      <c r="C213" s="398"/>
      <c r="E213" s="318"/>
      <c r="F213" s="399"/>
      <c r="G213" s="1918"/>
      <c r="H213" s="327"/>
    </row>
    <row r="214" spans="1:10" s="484" customFormat="1" ht="40.5" customHeight="1">
      <c r="A214" s="1215">
        <v>44</v>
      </c>
      <c r="B214" s="1215">
        <v>962</v>
      </c>
      <c r="C214" s="1333" t="s">
        <v>1198</v>
      </c>
      <c r="D214" s="1332"/>
      <c r="E214" s="1211">
        <v>1</v>
      </c>
      <c r="F214" s="1212" t="s">
        <v>11</v>
      </c>
      <c r="G214" s="1918"/>
      <c r="H214" s="1210">
        <f>E214*G214</f>
        <v>0</v>
      </c>
    </row>
    <row r="215" spans="1:10" ht="13.8">
      <c r="A215" s="398"/>
      <c r="B215" s="318"/>
      <c r="C215" s="398"/>
      <c r="E215" s="318"/>
      <c r="F215" s="399"/>
      <c r="G215" s="1943"/>
      <c r="H215" s="327"/>
    </row>
    <row r="216" spans="1:10">
      <c r="A216" s="371" t="s">
        <v>428</v>
      </c>
      <c r="B216" s="487"/>
      <c r="C216" s="360" t="s">
        <v>429</v>
      </c>
      <c r="D216" s="362"/>
      <c r="E216" s="487"/>
      <c r="F216" s="476"/>
      <c r="G216" s="1990"/>
      <c r="H216" s="477"/>
    </row>
    <row r="217" spans="1:10" ht="66">
      <c r="A217" s="1024" t="s">
        <v>430</v>
      </c>
      <c r="B217" s="1024">
        <v>211</v>
      </c>
      <c r="C217" s="1204" t="s">
        <v>431</v>
      </c>
      <c r="D217" s="356" t="s">
        <v>1197</v>
      </c>
      <c r="E217" s="1185">
        <v>2</v>
      </c>
      <c r="F217" s="1186" t="s">
        <v>11</v>
      </c>
      <c r="G217" s="1918"/>
      <c r="H217" s="412">
        <f>E217*G217</f>
        <v>0</v>
      </c>
      <c r="J217" s="820"/>
    </row>
    <row r="218" spans="1:10" ht="13.8">
      <c r="A218" s="398"/>
      <c r="B218" s="318"/>
      <c r="C218" s="398"/>
      <c r="E218" s="318"/>
      <c r="F218" s="399"/>
      <c r="G218" s="1918"/>
      <c r="H218" s="327"/>
    </row>
    <row r="219" spans="1:10">
      <c r="A219" s="371" t="s">
        <v>1196</v>
      </c>
      <c r="B219" s="487"/>
      <c r="C219" s="360" t="s">
        <v>1195</v>
      </c>
      <c r="D219" s="362"/>
      <c r="E219" s="487"/>
      <c r="F219" s="476"/>
      <c r="G219" s="1918"/>
      <c r="H219" s="477"/>
    </row>
    <row r="220" spans="1:10" ht="66">
      <c r="A220" s="1024">
        <v>46</v>
      </c>
      <c r="B220" s="1024">
        <v>332</v>
      </c>
      <c r="C220" s="1900" t="s">
        <v>1700</v>
      </c>
      <c r="D220" s="356" t="s">
        <v>1193</v>
      </c>
      <c r="E220" s="1185">
        <v>1</v>
      </c>
      <c r="F220" s="1186" t="s">
        <v>11</v>
      </c>
      <c r="G220" s="1918"/>
      <c r="H220" s="412">
        <f>E220*G220</f>
        <v>0</v>
      </c>
    </row>
    <row r="221" spans="1:10" ht="13.8" thickBot="1">
      <c r="A221" s="439"/>
      <c r="B221" s="439"/>
      <c r="C221" s="439"/>
      <c r="D221" s="390"/>
      <c r="E221" s="439"/>
      <c r="F221" s="553"/>
      <c r="G221" s="1994"/>
      <c r="H221" s="554"/>
    </row>
    <row r="222" spans="1:10" ht="13.8">
      <c r="A222" s="377" t="s">
        <v>6</v>
      </c>
      <c r="B222" s="378"/>
      <c r="C222" s="377" t="s">
        <v>222</v>
      </c>
      <c r="D222" s="348"/>
      <c r="E222" s="378"/>
      <c r="F222" s="379"/>
      <c r="G222" s="1933" t="s">
        <v>362</v>
      </c>
      <c r="H222" s="380">
        <f>SUM(H201:H221)</f>
        <v>0</v>
      </c>
    </row>
    <row r="223" spans="1:10">
      <c r="G223" s="484"/>
    </row>
    <row r="224" spans="1:10">
      <c r="A224" s="334" t="s">
        <v>326</v>
      </c>
      <c r="B224" s="335"/>
      <c r="C224" s="334" t="s">
        <v>327</v>
      </c>
      <c r="D224" s="334" t="s">
        <v>328</v>
      </c>
      <c r="E224" s="336" t="s">
        <v>329</v>
      </c>
      <c r="F224" s="336" t="s">
        <v>330</v>
      </c>
      <c r="G224" s="1935" t="s">
        <v>331</v>
      </c>
      <c r="H224" s="338" t="s">
        <v>332</v>
      </c>
    </row>
    <row r="225" spans="1:8" ht="13.8" thickBot="1">
      <c r="A225" s="339" t="s">
        <v>333</v>
      </c>
      <c r="B225" s="340"/>
      <c r="C225" s="339" t="s">
        <v>333</v>
      </c>
      <c r="D225" s="341"/>
      <c r="E225" s="342" t="s">
        <v>333</v>
      </c>
      <c r="F225" s="343"/>
      <c r="G225" s="1936" t="s">
        <v>334</v>
      </c>
      <c r="H225" s="345"/>
    </row>
    <row r="226" spans="1:8" ht="13.8" thickTop="1">
      <c r="A226" s="346" t="s">
        <v>5</v>
      </c>
      <c r="B226" s="456"/>
      <c r="C226" s="346" t="s">
        <v>137</v>
      </c>
      <c r="D226" s="348"/>
      <c r="E226" s="456"/>
      <c r="F226" s="455"/>
      <c r="G226" s="1989"/>
      <c r="H226" s="457"/>
    </row>
    <row r="227" spans="1:8">
      <c r="A227" s="1024"/>
      <c r="B227" s="571"/>
      <c r="C227" s="1198"/>
      <c r="D227" s="356"/>
      <c r="F227" s="1186"/>
      <c r="G227" s="1211"/>
    </row>
    <row r="228" spans="1:8" ht="13.8" thickBot="1">
      <c r="A228" s="439"/>
      <c r="B228" s="439"/>
      <c r="C228" s="439"/>
      <c r="D228" s="390"/>
      <c r="E228" s="439"/>
      <c r="F228" s="553"/>
      <c r="G228" s="1994"/>
      <c r="H228" s="554"/>
    </row>
    <row r="229" spans="1:8" ht="13.8">
      <c r="A229" s="377" t="s">
        <v>5</v>
      </c>
      <c r="B229" s="378"/>
      <c r="C229" s="346" t="s">
        <v>137</v>
      </c>
      <c r="D229" s="348"/>
      <c r="E229" s="378"/>
      <c r="F229" s="379"/>
      <c r="G229" s="1933" t="s">
        <v>362</v>
      </c>
      <c r="H229" s="380">
        <f>SUM(H227:H228)</f>
        <v>0</v>
      </c>
    </row>
    <row r="230" spans="1:8">
      <c r="G230" s="484"/>
    </row>
    <row r="231" spans="1:8">
      <c r="A231" s="334" t="s">
        <v>326</v>
      </c>
      <c r="B231" s="335"/>
      <c r="C231" s="334" t="s">
        <v>327</v>
      </c>
      <c r="D231" s="334" t="s">
        <v>328</v>
      </c>
      <c r="E231" s="336" t="s">
        <v>329</v>
      </c>
      <c r="F231" s="336" t="s">
        <v>330</v>
      </c>
      <c r="G231" s="1935" t="s">
        <v>331</v>
      </c>
      <c r="H231" s="338" t="s">
        <v>332</v>
      </c>
    </row>
    <row r="232" spans="1:8" ht="13.8" thickBot="1">
      <c r="A232" s="339" t="s">
        <v>333</v>
      </c>
      <c r="B232" s="340"/>
      <c r="C232" s="339" t="s">
        <v>333</v>
      </c>
      <c r="D232" s="341"/>
      <c r="E232" s="342" t="s">
        <v>333</v>
      </c>
      <c r="F232" s="343"/>
      <c r="G232" s="1936" t="s">
        <v>334</v>
      </c>
      <c r="H232" s="345"/>
    </row>
    <row r="233" spans="1:8" ht="13.8" thickTop="1">
      <c r="A233" s="346" t="s">
        <v>4</v>
      </c>
      <c r="B233" s="456"/>
      <c r="C233" s="346" t="s">
        <v>435</v>
      </c>
      <c r="D233" s="348"/>
      <c r="E233" s="456"/>
      <c r="F233" s="455"/>
      <c r="G233" s="1989"/>
      <c r="H233" s="457"/>
    </row>
    <row r="234" spans="1:8">
      <c r="G234" s="484"/>
    </row>
    <row r="235" spans="1:8">
      <c r="A235" s="371" t="s">
        <v>436</v>
      </c>
      <c r="B235" s="487"/>
      <c r="C235" s="360" t="s">
        <v>437</v>
      </c>
      <c r="D235" s="362"/>
      <c r="E235" s="487"/>
      <c r="F235" s="476"/>
      <c r="G235" s="1990"/>
      <c r="H235" s="477"/>
    </row>
    <row r="236" spans="1:8" ht="39.6">
      <c r="A236" s="1024">
        <v>61</v>
      </c>
      <c r="B236" s="1024">
        <v>122</v>
      </c>
      <c r="C236" s="1190" t="s">
        <v>438</v>
      </c>
      <c r="D236" s="356"/>
      <c r="E236" s="1185">
        <v>4</v>
      </c>
      <c r="F236" s="1186" t="s">
        <v>11</v>
      </c>
      <c r="G236" s="1918"/>
      <c r="H236" s="412">
        <f>E236*G236</f>
        <v>0</v>
      </c>
    </row>
    <row r="237" spans="1:8">
      <c r="A237" s="354"/>
      <c r="C237" s="355"/>
      <c r="G237" s="1918"/>
    </row>
    <row r="238" spans="1:8" ht="52.8">
      <c r="A238" s="1024">
        <v>61</v>
      </c>
      <c r="B238" s="1024">
        <v>215</v>
      </c>
      <c r="C238" s="1190" t="s">
        <v>778</v>
      </c>
      <c r="D238" s="356"/>
      <c r="E238" s="1185">
        <v>4</v>
      </c>
      <c r="F238" s="1186" t="s">
        <v>11</v>
      </c>
      <c r="G238" s="1918"/>
      <c r="H238" s="412">
        <f>E238*G238</f>
        <v>0</v>
      </c>
    </row>
    <row r="239" spans="1:8">
      <c r="A239" s="354"/>
      <c r="C239" s="355"/>
      <c r="G239" s="1918"/>
    </row>
    <row r="240" spans="1:8" ht="66">
      <c r="A240" s="1024">
        <v>61</v>
      </c>
      <c r="B240" s="1024">
        <v>723</v>
      </c>
      <c r="C240" s="1190" t="s">
        <v>447</v>
      </c>
      <c r="D240" s="356" t="s">
        <v>1192</v>
      </c>
      <c r="E240" s="1185">
        <v>2</v>
      </c>
      <c r="F240" s="1186" t="s">
        <v>11</v>
      </c>
      <c r="G240" s="1918"/>
      <c r="H240" s="412">
        <f>E240*G240</f>
        <v>0</v>
      </c>
    </row>
    <row r="241" spans="1:10">
      <c r="G241" s="1918"/>
    </row>
    <row r="242" spans="1:10" ht="66">
      <c r="A242" s="1024">
        <v>61</v>
      </c>
      <c r="B242" s="1024">
        <v>724</v>
      </c>
      <c r="C242" s="1190" t="s">
        <v>1191</v>
      </c>
      <c r="D242" s="356" t="s">
        <v>1190</v>
      </c>
      <c r="E242" s="1185">
        <v>1</v>
      </c>
      <c r="F242" s="1186" t="s">
        <v>11</v>
      </c>
      <c r="G242" s="1918"/>
      <c r="H242" s="412">
        <f>E242*G242</f>
        <v>0</v>
      </c>
      <c r="J242" s="536"/>
    </row>
    <row r="243" spans="1:10">
      <c r="G243" s="484"/>
    </row>
    <row r="244" spans="1:10">
      <c r="A244" s="371" t="s">
        <v>450</v>
      </c>
      <c r="B244" s="487"/>
      <c r="C244" s="360" t="s">
        <v>451</v>
      </c>
      <c r="D244" s="362"/>
      <c r="E244" s="487"/>
      <c r="F244" s="476"/>
      <c r="G244" s="1990"/>
      <c r="H244" s="477"/>
    </row>
    <row r="245" spans="1:10" ht="79.2">
      <c r="A245" s="1024">
        <v>62</v>
      </c>
      <c r="B245" s="1024">
        <v>123</v>
      </c>
      <c r="C245" s="1190" t="s">
        <v>452</v>
      </c>
      <c r="D245" s="356" t="s">
        <v>1189</v>
      </c>
      <c r="E245" s="1185">
        <v>110</v>
      </c>
      <c r="F245" s="1186" t="s">
        <v>353</v>
      </c>
      <c r="G245" s="1918"/>
      <c r="H245" s="412">
        <f>E245*G245</f>
        <v>0</v>
      </c>
    </row>
    <row r="246" spans="1:10">
      <c r="A246" s="354"/>
      <c r="C246" s="355"/>
      <c r="G246" s="1918"/>
    </row>
    <row r="247" spans="1:10" ht="39.6">
      <c r="A247" s="1024">
        <v>62</v>
      </c>
      <c r="B247" s="1024">
        <v>252</v>
      </c>
      <c r="C247" s="1190" t="s">
        <v>456</v>
      </c>
      <c r="D247" s="356" t="s">
        <v>1188</v>
      </c>
      <c r="E247" s="1185">
        <v>68</v>
      </c>
      <c r="F247" s="1186" t="s">
        <v>353</v>
      </c>
      <c r="G247" s="1918"/>
      <c r="H247" s="412">
        <f>E247*G247</f>
        <v>0</v>
      </c>
      <c r="J247" s="536"/>
    </row>
    <row r="248" spans="1:10">
      <c r="A248" s="1024"/>
      <c r="B248" s="1024"/>
      <c r="C248" s="1190"/>
      <c r="D248" s="356"/>
      <c r="E248" s="1185"/>
      <c r="F248" s="1186"/>
      <c r="G248" s="1211"/>
    </row>
    <row r="249" spans="1:10">
      <c r="A249" s="371" t="s">
        <v>1187</v>
      </c>
      <c r="B249" s="487"/>
      <c r="C249" s="360" t="s">
        <v>1185</v>
      </c>
      <c r="D249" s="362"/>
      <c r="E249" s="487"/>
      <c r="F249" s="476"/>
      <c r="G249" s="1990"/>
      <c r="H249" s="477"/>
    </row>
    <row r="250" spans="1:10" ht="39.6">
      <c r="A250" s="1024">
        <v>63</v>
      </c>
      <c r="B250" s="1191">
        <v>113</v>
      </c>
      <c r="C250" s="1190" t="s">
        <v>1186</v>
      </c>
      <c r="D250" s="356"/>
      <c r="E250" s="1185">
        <v>2</v>
      </c>
      <c r="F250" s="1186" t="s">
        <v>11</v>
      </c>
      <c r="G250" s="1918"/>
      <c r="H250" s="412">
        <f>E250*G250</f>
        <v>0</v>
      </c>
    </row>
    <row r="251" spans="1:10">
      <c r="A251" s="1024"/>
      <c r="B251" s="1191"/>
      <c r="C251" s="1190"/>
      <c r="D251" s="356"/>
      <c r="E251" s="1185"/>
      <c r="F251" s="1186"/>
      <c r="G251" s="1211"/>
    </row>
    <row r="252" spans="1:10">
      <c r="A252" s="371" t="s">
        <v>522</v>
      </c>
      <c r="B252" s="487"/>
      <c r="C252" s="360" t="s">
        <v>1185</v>
      </c>
      <c r="D252" s="362"/>
      <c r="E252" s="487"/>
      <c r="F252" s="476"/>
      <c r="G252" s="1990"/>
      <c r="H252" s="477"/>
    </row>
    <row r="253" spans="1:10" ht="66">
      <c r="A253" s="1024">
        <v>64</v>
      </c>
      <c r="B253" s="1191">
        <v>321</v>
      </c>
      <c r="C253" s="1190" t="s">
        <v>1184</v>
      </c>
      <c r="D253" s="356"/>
      <c r="E253" s="1185">
        <v>6</v>
      </c>
      <c r="F253" s="1186" t="s">
        <v>11</v>
      </c>
      <c r="G253" s="1918"/>
      <c r="H253" s="412">
        <f>E253*G253</f>
        <v>0</v>
      </c>
    </row>
    <row r="254" spans="1:10">
      <c r="A254" s="1024"/>
      <c r="B254" s="1191"/>
      <c r="C254" s="1190"/>
      <c r="D254" s="356"/>
      <c r="E254" s="1185"/>
      <c r="F254" s="1186"/>
      <c r="G254" s="1918"/>
    </row>
    <row r="255" spans="1:10" ht="39.6">
      <c r="A255" s="1024">
        <v>64</v>
      </c>
      <c r="B255" s="1191">
        <v>336</v>
      </c>
      <c r="C255" s="1190" t="s">
        <v>1183</v>
      </c>
      <c r="D255" s="356"/>
      <c r="E255" s="1185">
        <v>1</v>
      </c>
      <c r="F255" s="1186" t="s">
        <v>11</v>
      </c>
      <c r="G255" s="1918"/>
      <c r="H255" s="412">
        <f>E255*G255</f>
        <v>0</v>
      </c>
    </row>
    <row r="256" spans="1:10">
      <c r="A256" s="1024"/>
      <c r="B256" s="1191"/>
      <c r="C256" s="1190"/>
      <c r="D256" s="356"/>
      <c r="E256" s="1185"/>
      <c r="F256" s="1186"/>
      <c r="G256" s="1918"/>
    </row>
    <row r="257" spans="1:8" ht="39.6">
      <c r="A257" s="1024">
        <v>64</v>
      </c>
      <c r="B257" s="1191">
        <v>444</v>
      </c>
      <c r="C257" s="1190" t="s">
        <v>1182</v>
      </c>
      <c r="D257" s="356"/>
      <c r="E257" s="1185">
        <v>4</v>
      </c>
      <c r="F257" s="1186" t="s">
        <v>353</v>
      </c>
      <c r="G257" s="1918"/>
      <c r="H257" s="412">
        <f>E257*G257</f>
        <v>0</v>
      </c>
    </row>
    <row r="258" spans="1:8" ht="13.8" thickBot="1">
      <c r="A258" s="568"/>
      <c r="B258" s="439"/>
      <c r="C258" s="569"/>
      <c r="D258" s="390"/>
      <c r="E258" s="439"/>
      <c r="F258" s="553"/>
      <c r="G258" s="1994"/>
      <c r="H258" s="554"/>
    </row>
    <row r="259" spans="1:8" ht="13.8">
      <c r="A259" s="377" t="s">
        <v>4</v>
      </c>
      <c r="B259" s="378"/>
      <c r="C259" s="377" t="s">
        <v>435</v>
      </c>
      <c r="D259" s="348"/>
      <c r="E259" s="378"/>
      <c r="F259" s="379"/>
      <c r="G259" s="1933" t="s">
        <v>362</v>
      </c>
      <c r="H259" s="380">
        <f>SUM(H236:H258)</f>
        <v>0</v>
      </c>
    </row>
    <row r="260" spans="1:8">
      <c r="G260" s="484"/>
    </row>
    <row r="261" spans="1:8">
      <c r="A261" s="334" t="s">
        <v>326</v>
      </c>
      <c r="B261" s="335"/>
      <c r="C261" s="334" t="s">
        <v>327</v>
      </c>
      <c r="D261" s="334" t="s">
        <v>328</v>
      </c>
      <c r="E261" s="336" t="s">
        <v>329</v>
      </c>
      <c r="F261" s="336" t="s">
        <v>330</v>
      </c>
      <c r="G261" s="1935" t="s">
        <v>331</v>
      </c>
      <c r="H261" s="338" t="s">
        <v>332</v>
      </c>
    </row>
    <row r="262" spans="1:8" ht="13.8" thickBot="1">
      <c r="A262" s="339" t="s">
        <v>333</v>
      </c>
      <c r="B262" s="340"/>
      <c r="C262" s="339" t="s">
        <v>333</v>
      </c>
      <c r="D262" s="341"/>
      <c r="E262" s="342" t="s">
        <v>333</v>
      </c>
      <c r="F262" s="343"/>
      <c r="G262" s="1936" t="s">
        <v>334</v>
      </c>
      <c r="H262" s="345"/>
    </row>
    <row r="263" spans="1:8" ht="13.8" thickTop="1">
      <c r="A263" s="346" t="s">
        <v>232</v>
      </c>
      <c r="B263" s="456"/>
      <c r="C263" s="346" t="s">
        <v>3</v>
      </c>
      <c r="D263" s="348"/>
      <c r="E263" s="456"/>
      <c r="F263" s="455"/>
      <c r="G263" s="1989"/>
      <c r="H263" s="457"/>
    </row>
    <row r="264" spans="1:8">
      <c r="G264" s="484"/>
    </row>
    <row r="265" spans="1:8">
      <c r="A265" s="371" t="s">
        <v>24</v>
      </c>
      <c r="B265" s="487"/>
      <c r="C265" s="360" t="s">
        <v>23</v>
      </c>
      <c r="D265" s="362"/>
      <c r="E265" s="487"/>
      <c r="F265" s="476"/>
      <c r="G265" s="1990"/>
      <c r="H265" s="477"/>
    </row>
    <row r="266" spans="1:8">
      <c r="A266" s="1024">
        <v>79</v>
      </c>
      <c r="B266" s="1024">
        <v>311</v>
      </c>
      <c r="C266" s="1187" t="s">
        <v>22</v>
      </c>
      <c r="D266" s="2271" t="s">
        <v>460</v>
      </c>
      <c r="E266" s="1185">
        <v>60</v>
      </c>
      <c r="F266" s="1186" t="s">
        <v>20</v>
      </c>
      <c r="G266" s="1918"/>
      <c r="H266" s="412">
        <f>E266*G266</f>
        <v>0</v>
      </c>
    </row>
    <row r="267" spans="1:8">
      <c r="A267" s="1024"/>
      <c r="B267" s="1024"/>
      <c r="C267" s="1187"/>
      <c r="D267" s="2272"/>
      <c r="E267" s="1185"/>
      <c r="F267" s="1186"/>
      <c r="G267" s="1918"/>
    </row>
    <row r="268" spans="1:8" ht="21.75" customHeight="1">
      <c r="A268" s="1024">
        <v>79</v>
      </c>
      <c r="B268" s="1024">
        <v>351</v>
      </c>
      <c r="C268" s="1187" t="s">
        <v>21</v>
      </c>
      <c r="D268" s="2272"/>
      <c r="E268" s="1185">
        <v>8</v>
      </c>
      <c r="F268" s="1186" t="s">
        <v>20</v>
      </c>
      <c r="G268" s="1918"/>
      <c r="H268" s="412">
        <f>E268*G268</f>
        <v>0</v>
      </c>
    </row>
    <row r="269" spans="1:8">
      <c r="A269" s="1024"/>
      <c r="B269" s="1024"/>
      <c r="C269" s="1187"/>
      <c r="D269" s="406"/>
      <c r="E269" s="1185"/>
      <c r="F269" s="1186"/>
      <c r="G269" s="1918"/>
    </row>
    <row r="270" spans="1:8" ht="26.4">
      <c r="A270" s="1024">
        <v>79</v>
      </c>
      <c r="B270" s="1024">
        <v>514</v>
      </c>
      <c r="C270" s="1190" t="s">
        <v>1672</v>
      </c>
      <c r="E270" s="1185">
        <v>1</v>
      </c>
      <c r="F270" s="1186" t="s">
        <v>1673</v>
      </c>
      <c r="G270" s="1918"/>
      <c r="H270" s="412">
        <f>E270*G270</f>
        <v>0</v>
      </c>
    </row>
    <row r="271" spans="1:8">
      <c r="A271" s="1024"/>
      <c r="B271" s="1024"/>
      <c r="C271" s="1187"/>
      <c r="D271" s="406"/>
      <c r="E271" s="1185"/>
      <c r="F271" s="1186"/>
      <c r="G271" s="1918"/>
    </row>
    <row r="272" spans="1:8" ht="26.4">
      <c r="A272" s="1024" t="s">
        <v>461</v>
      </c>
      <c r="B272" s="1191" t="s">
        <v>459</v>
      </c>
      <c r="C272" s="1190" t="s">
        <v>462</v>
      </c>
      <c r="D272" s="406" t="s">
        <v>463</v>
      </c>
      <c r="E272" s="1185"/>
      <c r="F272" s="1186"/>
      <c r="G272" s="1918"/>
    </row>
    <row r="273" spans="1:8">
      <c r="A273" s="1024"/>
      <c r="B273" s="1024"/>
      <c r="C273" s="1190"/>
      <c r="E273" s="1185"/>
      <c r="F273" s="1186"/>
      <c r="G273" s="1918"/>
    </row>
    <row r="274" spans="1:8">
      <c r="A274" s="1024" t="s">
        <v>461</v>
      </c>
      <c r="B274" s="1191" t="s">
        <v>465</v>
      </c>
      <c r="C274" s="1190" t="s">
        <v>466</v>
      </c>
      <c r="E274" s="1185">
        <v>16</v>
      </c>
      <c r="F274" s="1186" t="s">
        <v>20</v>
      </c>
      <c r="G274" s="1918"/>
      <c r="H274" s="412">
        <f>E274*G274</f>
        <v>0</v>
      </c>
    </row>
    <row r="275" spans="1:8" ht="13.8" thickBot="1">
      <c r="A275" s="439"/>
      <c r="B275" s="439"/>
      <c r="C275" s="439"/>
      <c r="D275" s="390"/>
      <c r="E275" s="439"/>
      <c r="F275" s="553"/>
      <c r="G275" s="1994"/>
      <c r="H275" s="554"/>
    </row>
    <row r="276" spans="1:8" ht="13.8">
      <c r="A276" s="377" t="s">
        <v>232</v>
      </c>
      <c r="B276" s="378"/>
      <c r="C276" s="377" t="s">
        <v>3</v>
      </c>
      <c r="D276" s="348"/>
      <c r="E276" s="378"/>
      <c r="F276" s="379"/>
      <c r="G276" s="1933" t="s">
        <v>362</v>
      </c>
      <c r="H276" s="380">
        <f>SUM(H266:H275)</f>
        <v>0</v>
      </c>
    </row>
  </sheetData>
  <sheetProtection algorithmName="SHA-512" hashValue="wBATtzadMBGbxf3ie5kR/QFEphHmFN1fQU+As5czWqtvkEml60xANTrCauQplCkF2yetyCMVvhP6SfIR92B2JA==" saltValue="c6o9ETZIWCIEcQDPyhhzOg==" spinCount="100000" sheet="1" objects="1" scenarios="1" selectLockedCells="1"/>
  <mergeCells count="11">
    <mergeCell ref="I103:N103"/>
    <mergeCell ref="D266:D268"/>
    <mergeCell ref="A5:B5"/>
    <mergeCell ref="C5:F5"/>
    <mergeCell ref="A6:B6"/>
    <mergeCell ref="C31:G34"/>
    <mergeCell ref="C36:G39"/>
    <mergeCell ref="C40:F40"/>
    <mergeCell ref="C42:G45"/>
    <mergeCell ref="C46:F46"/>
    <mergeCell ref="C47:F47"/>
  </mergeCells>
  <dataValidations count="1">
    <dataValidation type="custom" allowBlank="1" showInputMessage="1" showErrorMessage="1" error="Ceno na e.m. je potrebno vnesti na dve decimalni mesti " sqref="G54:G95 G104:G145 G155:G162 G166:G168 G171 G175:G178 G181:G187 G191:G193 G202:G210 G212:G214 G217:G220 G236:G242 G245:G247 G250 G253:G257 G266:G274">
      <formula1>G54=ROUND(G54,2)</formula1>
    </dataValidation>
  </dataValidations>
  <printOptions headings="1"/>
  <pageMargins left="0.98425196850393704" right="0.78740157480314965" top="0.78740157480314965" bottom="0.78740157480314965" header="0.19685039370078741" footer="0.19685039370078741"/>
  <pageSetup paperSize="9" scale="74" orientation="portrait" r:id="rId1"/>
  <headerFooter alignWithMargins="0">
    <oddHeader>&amp;CIZVEDBENI NAČRT rekonstrukcije premostitvenega objekta 
(LJ0198) čez  Orehovico v Izlakah 
na R1-221/1227 v km 5,640</oddHeader>
    <oddFooter>&amp;C&amp;"Arial,Krepko"
&amp;A&amp;R&amp;"Arial,Krepko"&amp;10&amp;P</oddFooter>
  </headerFooter>
  <rowBreaks count="9" manualBreakCount="9">
    <brk id="48" max="1" man="1"/>
    <brk id="97" max="1" man="1"/>
    <brk id="135" max="7" man="1"/>
    <brk id="147" max="1" man="1"/>
    <brk id="195" max="1" man="1"/>
    <brk id="210" max="7" man="1"/>
    <brk id="222" max="1" man="1"/>
    <brk id="229" max="7" man="1"/>
    <brk id="259" max="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view="pageBreakPreview" topLeftCell="A80" zoomScaleNormal="100" zoomScaleSheetLayoutView="100" workbookViewId="0">
      <selection activeCell="H6" sqref="H6:H84"/>
    </sheetView>
  </sheetViews>
  <sheetFormatPr defaultRowHeight="15.6"/>
  <cols>
    <col min="1" max="1" width="1.88671875" style="1009" customWidth="1"/>
    <col min="2" max="2" width="4.5546875" style="1010" customWidth="1"/>
    <col min="3" max="3" width="38.5546875" style="1011" customWidth="1"/>
    <col min="4" max="4" width="5.109375" style="1011" customWidth="1"/>
    <col min="5" max="5" width="5.6640625" style="1012" customWidth="1"/>
    <col min="6" max="6" width="9.5546875" style="1012" hidden="1" customWidth="1"/>
    <col min="7" max="7" width="9.88671875" style="1012" hidden="1" customWidth="1"/>
    <col min="8" max="8" width="12.6640625" style="1012" customWidth="1"/>
    <col min="9" max="9" width="14.33203125" style="1013" customWidth="1"/>
    <col min="10" max="10" width="14.6640625" style="1009" customWidth="1"/>
    <col min="11" max="256" width="8.88671875" style="1009"/>
    <col min="257" max="257" width="1.88671875" style="1009" customWidth="1"/>
    <col min="258" max="258" width="4.5546875" style="1009" customWidth="1"/>
    <col min="259" max="259" width="38.5546875" style="1009" customWidth="1"/>
    <col min="260" max="260" width="5.109375" style="1009" customWidth="1"/>
    <col min="261" max="261" width="5.6640625" style="1009" customWidth="1"/>
    <col min="262" max="263" width="0" style="1009" hidden="1" customWidth="1"/>
    <col min="264" max="264" width="12.6640625" style="1009" customWidth="1"/>
    <col min="265" max="265" width="14.33203125" style="1009" customWidth="1"/>
    <col min="266" max="266" width="14.6640625" style="1009" customWidth="1"/>
    <col min="267" max="512" width="8.88671875" style="1009"/>
    <col min="513" max="513" width="1.88671875" style="1009" customWidth="1"/>
    <col min="514" max="514" width="4.5546875" style="1009" customWidth="1"/>
    <col min="515" max="515" width="38.5546875" style="1009" customWidth="1"/>
    <col min="516" max="516" width="5.109375" style="1009" customWidth="1"/>
    <col min="517" max="517" width="5.6640625" style="1009" customWidth="1"/>
    <col min="518" max="519" width="0" style="1009" hidden="1" customWidth="1"/>
    <col min="520" max="520" width="12.6640625" style="1009" customWidth="1"/>
    <col min="521" max="521" width="14.33203125" style="1009" customWidth="1"/>
    <col min="522" max="522" width="14.6640625" style="1009" customWidth="1"/>
    <col min="523" max="768" width="8.88671875" style="1009"/>
    <col min="769" max="769" width="1.88671875" style="1009" customWidth="1"/>
    <col min="770" max="770" width="4.5546875" style="1009" customWidth="1"/>
    <col min="771" max="771" width="38.5546875" style="1009" customWidth="1"/>
    <col min="772" max="772" width="5.109375" style="1009" customWidth="1"/>
    <col min="773" max="773" width="5.6640625" style="1009" customWidth="1"/>
    <col min="774" max="775" width="0" style="1009" hidden="1" customWidth="1"/>
    <col min="776" max="776" width="12.6640625" style="1009" customWidth="1"/>
    <col min="777" max="777" width="14.33203125" style="1009" customWidth="1"/>
    <col min="778" max="778" width="14.6640625" style="1009" customWidth="1"/>
    <col min="779" max="1024" width="8.88671875" style="1009"/>
    <col min="1025" max="1025" width="1.88671875" style="1009" customWidth="1"/>
    <col min="1026" max="1026" width="4.5546875" style="1009" customWidth="1"/>
    <col min="1027" max="1027" width="38.5546875" style="1009" customWidth="1"/>
    <col min="1028" max="1028" width="5.109375" style="1009" customWidth="1"/>
    <col min="1029" max="1029" width="5.6640625" style="1009" customWidth="1"/>
    <col min="1030" max="1031" width="0" style="1009" hidden="1" customWidth="1"/>
    <col min="1032" max="1032" width="12.6640625" style="1009" customWidth="1"/>
    <col min="1033" max="1033" width="14.33203125" style="1009" customWidth="1"/>
    <col min="1034" max="1034" width="14.6640625" style="1009" customWidth="1"/>
    <col min="1035" max="1280" width="8.88671875" style="1009"/>
    <col min="1281" max="1281" width="1.88671875" style="1009" customWidth="1"/>
    <col min="1282" max="1282" width="4.5546875" style="1009" customWidth="1"/>
    <col min="1283" max="1283" width="38.5546875" style="1009" customWidth="1"/>
    <col min="1284" max="1284" width="5.109375" style="1009" customWidth="1"/>
    <col min="1285" max="1285" width="5.6640625" style="1009" customWidth="1"/>
    <col min="1286" max="1287" width="0" style="1009" hidden="1" customWidth="1"/>
    <col min="1288" max="1288" width="12.6640625" style="1009" customWidth="1"/>
    <col min="1289" max="1289" width="14.33203125" style="1009" customWidth="1"/>
    <col min="1290" max="1290" width="14.6640625" style="1009" customWidth="1"/>
    <col min="1291" max="1536" width="8.88671875" style="1009"/>
    <col min="1537" max="1537" width="1.88671875" style="1009" customWidth="1"/>
    <col min="1538" max="1538" width="4.5546875" style="1009" customWidth="1"/>
    <col min="1539" max="1539" width="38.5546875" style="1009" customWidth="1"/>
    <col min="1540" max="1540" width="5.109375" style="1009" customWidth="1"/>
    <col min="1541" max="1541" width="5.6640625" style="1009" customWidth="1"/>
    <col min="1542" max="1543" width="0" style="1009" hidden="1" customWidth="1"/>
    <col min="1544" max="1544" width="12.6640625" style="1009" customWidth="1"/>
    <col min="1545" max="1545" width="14.33203125" style="1009" customWidth="1"/>
    <col min="1546" max="1546" width="14.6640625" style="1009" customWidth="1"/>
    <col min="1547" max="1792" width="8.88671875" style="1009"/>
    <col min="1793" max="1793" width="1.88671875" style="1009" customWidth="1"/>
    <col min="1794" max="1794" width="4.5546875" style="1009" customWidth="1"/>
    <col min="1795" max="1795" width="38.5546875" style="1009" customWidth="1"/>
    <col min="1796" max="1796" width="5.109375" style="1009" customWidth="1"/>
    <col min="1797" max="1797" width="5.6640625" style="1009" customWidth="1"/>
    <col min="1798" max="1799" width="0" style="1009" hidden="1" customWidth="1"/>
    <col min="1800" max="1800" width="12.6640625" style="1009" customWidth="1"/>
    <col min="1801" max="1801" width="14.33203125" style="1009" customWidth="1"/>
    <col min="1802" max="1802" width="14.6640625" style="1009" customWidth="1"/>
    <col min="1803" max="2048" width="8.88671875" style="1009"/>
    <col min="2049" max="2049" width="1.88671875" style="1009" customWidth="1"/>
    <col min="2050" max="2050" width="4.5546875" style="1009" customWidth="1"/>
    <col min="2051" max="2051" width="38.5546875" style="1009" customWidth="1"/>
    <col min="2052" max="2052" width="5.109375" style="1009" customWidth="1"/>
    <col min="2053" max="2053" width="5.6640625" style="1009" customWidth="1"/>
    <col min="2054" max="2055" width="0" style="1009" hidden="1" customWidth="1"/>
    <col min="2056" max="2056" width="12.6640625" style="1009" customWidth="1"/>
    <col min="2057" max="2057" width="14.33203125" style="1009" customWidth="1"/>
    <col min="2058" max="2058" width="14.6640625" style="1009" customWidth="1"/>
    <col min="2059" max="2304" width="8.88671875" style="1009"/>
    <col min="2305" max="2305" width="1.88671875" style="1009" customWidth="1"/>
    <col min="2306" max="2306" width="4.5546875" style="1009" customWidth="1"/>
    <col min="2307" max="2307" width="38.5546875" style="1009" customWidth="1"/>
    <col min="2308" max="2308" width="5.109375" style="1009" customWidth="1"/>
    <col min="2309" max="2309" width="5.6640625" style="1009" customWidth="1"/>
    <col min="2310" max="2311" width="0" style="1009" hidden="1" customWidth="1"/>
    <col min="2312" max="2312" width="12.6640625" style="1009" customWidth="1"/>
    <col min="2313" max="2313" width="14.33203125" style="1009" customWidth="1"/>
    <col min="2314" max="2314" width="14.6640625" style="1009" customWidth="1"/>
    <col min="2315" max="2560" width="8.88671875" style="1009"/>
    <col min="2561" max="2561" width="1.88671875" style="1009" customWidth="1"/>
    <col min="2562" max="2562" width="4.5546875" style="1009" customWidth="1"/>
    <col min="2563" max="2563" width="38.5546875" style="1009" customWidth="1"/>
    <col min="2564" max="2564" width="5.109375" style="1009" customWidth="1"/>
    <col min="2565" max="2565" width="5.6640625" style="1009" customWidth="1"/>
    <col min="2566" max="2567" width="0" style="1009" hidden="1" customWidth="1"/>
    <col min="2568" max="2568" width="12.6640625" style="1009" customWidth="1"/>
    <col min="2569" max="2569" width="14.33203125" style="1009" customWidth="1"/>
    <col min="2570" max="2570" width="14.6640625" style="1009" customWidth="1"/>
    <col min="2571" max="2816" width="8.88671875" style="1009"/>
    <col min="2817" max="2817" width="1.88671875" style="1009" customWidth="1"/>
    <col min="2818" max="2818" width="4.5546875" style="1009" customWidth="1"/>
    <col min="2819" max="2819" width="38.5546875" style="1009" customWidth="1"/>
    <col min="2820" max="2820" width="5.109375" style="1009" customWidth="1"/>
    <col min="2821" max="2821" width="5.6640625" style="1009" customWidth="1"/>
    <col min="2822" max="2823" width="0" style="1009" hidden="1" customWidth="1"/>
    <col min="2824" max="2824" width="12.6640625" style="1009" customWidth="1"/>
    <col min="2825" max="2825" width="14.33203125" style="1009" customWidth="1"/>
    <col min="2826" max="2826" width="14.6640625" style="1009" customWidth="1"/>
    <col min="2827" max="3072" width="8.88671875" style="1009"/>
    <col min="3073" max="3073" width="1.88671875" style="1009" customWidth="1"/>
    <col min="3074" max="3074" width="4.5546875" style="1009" customWidth="1"/>
    <col min="3075" max="3075" width="38.5546875" style="1009" customWidth="1"/>
    <col min="3076" max="3076" width="5.109375" style="1009" customWidth="1"/>
    <col min="3077" max="3077" width="5.6640625" style="1009" customWidth="1"/>
    <col min="3078" max="3079" width="0" style="1009" hidden="1" customWidth="1"/>
    <col min="3080" max="3080" width="12.6640625" style="1009" customWidth="1"/>
    <col min="3081" max="3081" width="14.33203125" style="1009" customWidth="1"/>
    <col min="3082" max="3082" width="14.6640625" style="1009" customWidth="1"/>
    <col min="3083" max="3328" width="8.88671875" style="1009"/>
    <col min="3329" max="3329" width="1.88671875" style="1009" customWidth="1"/>
    <col min="3330" max="3330" width="4.5546875" style="1009" customWidth="1"/>
    <col min="3331" max="3331" width="38.5546875" style="1009" customWidth="1"/>
    <col min="3332" max="3332" width="5.109375" style="1009" customWidth="1"/>
    <col min="3333" max="3333" width="5.6640625" style="1009" customWidth="1"/>
    <col min="3334" max="3335" width="0" style="1009" hidden="1" customWidth="1"/>
    <col min="3336" max="3336" width="12.6640625" style="1009" customWidth="1"/>
    <col min="3337" max="3337" width="14.33203125" style="1009" customWidth="1"/>
    <col min="3338" max="3338" width="14.6640625" style="1009" customWidth="1"/>
    <col min="3339" max="3584" width="8.88671875" style="1009"/>
    <col min="3585" max="3585" width="1.88671875" style="1009" customWidth="1"/>
    <col min="3586" max="3586" width="4.5546875" style="1009" customWidth="1"/>
    <col min="3587" max="3587" width="38.5546875" style="1009" customWidth="1"/>
    <col min="3588" max="3588" width="5.109375" style="1009" customWidth="1"/>
    <col min="3589" max="3589" width="5.6640625" style="1009" customWidth="1"/>
    <col min="3590" max="3591" width="0" style="1009" hidden="1" customWidth="1"/>
    <col min="3592" max="3592" width="12.6640625" style="1009" customWidth="1"/>
    <col min="3593" max="3593" width="14.33203125" style="1009" customWidth="1"/>
    <col min="3594" max="3594" width="14.6640625" style="1009" customWidth="1"/>
    <col min="3595" max="3840" width="8.88671875" style="1009"/>
    <col min="3841" max="3841" width="1.88671875" style="1009" customWidth="1"/>
    <col min="3842" max="3842" width="4.5546875" style="1009" customWidth="1"/>
    <col min="3843" max="3843" width="38.5546875" style="1009" customWidth="1"/>
    <col min="3844" max="3844" width="5.109375" style="1009" customWidth="1"/>
    <col min="3845" max="3845" width="5.6640625" style="1009" customWidth="1"/>
    <col min="3846" max="3847" width="0" style="1009" hidden="1" customWidth="1"/>
    <col min="3848" max="3848" width="12.6640625" style="1009" customWidth="1"/>
    <col min="3849" max="3849" width="14.33203125" style="1009" customWidth="1"/>
    <col min="3850" max="3850" width="14.6640625" style="1009" customWidth="1"/>
    <col min="3851" max="4096" width="8.88671875" style="1009"/>
    <col min="4097" max="4097" width="1.88671875" style="1009" customWidth="1"/>
    <col min="4098" max="4098" width="4.5546875" style="1009" customWidth="1"/>
    <col min="4099" max="4099" width="38.5546875" style="1009" customWidth="1"/>
    <col min="4100" max="4100" width="5.109375" style="1009" customWidth="1"/>
    <col min="4101" max="4101" width="5.6640625" style="1009" customWidth="1"/>
    <col min="4102" max="4103" width="0" style="1009" hidden="1" customWidth="1"/>
    <col min="4104" max="4104" width="12.6640625" style="1009" customWidth="1"/>
    <col min="4105" max="4105" width="14.33203125" style="1009" customWidth="1"/>
    <col min="4106" max="4106" width="14.6640625" style="1009" customWidth="1"/>
    <col min="4107" max="4352" width="8.88671875" style="1009"/>
    <col min="4353" max="4353" width="1.88671875" style="1009" customWidth="1"/>
    <col min="4354" max="4354" width="4.5546875" style="1009" customWidth="1"/>
    <col min="4355" max="4355" width="38.5546875" style="1009" customWidth="1"/>
    <col min="4356" max="4356" width="5.109375" style="1009" customWidth="1"/>
    <col min="4357" max="4357" width="5.6640625" style="1009" customWidth="1"/>
    <col min="4358" max="4359" width="0" style="1009" hidden="1" customWidth="1"/>
    <col min="4360" max="4360" width="12.6640625" style="1009" customWidth="1"/>
    <col min="4361" max="4361" width="14.33203125" style="1009" customWidth="1"/>
    <col min="4362" max="4362" width="14.6640625" style="1009" customWidth="1"/>
    <col min="4363" max="4608" width="8.88671875" style="1009"/>
    <col min="4609" max="4609" width="1.88671875" style="1009" customWidth="1"/>
    <col min="4610" max="4610" width="4.5546875" style="1009" customWidth="1"/>
    <col min="4611" max="4611" width="38.5546875" style="1009" customWidth="1"/>
    <col min="4612" max="4612" width="5.109375" style="1009" customWidth="1"/>
    <col min="4613" max="4613" width="5.6640625" style="1009" customWidth="1"/>
    <col min="4614" max="4615" width="0" style="1009" hidden="1" customWidth="1"/>
    <col min="4616" max="4616" width="12.6640625" style="1009" customWidth="1"/>
    <col min="4617" max="4617" width="14.33203125" style="1009" customWidth="1"/>
    <col min="4618" max="4618" width="14.6640625" style="1009" customWidth="1"/>
    <col min="4619" max="4864" width="8.88671875" style="1009"/>
    <col min="4865" max="4865" width="1.88671875" style="1009" customWidth="1"/>
    <col min="4866" max="4866" width="4.5546875" style="1009" customWidth="1"/>
    <col min="4867" max="4867" width="38.5546875" style="1009" customWidth="1"/>
    <col min="4868" max="4868" width="5.109375" style="1009" customWidth="1"/>
    <col min="4869" max="4869" width="5.6640625" style="1009" customWidth="1"/>
    <col min="4870" max="4871" width="0" style="1009" hidden="1" customWidth="1"/>
    <col min="4872" max="4872" width="12.6640625" style="1009" customWidth="1"/>
    <col min="4873" max="4873" width="14.33203125" style="1009" customWidth="1"/>
    <col min="4874" max="4874" width="14.6640625" style="1009" customWidth="1"/>
    <col min="4875" max="5120" width="8.88671875" style="1009"/>
    <col min="5121" max="5121" width="1.88671875" style="1009" customWidth="1"/>
    <col min="5122" max="5122" width="4.5546875" style="1009" customWidth="1"/>
    <col min="5123" max="5123" width="38.5546875" style="1009" customWidth="1"/>
    <col min="5124" max="5124" width="5.109375" style="1009" customWidth="1"/>
    <col min="5125" max="5125" width="5.6640625" style="1009" customWidth="1"/>
    <col min="5126" max="5127" width="0" style="1009" hidden="1" customWidth="1"/>
    <col min="5128" max="5128" width="12.6640625" style="1009" customWidth="1"/>
    <col min="5129" max="5129" width="14.33203125" style="1009" customWidth="1"/>
    <col min="5130" max="5130" width="14.6640625" style="1009" customWidth="1"/>
    <col min="5131" max="5376" width="8.88671875" style="1009"/>
    <col min="5377" max="5377" width="1.88671875" style="1009" customWidth="1"/>
    <col min="5378" max="5378" width="4.5546875" style="1009" customWidth="1"/>
    <col min="5379" max="5379" width="38.5546875" style="1009" customWidth="1"/>
    <col min="5380" max="5380" width="5.109375" style="1009" customWidth="1"/>
    <col min="5381" max="5381" width="5.6640625" style="1009" customWidth="1"/>
    <col min="5382" max="5383" width="0" style="1009" hidden="1" customWidth="1"/>
    <col min="5384" max="5384" width="12.6640625" style="1009" customWidth="1"/>
    <col min="5385" max="5385" width="14.33203125" style="1009" customWidth="1"/>
    <col min="5386" max="5386" width="14.6640625" style="1009" customWidth="1"/>
    <col min="5387" max="5632" width="8.88671875" style="1009"/>
    <col min="5633" max="5633" width="1.88671875" style="1009" customWidth="1"/>
    <col min="5634" max="5634" width="4.5546875" style="1009" customWidth="1"/>
    <col min="5635" max="5635" width="38.5546875" style="1009" customWidth="1"/>
    <col min="5636" max="5636" width="5.109375" style="1009" customWidth="1"/>
    <col min="5637" max="5637" width="5.6640625" style="1009" customWidth="1"/>
    <col min="5638" max="5639" width="0" style="1009" hidden="1" customWidth="1"/>
    <col min="5640" max="5640" width="12.6640625" style="1009" customWidth="1"/>
    <col min="5641" max="5641" width="14.33203125" style="1009" customWidth="1"/>
    <col min="5642" max="5642" width="14.6640625" style="1009" customWidth="1"/>
    <col min="5643" max="5888" width="8.88671875" style="1009"/>
    <col min="5889" max="5889" width="1.88671875" style="1009" customWidth="1"/>
    <col min="5890" max="5890" width="4.5546875" style="1009" customWidth="1"/>
    <col min="5891" max="5891" width="38.5546875" style="1009" customWidth="1"/>
    <col min="5892" max="5892" width="5.109375" style="1009" customWidth="1"/>
    <col min="5893" max="5893" width="5.6640625" style="1009" customWidth="1"/>
    <col min="5894" max="5895" width="0" style="1009" hidden="1" customWidth="1"/>
    <col min="5896" max="5896" width="12.6640625" style="1009" customWidth="1"/>
    <col min="5897" max="5897" width="14.33203125" style="1009" customWidth="1"/>
    <col min="5898" max="5898" width="14.6640625" style="1009" customWidth="1"/>
    <col min="5899" max="6144" width="8.88671875" style="1009"/>
    <col min="6145" max="6145" width="1.88671875" style="1009" customWidth="1"/>
    <col min="6146" max="6146" width="4.5546875" style="1009" customWidth="1"/>
    <col min="6147" max="6147" width="38.5546875" style="1009" customWidth="1"/>
    <col min="6148" max="6148" width="5.109375" style="1009" customWidth="1"/>
    <col min="6149" max="6149" width="5.6640625" style="1009" customWidth="1"/>
    <col min="6150" max="6151" width="0" style="1009" hidden="1" customWidth="1"/>
    <col min="6152" max="6152" width="12.6640625" style="1009" customWidth="1"/>
    <col min="6153" max="6153" width="14.33203125" style="1009" customWidth="1"/>
    <col min="6154" max="6154" width="14.6640625" style="1009" customWidth="1"/>
    <col min="6155" max="6400" width="8.88671875" style="1009"/>
    <col min="6401" max="6401" width="1.88671875" style="1009" customWidth="1"/>
    <col min="6402" max="6402" width="4.5546875" style="1009" customWidth="1"/>
    <col min="6403" max="6403" width="38.5546875" style="1009" customWidth="1"/>
    <col min="6404" max="6404" width="5.109375" style="1009" customWidth="1"/>
    <col min="6405" max="6405" width="5.6640625" style="1009" customWidth="1"/>
    <col min="6406" max="6407" width="0" style="1009" hidden="1" customWidth="1"/>
    <col min="6408" max="6408" width="12.6640625" style="1009" customWidth="1"/>
    <col min="6409" max="6409" width="14.33203125" style="1009" customWidth="1"/>
    <col min="6410" max="6410" width="14.6640625" style="1009" customWidth="1"/>
    <col min="6411" max="6656" width="8.88671875" style="1009"/>
    <col min="6657" max="6657" width="1.88671875" style="1009" customWidth="1"/>
    <col min="6658" max="6658" width="4.5546875" style="1009" customWidth="1"/>
    <col min="6659" max="6659" width="38.5546875" style="1009" customWidth="1"/>
    <col min="6660" max="6660" width="5.109375" style="1009" customWidth="1"/>
    <col min="6661" max="6661" width="5.6640625" style="1009" customWidth="1"/>
    <col min="6662" max="6663" width="0" style="1009" hidden="1" customWidth="1"/>
    <col min="6664" max="6664" width="12.6640625" style="1009" customWidth="1"/>
    <col min="6665" max="6665" width="14.33203125" style="1009" customWidth="1"/>
    <col min="6666" max="6666" width="14.6640625" style="1009" customWidth="1"/>
    <col min="6667" max="6912" width="8.88671875" style="1009"/>
    <col min="6913" max="6913" width="1.88671875" style="1009" customWidth="1"/>
    <col min="6914" max="6914" width="4.5546875" style="1009" customWidth="1"/>
    <col min="6915" max="6915" width="38.5546875" style="1009" customWidth="1"/>
    <col min="6916" max="6916" width="5.109375" style="1009" customWidth="1"/>
    <col min="6917" max="6917" width="5.6640625" style="1009" customWidth="1"/>
    <col min="6918" max="6919" width="0" style="1009" hidden="1" customWidth="1"/>
    <col min="6920" max="6920" width="12.6640625" style="1009" customWidth="1"/>
    <col min="6921" max="6921" width="14.33203125" style="1009" customWidth="1"/>
    <col min="6922" max="6922" width="14.6640625" style="1009" customWidth="1"/>
    <col min="6923" max="7168" width="8.88671875" style="1009"/>
    <col min="7169" max="7169" width="1.88671875" style="1009" customWidth="1"/>
    <col min="7170" max="7170" width="4.5546875" style="1009" customWidth="1"/>
    <col min="7171" max="7171" width="38.5546875" style="1009" customWidth="1"/>
    <col min="7172" max="7172" width="5.109375" style="1009" customWidth="1"/>
    <col min="7173" max="7173" width="5.6640625" style="1009" customWidth="1"/>
    <col min="7174" max="7175" width="0" style="1009" hidden="1" customWidth="1"/>
    <col min="7176" max="7176" width="12.6640625" style="1009" customWidth="1"/>
    <col min="7177" max="7177" width="14.33203125" style="1009" customWidth="1"/>
    <col min="7178" max="7178" width="14.6640625" style="1009" customWidth="1"/>
    <col min="7179" max="7424" width="8.88671875" style="1009"/>
    <col min="7425" max="7425" width="1.88671875" style="1009" customWidth="1"/>
    <col min="7426" max="7426" width="4.5546875" style="1009" customWidth="1"/>
    <col min="7427" max="7427" width="38.5546875" style="1009" customWidth="1"/>
    <col min="7428" max="7428" width="5.109375" style="1009" customWidth="1"/>
    <col min="7429" max="7429" width="5.6640625" style="1009" customWidth="1"/>
    <col min="7430" max="7431" width="0" style="1009" hidden="1" customWidth="1"/>
    <col min="7432" max="7432" width="12.6640625" style="1009" customWidth="1"/>
    <col min="7433" max="7433" width="14.33203125" style="1009" customWidth="1"/>
    <col min="7434" max="7434" width="14.6640625" style="1009" customWidth="1"/>
    <col min="7435" max="7680" width="8.88671875" style="1009"/>
    <col min="7681" max="7681" width="1.88671875" style="1009" customWidth="1"/>
    <col min="7682" max="7682" width="4.5546875" style="1009" customWidth="1"/>
    <col min="7683" max="7683" width="38.5546875" style="1009" customWidth="1"/>
    <col min="7684" max="7684" width="5.109375" style="1009" customWidth="1"/>
    <col min="7685" max="7685" width="5.6640625" style="1009" customWidth="1"/>
    <col min="7686" max="7687" width="0" style="1009" hidden="1" customWidth="1"/>
    <col min="7688" max="7688" width="12.6640625" style="1009" customWidth="1"/>
    <col min="7689" max="7689" width="14.33203125" style="1009" customWidth="1"/>
    <col min="7690" max="7690" width="14.6640625" style="1009" customWidth="1"/>
    <col min="7691" max="7936" width="8.88671875" style="1009"/>
    <col min="7937" max="7937" width="1.88671875" style="1009" customWidth="1"/>
    <col min="7938" max="7938" width="4.5546875" style="1009" customWidth="1"/>
    <col min="7939" max="7939" width="38.5546875" style="1009" customWidth="1"/>
    <col min="7940" max="7940" width="5.109375" style="1009" customWidth="1"/>
    <col min="7941" max="7941" width="5.6640625" style="1009" customWidth="1"/>
    <col min="7942" max="7943" width="0" style="1009" hidden="1" customWidth="1"/>
    <col min="7944" max="7944" width="12.6640625" style="1009" customWidth="1"/>
    <col min="7945" max="7945" width="14.33203125" style="1009" customWidth="1"/>
    <col min="7946" max="7946" width="14.6640625" style="1009" customWidth="1"/>
    <col min="7947" max="8192" width="8.88671875" style="1009"/>
    <col min="8193" max="8193" width="1.88671875" style="1009" customWidth="1"/>
    <col min="8194" max="8194" width="4.5546875" style="1009" customWidth="1"/>
    <col min="8195" max="8195" width="38.5546875" style="1009" customWidth="1"/>
    <col min="8196" max="8196" width="5.109375" style="1009" customWidth="1"/>
    <col min="8197" max="8197" width="5.6640625" style="1009" customWidth="1"/>
    <col min="8198" max="8199" width="0" style="1009" hidden="1" customWidth="1"/>
    <col min="8200" max="8200" width="12.6640625" style="1009" customWidth="1"/>
    <col min="8201" max="8201" width="14.33203125" style="1009" customWidth="1"/>
    <col min="8202" max="8202" width="14.6640625" style="1009" customWidth="1"/>
    <col min="8203" max="8448" width="8.88671875" style="1009"/>
    <col min="8449" max="8449" width="1.88671875" style="1009" customWidth="1"/>
    <col min="8450" max="8450" width="4.5546875" style="1009" customWidth="1"/>
    <col min="8451" max="8451" width="38.5546875" style="1009" customWidth="1"/>
    <col min="8452" max="8452" width="5.109375" style="1009" customWidth="1"/>
    <col min="8453" max="8453" width="5.6640625" style="1009" customWidth="1"/>
    <col min="8454" max="8455" width="0" style="1009" hidden="1" customWidth="1"/>
    <col min="8456" max="8456" width="12.6640625" style="1009" customWidth="1"/>
    <col min="8457" max="8457" width="14.33203125" style="1009" customWidth="1"/>
    <col min="8458" max="8458" width="14.6640625" style="1009" customWidth="1"/>
    <col min="8459" max="8704" width="8.88671875" style="1009"/>
    <col min="8705" max="8705" width="1.88671875" style="1009" customWidth="1"/>
    <col min="8706" max="8706" width="4.5546875" style="1009" customWidth="1"/>
    <col min="8707" max="8707" width="38.5546875" style="1009" customWidth="1"/>
    <col min="8708" max="8708" width="5.109375" style="1009" customWidth="1"/>
    <col min="8709" max="8709" width="5.6640625" style="1009" customWidth="1"/>
    <col min="8710" max="8711" width="0" style="1009" hidden="1" customWidth="1"/>
    <col min="8712" max="8712" width="12.6640625" style="1009" customWidth="1"/>
    <col min="8713" max="8713" width="14.33203125" style="1009" customWidth="1"/>
    <col min="8714" max="8714" width="14.6640625" style="1009" customWidth="1"/>
    <col min="8715" max="8960" width="8.88671875" style="1009"/>
    <col min="8961" max="8961" width="1.88671875" style="1009" customWidth="1"/>
    <col min="8962" max="8962" width="4.5546875" style="1009" customWidth="1"/>
    <col min="8963" max="8963" width="38.5546875" style="1009" customWidth="1"/>
    <col min="8964" max="8964" width="5.109375" style="1009" customWidth="1"/>
    <col min="8965" max="8965" width="5.6640625" style="1009" customWidth="1"/>
    <col min="8966" max="8967" width="0" style="1009" hidden="1" customWidth="1"/>
    <col min="8968" max="8968" width="12.6640625" style="1009" customWidth="1"/>
    <col min="8969" max="8969" width="14.33203125" style="1009" customWidth="1"/>
    <col min="8970" max="8970" width="14.6640625" style="1009" customWidth="1"/>
    <col min="8971" max="9216" width="8.88671875" style="1009"/>
    <col min="9217" max="9217" width="1.88671875" style="1009" customWidth="1"/>
    <col min="9218" max="9218" width="4.5546875" style="1009" customWidth="1"/>
    <col min="9219" max="9219" width="38.5546875" style="1009" customWidth="1"/>
    <col min="9220" max="9220" width="5.109375" style="1009" customWidth="1"/>
    <col min="9221" max="9221" width="5.6640625" style="1009" customWidth="1"/>
    <col min="9222" max="9223" width="0" style="1009" hidden="1" customWidth="1"/>
    <col min="9224" max="9224" width="12.6640625" style="1009" customWidth="1"/>
    <col min="9225" max="9225" width="14.33203125" style="1009" customWidth="1"/>
    <col min="9226" max="9226" width="14.6640625" style="1009" customWidth="1"/>
    <col min="9227" max="9472" width="8.88671875" style="1009"/>
    <col min="9473" max="9473" width="1.88671875" style="1009" customWidth="1"/>
    <col min="9474" max="9474" width="4.5546875" style="1009" customWidth="1"/>
    <col min="9475" max="9475" width="38.5546875" style="1009" customWidth="1"/>
    <col min="9476" max="9476" width="5.109375" style="1009" customWidth="1"/>
    <col min="9477" max="9477" width="5.6640625" style="1009" customWidth="1"/>
    <col min="9478" max="9479" width="0" style="1009" hidden="1" customWidth="1"/>
    <col min="9480" max="9480" width="12.6640625" style="1009" customWidth="1"/>
    <col min="9481" max="9481" width="14.33203125" style="1009" customWidth="1"/>
    <col min="9482" max="9482" width="14.6640625" style="1009" customWidth="1"/>
    <col min="9483" max="9728" width="8.88671875" style="1009"/>
    <col min="9729" max="9729" width="1.88671875" style="1009" customWidth="1"/>
    <col min="9730" max="9730" width="4.5546875" style="1009" customWidth="1"/>
    <col min="9731" max="9731" width="38.5546875" style="1009" customWidth="1"/>
    <col min="9732" max="9732" width="5.109375" style="1009" customWidth="1"/>
    <col min="9733" max="9733" width="5.6640625" style="1009" customWidth="1"/>
    <col min="9734" max="9735" width="0" style="1009" hidden="1" customWidth="1"/>
    <col min="9736" max="9736" width="12.6640625" style="1009" customWidth="1"/>
    <col min="9737" max="9737" width="14.33203125" style="1009" customWidth="1"/>
    <col min="9738" max="9738" width="14.6640625" style="1009" customWidth="1"/>
    <col min="9739" max="9984" width="8.88671875" style="1009"/>
    <col min="9985" max="9985" width="1.88671875" style="1009" customWidth="1"/>
    <col min="9986" max="9986" width="4.5546875" style="1009" customWidth="1"/>
    <col min="9987" max="9987" width="38.5546875" style="1009" customWidth="1"/>
    <col min="9988" max="9988" width="5.109375" style="1009" customWidth="1"/>
    <col min="9989" max="9989" width="5.6640625" style="1009" customWidth="1"/>
    <col min="9990" max="9991" width="0" style="1009" hidden="1" customWidth="1"/>
    <col min="9992" max="9992" width="12.6640625" style="1009" customWidth="1"/>
    <col min="9993" max="9993" width="14.33203125" style="1009" customWidth="1"/>
    <col min="9994" max="9994" width="14.6640625" style="1009" customWidth="1"/>
    <col min="9995" max="10240" width="8.88671875" style="1009"/>
    <col min="10241" max="10241" width="1.88671875" style="1009" customWidth="1"/>
    <col min="10242" max="10242" width="4.5546875" style="1009" customWidth="1"/>
    <col min="10243" max="10243" width="38.5546875" style="1009" customWidth="1"/>
    <col min="10244" max="10244" width="5.109375" style="1009" customWidth="1"/>
    <col min="10245" max="10245" width="5.6640625" style="1009" customWidth="1"/>
    <col min="10246" max="10247" width="0" style="1009" hidden="1" customWidth="1"/>
    <col min="10248" max="10248" width="12.6640625" style="1009" customWidth="1"/>
    <col min="10249" max="10249" width="14.33203125" style="1009" customWidth="1"/>
    <col min="10250" max="10250" width="14.6640625" style="1009" customWidth="1"/>
    <col min="10251" max="10496" width="8.88671875" style="1009"/>
    <col min="10497" max="10497" width="1.88671875" style="1009" customWidth="1"/>
    <col min="10498" max="10498" width="4.5546875" style="1009" customWidth="1"/>
    <col min="10499" max="10499" width="38.5546875" style="1009" customWidth="1"/>
    <col min="10500" max="10500" width="5.109375" style="1009" customWidth="1"/>
    <col min="10501" max="10501" width="5.6640625" style="1009" customWidth="1"/>
    <col min="10502" max="10503" width="0" style="1009" hidden="1" customWidth="1"/>
    <col min="10504" max="10504" width="12.6640625" style="1009" customWidth="1"/>
    <col min="10505" max="10505" width="14.33203125" style="1009" customWidth="1"/>
    <col min="10506" max="10506" width="14.6640625" style="1009" customWidth="1"/>
    <col min="10507" max="10752" width="8.88671875" style="1009"/>
    <col min="10753" max="10753" width="1.88671875" style="1009" customWidth="1"/>
    <col min="10754" max="10754" width="4.5546875" style="1009" customWidth="1"/>
    <col min="10755" max="10755" width="38.5546875" style="1009" customWidth="1"/>
    <col min="10756" max="10756" width="5.109375" style="1009" customWidth="1"/>
    <col min="10757" max="10757" width="5.6640625" style="1009" customWidth="1"/>
    <col min="10758" max="10759" width="0" style="1009" hidden="1" customWidth="1"/>
    <col min="10760" max="10760" width="12.6640625" style="1009" customWidth="1"/>
    <col min="10761" max="10761" width="14.33203125" style="1009" customWidth="1"/>
    <col min="10762" max="10762" width="14.6640625" style="1009" customWidth="1"/>
    <col min="10763" max="11008" width="8.88671875" style="1009"/>
    <col min="11009" max="11009" width="1.88671875" style="1009" customWidth="1"/>
    <col min="11010" max="11010" width="4.5546875" style="1009" customWidth="1"/>
    <col min="11011" max="11011" width="38.5546875" style="1009" customWidth="1"/>
    <col min="11012" max="11012" width="5.109375" style="1009" customWidth="1"/>
    <col min="11013" max="11013" width="5.6640625" style="1009" customWidth="1"/>
    <col min="11014" max="11015" width="0" style="1009" hidden="1" customWidth="1"/>
    <col min="11016" max="11016" width="12.6640625" style="1009" customWidth="1"/>
    <col min="11017" max="11017" width="14.33203125" style="1009" customWidth="1"/>
    <col min="11018" max="11018" width="14.6640625" style="1009" customWidth="1"/>
    <col min="11019" max="11264" width="8.88671875" style="1009"/>
    <col min="11265" max="11265" width="1.88671875" style="1009" customWidth="1"/>
    <col min="11266" max="11266" width="4.5546875" style="1009" customWidth="1"/>
    <col min="11267" max="11267" width="38.5546875" style="1009" customWidth="1"/>
    <col min="11268" max="11268" width="5.109375" style="1009" customWidth="1"/>
    <col min="11269" max="11269" width="5.6640625" style="1009" customWidth="1"/>
    <col min="11270" max="11271" width="0" style="1009" hidden="1" customWidth="1"/>
    <col min="11272" max="11272" width="12.6640625" style="1009" customWidth="1"/>
    <col min="11273" max="11273" width="14.33203125" style="1009" customWidth="1"/>
    <col min="11274" max="11274" width="14.6640625" style="1009" customWidth="1"/>
    <col min="11275" max="11520" width="8.88671875" style="1009"/>
    <col min="11521" max="11521" width="1.88671875" style="1009" customWidth="1"/>
    <col min="11522" max="11522" width="4.5546875" style="1009" customWidth="1"/>
    <col min="11523" max="11523" width="38.5546875" style="1009" customWidth="1"/>
    <col min="11524" max="11524" width="5.109375" style="1009" customWidth="1"/>
    <col min="11525" max="11525" width="5.6640625" style="1009" customWidth="1"/>
    <col min="11526" max="11527" width="0" style="1009" hidden="1" customWidth="1"/>
    <col min="11528" max="11528" width="12.6640625" style="1009" customWidth="1"/>
    <col min="11529" max="11529" width="14.33203125" style="1009" customWidth="1"/>
    <col min="11530" max="11530" width="14.6640625" style="1009" customWidth="1"/>
    <col min="11531" max="11776" width="8.88671875" style="1009"/>
    <col min="11777" max="11777" width="1.88671875" style="1009" customWidth="1"/>
    <col min="11778" max="11778" width="4.5546875" style="1009" customWidth="1"/>
    <col min="11779" max="11779" width="38.5546875" style="1009" customWidth="1"/>
    <col min="11780" max="11780" width="5.109375" style="1009" customWidth="1"/>
    <col min="11781" max="11781" width="5.6640625" style="1009" customWidth="1"/>
    <col min="11782" max="11783" width="0" style="1009" hidden="1" customWidth="1"/>
    <col min="11784" max="11784" width="12.6640625" style="1009" customWidth="1"/>
    <col min="11785" max="11785" width="14.33203125" style="1009" customWidth="1"/>
    <col min="11786" max="11786" width="14.6640625" style="1009" customWidth="1"/>
    <col min="11787" max="12032" width="8.88671875" style="1009"/>
    <col min="12033" max="12033" width="1.88671875" style="1009" customWidth="1"/>
    <col min="12034" max="12034" width="4.5546875" style="1009" customWidth="1"/>
    <col min="12035" max="12035" width="38.5546875" style="1009" customWidth="1"/>
    <col min="12036" max="12036" width="5.109375" style="1009" customWidth="1"/>
    <col min="12037" max="12037" width="5.6640625" style="1009" customWidth="1"/>
    <col min="12038" max="12039" width="0" style="1009" hidden="1" customWidth="1"/>
    <col min="12040" max="12040" width="12.6640625" style="1009" customWidth="1"/>
    <col min="12041" max="12041" width="14.33203125" style="1009" customWidth="1"/>
    <col min="12042" max="12042" width="14.6640625" style="1009" customWidth="1"/>
    <col min="12043" max="12288" width="8.88671875" style="1009"/>
    <col min="12289" max="12289" width="1.88671875" style="1009" customWidth="1"/>
    <col min="12290" max="12290" width="4.5546875" style="1009" customWidth="1"/>
    <col min="12291" max="12291" width="38.5546875" style="1009" customWidth="1"/>
    <col min="12292" max="12292" width="5.109375" style="1009" customWidth="1"/>
    <col min="12293" max="12293" width="5.6640625" style="1009" customWidth="1"/>
    <col min="12294" max="12295" width="0" style="1009" hidden="1" customWidth="1"/>
    <col min="12296" max="12296" width="12.6640625" style="1009" customWidth="1"/>
    <col min="12297" max="12297" width="14.33203125" style="1009" customWidth="1"/>
    <col min="12298" max="12298" width="14.6640625" style="1009" customWidth="1"/>
    <col min="12299" max="12544" width="8.88671875" style="1009"/>
    <col min="12545" max="12545" width="1.88671875" style="1009" customWidth="1"/>
    <col min="12546" max="12546" width="4.5546875" style="1009" customWidth="1"/>
    <col min="12547" max="12547" width="38.5546875" style="1009" customWidth="1"/>
    <col min="12548" max="12548" width="5.109375" style="1009" customWidth="1"/>
    <col min="12549" max="12549" width="5.6640625" style="1009" customWidth="1"/>
    <col min="12550" max="12551" width="0" style="1009" hidden="1" customWidth="1"/>
    <col min="12552" max="12552" width="12.6640625" style="1009" customWidth="1"/>
    <col min="12553" max="12553" width="14.33203125" style="1009" customWidth="1"/>
    <col min="12554" max="12554" width="14.6640625" style="1009" customWidth="1"/>
    <col min="12555" max="12800" width="8.88671875" style="1009"/>
    <col min="12801" max="12801" width="1.88671875" style="1009" customWidth="1"/>
    <col min="12802" max="12802" width="4.5546875" style="1009" customWidth="1"/>
    <col min="12803" max="12803" width="38.5546875" style="1009" customWidth="1"/>
    <col min="12804" max="12804" width="5.109375" style="1009" customWidth="1"/>
    <col min="12805" max="12805" width="5.6640625" style="1009" customWidth="1"/>
    <col min="12806" max="12807" width="0" style="1009" hidden="1" customWidth="1"/>
    <col min="12808" max="12808" width="12.6640625" style="1009" customWidth="1"/>
    <col min="12809" max="12809" width="14.33203125" style="1009" customWidth="1"/>
    <col min="12810" max="12810" width="14.6640625" style="1009" customWidth="1"/>
    <col min="12811" max="13056" width="8.88671875" style="1009"/>
    <col min="13057" max="13057" width="1.88671875" style="1009" customWidth="1"/>
    <col min="13058" max="13058" width="4.5546875" style="1009" customWidth="1"/>
    <col min="13059" max="13059" width="38.5546875" style="1009" customWidth="1"/>
    <col min="13060" max="13060" width="5.109375" style="1009" customWidth="1"/>
    <col min="13061" max="13061" width="5.6640625" style="1009" customWidth="1"/>
    <col min="13062" max="13063" width="0" style="1009" hidden="1" customWidth="1"/>
    <col min="13064" max="13064" width="12.6640625" style="1009" customWidth="1"/>
    <col min="13065" max="13065" width="14.33203125" style="1009" customWidth="1"/>
    <col min="13066" max="13066" width="14.6640625" style="1009" customWidth="1"/>
    <col min="13067" max="13312" width="8.88671875" style="1009"/>
    <col min="13313" max="13313" width="1.88671875" style="1009" customWidth="1"/>
    <col min="13314" max="13314" width="4.5546875" style="1009" customWidth="1"/>
    <col min="13315" max="13315" width="38.5546875" style="1009" customWidth="1"/>
    <col min="13316" max="13316" width="5.109375" style="1009" customWidth="1"/>
    <col min="13317" max="13317" width="5.6640625" style="1009" customWidth="1"/>
    <col min="13318" max="13319" width="0" style="1009" hidden="1" customWidth="1"/>
    <col min="13320" max="13320" width="12.6640625" style="1009" customWidth="1"/>
    <col min="13321" max="13321" width="14.33203125" style="1009" customWidth="1"/>
    <col min="13322" max="13322" width="14.6640625" style="1009" customWidth="1"/>
    <col min="13323" max="13568" width="8.88671875" style="1009"/>
    <col min="13569" max="13569" width="1.88671875" style="1009" customWidth="1"/>
    <col min="13570" max="13570" width="4.5546875" style="1009" customWidth="1"/>
    <col min="13571" max="13571" width="38.5546875" style="1009" customWidth="1"/>
    <col min="13572" max="13572" width="5.109375" style="1009" customWidth="1"/>
    <col min="13573" max="13573" width="5.6640625" style="1009" customWidth="1"/>
    <col min="13574" max="13575" width="0" style="1009" hidden="1" customWidth="1"/>
    <col min="13576" max="13576" width="12.6640625" style="1009" customWidth="1"/>
    <col min="13577" max="13577" width="14.33203125" style="1009" customWidth="1"/>
    <col min="13578" max="13578" width="14.6640625" style="1009" customWidth="1"/>
    <col min="13579" max="13824" width="8.88671875" style="1009"/>
    <col min="13825" max="13825" width="1.88671875" style="1009" customWidth="1"/>
    <col min="13826" max="13826" width="4.5546875" style="1009" customWidth="1"/>
    <col min="13827" max="13827" width="38.5546875" style="1009" customWidth="1"/>
    <col min="13828" max="13828" width="5.109375" style="1009" customWidth="1"/>
    <col min="13829" max="13829" width="5.6640625" style="1009" customWidth="1"/>
    <col min="13830" max="13831" width="0" style="1009" hidden="1" customWidth="1"/>
    <col min="13832" max="13832" width="12.6640625" style="1009" customWidth="1"/>
    <col min="13833" max="13833" width="14.33203125" style="1009" customWidth="1"/>
    <col min="13834" max="13834" width="14.6640625" style="1009" customWidth="1"/>
    <col min="13835" max="14080" width="8.88671875" style="1009"/>
    <col min="14081" max="14081" width="1.88671875" style="1009" customWidth="1"/>
    <col min="14082" max="14082" width="4.5546875" style="1009" customWidth="1"/>
    <col min="14083" max="14083" width="38.5546875" style="1009" customWidth="1"/>
    <col min="14084" max="14084" width="5.109375" style="1009" customWidth="1"/>
    <col min="14085" max="14085" width="5.6640625" style="1009" customWidth="1"/>
    <col min="14086" max="14087" width="0" style="1009" hidden="1" customWidth="1"/>
    <col min="14088" max="14088" width="12.6640625" style="1009" customWidth="1"/>
    <col min="14089" max="14089" width="14.33203125" style="1009" customWidth="1"/>
    <col min="14090" max="14090" width="14.6640625" style="1009" customWidth="1"/>
    <col min="14091" max="14336" width="8.88671875" style="1009"/>
    <col min="14337" max="14337" width="1.88671875" style="1009" customWidth="1"/>
    <col min="14338" max="14338" width="4.5546875" style="1009" customWidth="1"/>
    <col min="14339" max="14339" width="38.5546875" style="1009" customWidth="1"/>
    <col min="14340" max="14340" width="5.109375" style="1009" customWidth="1"/>
    <col min="14341" max="14341" width="5.6640625" style="1009" customWidth="1"/>
    <col min="14342" max="14343" width="0" style="1009" hidden="1" customWidth="1"/>
    <col min="14344" max="14344" width="12.6640625" style="1009" customWidth="1"/>
    <col min="14345" max="14345" width="14.33203125" style="1009" customWidth="1"/>
    <col min="14346" max="14346" width="14.6640625" style="1009" customWidth="1"/>
    <col min="14347" max="14592" width="8.88671875" style="1009"/>
    <col min="14593" max="14593" width="1.88671875" style="1009" customWidth="1"/>
    <col min="14594" max="14594" width="4.5546875" style="1009" customWidth="1"/>
    <col min="14595" max="14595" width="38.5546875" style="1009" customWidth="1"/>
    <col min="14596" max="14596" width="5.109375" style="1009" customWidth="1"/>
    <col min="14597" max="14597" width="5.6640625" style="1009" customWidth="1"/>
    <col min="14598" max="14599" width="0" style="1009" hidden="1" customWidth="1"/>
    <col min="14600" max="14600" width="12.6640625" style="1009" customWidth="1"/>
    <col min="14601" max="14601" width="14.33203125" style="1009" customWidth="1"/>
    <col min="14602" max="14602" width="14.6640625" style="1009" customWidth="1"/>
    <col min="14603" max="14848" width="8.88671875" style="1009"/>
    <col min="14849" max="14849" width="1.88671875" style="1009" customWidth="1"/>
    <col min="14850" max="14850" width="4.5546875" style="1009" customWidth="1"/>
    <col min="14851" max="14851" width="38.5546875" style="1009" customWidth="1"/>
    <col min="14852" max="14852" width="5.109375" style="1009" customWidth="1"/>
    <col min="14853" max="14853" width="5.6640625" style="1009" customWidth="1"/>
    <col min="14854" max="14855" width="0" style="1009" hidden="1" customWidth="1"/>
    <col min="14856" max="14856" width="12.6640625" style="1009" customWidth="1"/>
    <col min="14857" max="14857" width="14.33203125" style="1009" customWidth="1"/>
    <col min="14858" max="14858" width="14.6640625" style="1009" customWidth="1"/>
    <col min="14859" max="15104" width="8.88671875" style="1009"/>
    <col min="15105" max="15105" width="1.88671875" style="1009" customWidth="1"/>
    <col min="15106" max="15106" width="4.5546875" style="1009" customWidth="1"/>
    <col min="15107" max="15107" width="38.5546875" style="1009" customWidth="1"/>
    <col min="15108" max="15108" width="5.109375" style="1009" customWidth="1"/>
    <col min="15109" max="15109" width="5.6640625" style="1009" customWidth="1"/>
    <col min="15110" max="15111" width="0" style="1009" hidden="1" customWidth="1"/>
    <col min="15112" max="15112" width="12.6640625" style="1009" customWidth="1"/>
    <col min="15113" max="15113" width="14.33203125" style="1009" customWidth="1"/>
    <col min="15114" max="15114" width="14.6640625" style="1009" customWidth="1"/>
    <col min="15115" max="15360" width="8.88671875" style="1009"/>
    <col min="15361" max="15361" width="1.88671875" style="1009" customWidth="1"/>
    <col min="15362" max="15362" width="4.5546875" style="1009" customWidth="1"/>
    <col min="15363" max="15363" width="38.5546875" style="1009" customWidth="1"/>
    <col min="15364" max="15364" width="5.109375" style="1009" customWidth="1"/>
    <col min="15365" max="15365" width="5.6640625" style="1009" customWidth="1"/>
    <col min="15366" max="15367" width="0" style="1009" hidden="1" customWidth="1"/>
    <col min="15368" max="15368" width="12.6640625" style="1009" customWidth="1"/>
    <col min="15369" max="15369" width="14.33203125" style="1009" customWidth="1"/>
    <col min="15370" max="15370" width="14.6640625" style="1009" customWidth="1"/>
    <col min="15371" max="15616" width="8.88671875" style="1009"/>
    <col min="15617" max="15617" width="1.88671875" style="1009" customWidth="1"/>
    <col min="15618" max="15618" width="4.5546875" style="1009" customWidth="1"/>
    <col min="15619" max="15619" width="38.5546875" style="1009" customWidth="1"/>
    <col min="15620" max="15620" width="5.109375" style="1009" customWidth="1"/>
    <col min="15621" max="15621" width="5.6640625" style="1009" customWidth="1"/>
    <col min="15622" max="15623" width="0" style="1009" hidden="1" customWidth="1"/>
    <col min="15624" max="15624" width="12.6640625" style="1009" customWidth="1"/>
    <col min="15625" max="15625" width="14.33203125" style="1009" customWidth="1"/>
    <col min="15626" max="15626" width="14.6640625" style="1009" customWidth="1"/>
    <col min="15627" max="15872" width="8.88671875" style="1009"/>
    <col min="15873" max="15873" width="1.88671875" style="1009" customWidth="1"/>
    <col min="15874" max="15874" width="4.5546875" style="1009" customWidth="1"/>
    <col min="15875" max="15875" width="38.5546875" style="1009" customWidth="1"/>
    <col min="15876" max="15876" width="5.109375" style="1009" customWidth="1"/>
    <col min="15877" max="15877" width="5.6640625" style="1009" customWidth="1"/>
    <col min="15878" max="15879" width="0" style="1009" hidden="1" customWidth="1"/>
    <col min="15880" max="15880" width="12.6640625" style="1009" customWidth="1"/>
    <col min="15881" max="15881" width="14.33203125" style="1009" customWidth="1"/>
    <col min="15882" max="15882" width="14.6640625" style="1009" customWidth="1"/>
    <col min="15883" max="16128" width="8.88671875" style="1009"/>
    <col min="16129" max="16129" width="1.88671875" style="1009" customWidth="1"/>
    <col min="16130" max="16130" width="4.5546875" style="1009" customWidth="1"/>
    <col min="16131" max="16131" width="38.5546875" style="1009" customWidth="1"/>
    <col min="16132" max="16132" width="5.109375" style="1009" customWidth="1"/>
    <col min="16133" max="16133" width="5.6640625" style="1009" customWidth="1"/>
    <col min="16134" max="16135" width="0" style="1009" hidden="1" customWidth="1"/>
    <col min="16136" max="16136" width="12.6640625" style="1009" customWidth="1"/>
    <col min="16137" max="16137" width="14.33203125" style="1009" customWidth="1"/>
    <col min="16138" max="16138" width="14.6640625" style="1009" customWidth="1"/>
    <col min="16139" max="16384" width="8.88671875" style="1009"/>
  </cols>
  <sheetData>
    <row r="1" spans="1:13" s="949" customFormat="1">
      <c r="A1" s="2276" t="s">
        <v>1181</v>
      </c>
      <c r="B1" s="2276"/>
      <c r="C1" s="2276"/>
      <c r="D1" s="2276"/>
      <c r="E1" s="2276"/>
      <c r="F1" s="2276"/>
      <c r="G1" s="2276"/>
      <c r="H1" s="2276"/>
      <c r="I1" s="2276"/>
      <c r="J1" s="2276"/>
      <c r="K1" s="950"/>
      <c r="L1" s="950"/>
      <c r="M1" s="950"/>
    </row>
    <row r="2" spans="1:13" s="956" customFormat="1" ht="13.2">
      <c r="A2" s="949"/>
      <c r="B2" s="951"/>
      <c r="C2" s="1322"/>
      <c r="D2" s="1322"/>
      <c r="E2" s="960"/>
      <c r="F2" s="960"/>
      <c r="G2" s="960"/>
      <c r="H2" s="954"/>
      <c r="I2" s="1331"/>
    </row>
    <row r="3" spans="1:13" s="956" customFormat="1" ht="13.2">
      <c r="B3" s="957" t="s">
        <v>366</v>
      </c>
      <c r="C3" s="1018" t="s">
        <v>787</v>
      </c>
      <c r="D3" s="1018"/>
      <c r="E3" s="959"/>
      <c r="F3" s="960"/>
      <c r="G3" s="960"/>
      <c r="H3" s="960"/>
      <c r="I3" s="961"/>
    </row>
    <row r="4" spans="1:13" s="956" customFormat="1" ht="12.75" customHeight="1">
      <c r="B4" s="951"/>
      <c r="C4" s="1018"/>
      <c r="D4" s="962" t="s">
        <v>788</v>
      </c>
      <c r="E4" s="963" t="s">
        <v>789</v>
      </c>
      <c r="F4" s="962" t="s">
        <v>790</v>
      </c>
      <c r="G4" s="962" t="s">
        <v>791</v>
      </c>
      <c r="H4" s="962" t="s">
        <v>792</v>
      </c>
      <c r="I4" s="964" t="s">
        <v>793</v>
      </c>
    </row>
    <row r="5" spans="1:13" s="956" customFormat="1" ht="12.75" customHeight="1">
      <c r="B5" s="951"/>
      <c r="C5" s="1018"/>
      <c r="D5" s="962"/>
      <c r="E5" s="963"/>
      <c r="F5" s="962"/>
      <c r="G5" s="962"/>
      <c r="H5" s="962"/>
      <c r="I5" s="964"/>
    </row>
    <row r="6" spans="1:13" s="956" customFormat="1" ht="81.75" customHeight="1">
      <c r="B6" s="965" t="s">
        <v>10</v>
      </c>
      <c r="C6" s="1020" t="s">
        <v>1180</v>
      </c>
      <c r="D6" s="967" t="s">
        <v>764</v>
      </c>
      <c r="E6" s="968">
        <v>1</v>
      </c>
      <c r="F6" s="969"/>
      <c r="G6" s="969"/>
      <c r="H6" s="1918"/>
      <c r="I6" s="971">
        <f>E6*H6</f>
        <v>0</v>
      </c>
    </row>
    <row r="7" spans="1:13" s="956" customFormat="1" ht="12" customHeight="1">
      <c r="B7" s="965"/>
      <c r="C7" s="1020"/>
      <c r="D7" s="967"/>
      <c r="E7" s="968"/>
      <c r="F7" s="969"/>
      <c r="G7" s="969"/>
      <c r="H7" s="1918"/>
      <c r="I7" s="971"/>
    </row>
    <row r="8" spans="1:13" s="956" customFormat="1" ht="14.25" customHeight="1">
      <c r="B8" s="965" t="s">
        <v>8</v>
      </c>
      <c r="C8" s="1020" t="s">
        <v>1179</v>
      </c>
      <c r="D8" s="967" t="s">
        <v>701</v>
      </c>
      <c r="E8" s="968">
        <v>173</v>
      </c>
      <c r="F8" s="969"/>
      <c r="G8" s="989"/>
      <c r="H8" s="1918"/>
      <c r="I8" s="971">
        <f t="shared" ref="I8:I47" si="0">E8*H8</f>
        <v>0</v>
      </c>
    </row>
    <row r="9" spans="1:13" s="956" customFormat="1" ht="13.2">
      <c r="B9" s="965"/>
      <c r="C9" s="1020"/>
      <c r="D9" s="967"/>
      <c r="E9" s="968"/>
      <c r="F9" s="969"/>
      <c r="G9" s="989"/>
      <c r="H9" s="1918"/>
      <c r="I9" s="971"/>
    </row>
    <row r="10" spans="1:13" s="956" customFormat="1" ht="26.25" customHeight="1">
      <c r="B10" s="965" t="s">
        <v>240</v>
      </c>
      <c r="C10" s="1020" t="s">
        <v>796</v>
      </c>
      <c r="D10" s="967" t="s">
        <v>701</v>
      </c>
      <c r="E10" s="968">
        <v>60</v>
      </c>
      <c r="F10" s="969">
        <v>186</v>
      </c>
      <c r="G10" s="969"/>
      <c r="H10" s="1918"/>
      <c r="I10" s="971">
        <f t="shared" si="0"/>
        <v>0</v>
      </c>
    </row>
    <row r="11" spans="1:13" s="956" customFormat="1" ht="13.2">
      <c r="B11" s="965"/>
      <c r="C11" s="1020"/>
      <c r="D11" s="967"/>
      <c r="E11" s="968"/>
      <c r="F11" s="969"/>
      <c r="G11" s="989"/>
      <c r="H11" s="1918"/>
      <c r="I11" s="971"/>
    </row>
    <row r="12" spans="1:13" s="956" customFormat="1" ht="53.25" customHeight="1">
      <c r="B12" s="965" t="s">
        <v>6</v>
      </c>
      <c r="C12" s="1020" t="s">
        <v>1178</v>
      </c>
      <c r="D12" s="967" t="s">
        <v>701</v>
      </c>
      <c r="E12" s="968">
        <v>68</v>
      </c>
      <c r="F12" s="969">
        <v>186</v>
      </c>
      <c r="G12" s="969"/>
      <c r="H12" s="1918"/>
      <c r="I12" s="971">
        <f t="shared" si="0"/>
        <v>0</v>
      </c>
    </row>
    <row r="13" spans="1:13" s="956" customFormat="1" ht="13.2">
      <c r="B13" s="965"/>
      <c r="C13" s="1020"/>
      <c r="D13" s="967"/>
      <c r="E13" s="968"/>
      <c r="F13" s="969"/>
      <c r="G13" s="969"/>
      <c r="H13" s="1918"/>
      <c r="I13" s="971"/>
    </row>
    <row r="14" spans="1:13" s="956" customFormat="1" ht="13.2">
      <c r="B14" s="965" t="s">
        <v>5</v>
      </c>
      <c r="C14" s="1020" t="s">
        <v>798</v>
      </c>
      <c r="D14" s="967" t="s">
        <v>701</v>
      </c>
      <c r="E14" s="968">
        <v>148</v>
      </c>
      <c r="F14" s="969"/>
      <c r="G14" s="969"/>
      <c r="H14" s="1918"/>
      <c r="I14" s="971">
        <f t="shared" si="0"/>
        <v>0</v>
      </c>
    </row>
    <row r="15" spans="1:13" s="956" customFormat="1" ht="13.2">
      <c r="B15" s="965"/>
      <c r="C15" s="1020"/>
      <c r="D15" s="1020"/>
      <c r="E15" s="968"/>
      <c r="F15" s="969"/>
      <c r="G15" s="969"/>
      <c r="H15" s="1918"/>
      <c r="I15" s="971"/>
    </row>
    <row r="16" spans="1:13" s="956" customFormat="1" ht="26.4">
      <c r="B16" s="965" t="s">
        <v>4</v>
      </c>
      <c r="C16" s="1020" t="s">
        <v>799</v>
      </c>
      <c r="D16" s="967" t="s">
        <v>701</v>
      </c>
      <c r="E16" s="968">
        <v>167</v>
      </c>
      <c r="F16" s="969"/>
      <c r="G16" s="969"/>
      <c r="H16" s="1918"/>
      <c r="I16" s="971">
        <f t="shared" si="0"/>
        <v>0</v>
      </c>
    </row>
    <row r="17" spans="2:10" s="956" customFormat="1" ht="13.2">
      <c r="B17" s="965"/>
      <c r="C17" s="1020"/>
      <c r="D17" s="967"/>
      <c r="E17" s="968"/>
      <c r="F17" s="969"/>
      <c r="G17" s="969"/>
      <c r="H17" s="1918"/>
      <c r="I17" s="971"/>
    </row>
    <row r="18" spans="2:10" s="956" customFormat="1" ht="39.6">
      <c r="B18" s="965" t="s">
        <v>232</v>
      </c>
      <c r="C18" s="1020" t="s">
        <v>800</v>
      </c>
      <c r="D18" s="967" t="s">
        <v>11</v>
      </c>
      <c r="E18" s="968">
        <v>11</v>
      </c>
      <c r="F18" s="969"/>
      <c r="G18" s="969"/>
      <c r="H18" s="1918"/>
      <c r="I18" s="971">
        <f t="shared" si="0"/>
        <v>0</v>
      </c>
    </row>
    <row r="19" spans="2:10" s="956" customFormat="1" ht="12.75" customHeight="1">
      <c r="B19" s="965"/>
      <c r="C19" s="1020"/>
      <c r="D19" s="967"/>
      <c r="E19" s="968"/>
      <c r="F19" s="969"/>
      <c r="G19" s="969"/>
      <c r="H19" s="1918"/>
      <c r="I19" s="971"/>
      <c r="J19" s="970"/>
    </row>
    <row r="20" spans="2:10" s="956" customFormat="1" ht="41.25" customHeight="1">
      <c r="B20" s="965" t="s">
        <v>244</v>
      </c>
      <c r="C20" s="1020" t="s">
        <v>802</v>
      </c>
      <c r="D20" s="967" t="s">
        <v>11</v>
      </c>
      <c r="E20" s="968">
        <v>4</v>
      </c>
      <c r="F20" s="969"/>
      <c r="G20" s="969"/>
      <c r="H20" s="1918"/>
      <c r="I20" s="971">
        <f t="shared" si="0"/>
        <v>0</v>
      </c>
    </row>
    <row r="21" spans="2:10" s="956" customFormat="1" ht="13.2">
      <c r="B21" s="965"/>
      <c r="C21" s="1020"/>
      <c r="D21" s="967"/>
      <c r="E21" s="968"/>
      <c r="F21" s="969"/>
      <c r="G21" s="969"/>
      <c r="H21" s="1918"/>
      <c r="I21" s="971"/>
    </row>
    <row r="22" spans="2:10" s="956" customFormat="1" ht="29.25" customHeight="1">
      <c r="B22" s="965" t="s">
        <v>284</v>
      </c>
      <c r="C22" s="1020" t="s">
        <v>805</v>
      </c>
      <c r="D22" s="967" t="s">
        <v>11</v>
      </c>
      <c r="E22" s="968">
        <v>6</v>
      </c>
      <c r="F22" s="969"/>
      <c r="G22" s="969"/>
      <c r="H22" s="1918"/>
      <c r="I22" s="971">
        <f t="shared" si="0"/>
        <v>0</v>
      </c>
    </row>
    <row r="23" spans="2:10" s="956" customFormat="1" ht="12.75" customHeight="1">
      <c r="B23" s="965"/>
      <c r="C23" s="1020"/>
      <c r="D23" s="967"/>
      <c r="E23" s="968"/>
      <c r="F23" s="969"/>
      <c r="G23" s="969"/>
      <c r="H23" s="1918"/>
      <c r="I23" s="971"/>
    </row>
    <row r="24" spans="2:10" s="956" customFormat="1" ht="155.25" customHeight="1">
      <c r="B24" s="965" t="s">
        <v>285</v>
      </c>
      <c r="C24" s="1330" t="s">
        <v>1177</v>
      </c>
      <c r="D24" s="967" t="s">
        <v>11</v>
      </c>
      <c r="E24" s="968">
        <v>6</v>
      </c>
      <c r="F24" s="969"/>
      <c r="G24" s="969"/>
      <c r="H24" s="1918"/>
      <c r="I24" s="971">
        <f t="shared" si="0"/>
        <v>0</v>
      </c>
    </row>
    <row r="25" spans="2:10" s="956" customFormat="1" ht="12.75" customHeight="1">
      <c r="B25" s="965"/>
      <c r="C25" s="1020"/>
      <c r="D25" s="967"/>
      <c r="E25" s="968"/>
      <c r="F25" s="969"/>
      <c r="G25" s="969"/>
      <c r="H25" s="1918"/>
      <c r="I25" s="971"/>
    </row>
    <row r="26" spans="2:10" s="956" customFormat="1" ht="26.25" customHeight="1">
      <c r="B26" s="965" t="s">
        <v>804</v>
      </c>
      <c r="C26" s="1020" t="s">
        <v>810</v>
      </c>
      <c r="D26" s="967" t="s">
        <v>764</v>
      </c>
      <c r="E26" s="968">
        <v>12</v>
      </c>
      <c r="F26" s="969"/>
      <c r="G26" s="969"/>
      <c r="H26" s="1918"/>
      <c r="I26" s="971">
        <f t="shared" si="0"/>
        <v>0</v>
      </c>
    </row>
    <row r="27" spans="2:10" s="956" customFormat="1" ht="11.25" customHeight="1">
      <c r="B27" s="965"/>
      <c r="C27" s="1020"/>
      <c r="D27" s="967"/>
      <c r="E27" s="968"/>
      <c r="F27" s="969"/>
      <c r="G27" s="969"/>
      <c r="H27" s="1918"/>
      <c r="I27" s="971"/>
    </row>
    <row r="28" spans="2:10" s="956" customFormat="1" ht="42" customHeight="1">
      <c r="B28" s="965" t="s">
        <v>806</v>
      </c>
      <c r="C28" s="1020" t="s">
        <v>1176</v>
      </c>
      <c r="D28" s="967" t="s">
        <v>764</v>
      </c>
      <c r="E28" s="968">
        <v>2</v>
      </c>
      <c r="F28" s="969"/>
      <c r="G28" s="969"/>
      <c r="H28" s="1918"/>
      <c r="I28" s="971">
        <f t="shared" si="0"/>
        <v>0</v>
      </c>
    </row>
    <row r="29" spans="2:10" s="1281" customFormat="1" ht="13.2">
      <c r="B29" s="1326"/>
      <c r="C29" s="1330"/>
      <c r="D29" s="1329"/>
      <c r="E29" s="1328"/>
      <c r="F29" s="1327"/>
      <c r="G29" s="1327"/>
      <c r="H29" s="1918"/>
      <c r="I29" s="971"/>
      <c r="J29" s="970"/>
    </row>
    <row r="30" spans="2:10" s="956" customFormat="1" ht="66" customHeight="1">
      <c r="B30" s="965" t="s">
        <v>809</v>
      </c>
      <c r="C30" s="1020" t="s">
        <v>812</v>
      </c>
      <c r="D30" s="967" t="s">
        <v>764</v>
      </c>
      <c r="E30" s="968">
        <v>1</v>
      </c>
      <c r="F30" s="969"/>
      <c r="G30" s="969"/>
      <c r="H30" s="1918"/>
      <c r="I30" s="971">
        <f t="shared" si="0"/>
        <v>0</v>
      </c>
    </row>
    <row r="31" spans="2:10" s="1281" customFormat="1" ht="13.2">
      <c r="B31" s="1326"/>
      <c r="C31" s="1330"/>
      <c r="D31" s="1329"/>
      <c r="E31" s="1328"/>
      <c r="F31" s="1327"/>
      <c r="G31" s="1327"/>
      <c r="H31" s="1918"/>
      <c r="I31" s="971">
        <f t="shared" si="0"/>
        <v>0</v>
      </c>
      <c r="J31" s="970"/>
    </row>
    <row r="32" spans="2:10" s="956" customFormat="1" ht="42" customHeight="1">
      <c r="B32" s="965" t="s">
        <v>811</v>
      </c>
      <c r="C32" s="1020" t="s">
        <v>1175</v>
      </c>
      <c r="D32" s="967" t="s">
        <v>764</v>
      </c>
      <c r="E32" s="968">
        <v>1</v>
      </c>
      <c r="F32" s="969"/>
      <c r="G32" s="969"/>
      <c r="H32" s="1918"/>
      <c r="I32" s="971">
        <f t="shared" si="0"/>
        <v>0</v>
      </c>
    </row>
    <row r="33" spans="2:10" s="956" customFormat="1" ht="12.75" customHeight="1">
      <c r="B33" s="965"/>
      <c r="C33" s="1020"/>
      <c r="D33" s="967"/>
      <c r="E33" s="968"/>
      <c r="F33" s="969"/>
      <c r="G33" s="969"/>
      <c r="H33" s="1918"/>
      <c r="I33" s="971"/>
    </row>
    <row r="34" spans="2:10" s="956" customFormat="1" ht="12.75" customHeight="1">
      <c r="B34" s="965"/>
      <c r="C34" s="1020"/>
      <c r="D34" s="967"/>
      <c r="E34" s="968"/>
      <c r="F34" s="969"/>
      <c r="G34" s="969"/>
      <c r="H34" s="1918"/>
      <c r="I34" s="971"/>
    </row>
    <row r="35" spans="2:10" s="956" customFormat="1" ht="42.75" customHeight="1">
      <c r="B35" s="965" t="s">
        <v>813</v>
      </c>
      <c r="C35" s="1020" t="s">
        <v>1174</v>
      </c>
      <c r="D35" s="967" t="s">
        <v>764</v>
      </c>
      <c r="E35" s="968">
        <v>1</v>
      </c>
      <c r="F35" s="969"/>
      <c r="G35" s="969"/>
      <c r="H35" s="1918"/>
      <c r="I35" s="971">
        <f t="shared" si="0"/>
        <v>0</v>
      </c>
    </row>
    <row r="36" spans="2:10" s="956" customFormat="1" ht="13.2">
      <c r="B36" s="965"/>
      <c r="C36" s="1020"/>
      <c r="D36" s="967"/>
      <c r="E36" s="968"/>
      <c r="F36" s="969"/>
      <c r="G36" s="969"/>
      <c r="H36" s="1918"/>
      <c r="I36" s="971"/>
      <c r="J36" s="970"/>
    </row>
    <row r="37" spans="2:10" s="956" customFormat="1" ht="26.4">
      <c r="B37" s="965" t="s">
        <v>815</v>
      </c>
      <c r="C37" s="1020" t="s">
        <v>818</v>
      </c>
      <c r="D37" s="967" t="s">
        <v>11</v>
      </c>
      <c r="E37" s="968">
        <v>2</v>
      </c>
      <c r="F37" s="969"/>
      <c r="G37" s="969"/>
      <c r="H37" s="1918"/>
      <c r="I37" s="971">
        <f t="shared" si="0"/>
        <v>0</v>
      </c>
    </row>
    <row r="38" spans="2:10" s="956" customFormat="1" ht="13.2">
      <c r="B38" s="965"/>
      <c r="C38" s="1020"/>
      <c r="D38" s="967"/>
      <c r="E38" s="968"/>
      <c r="F38" s="969"/>
      <c r="G38" s="969"/>
      <c r="H38" s="1918"/>
      <c r="I38" s="971"/>
    </row>
    <row r="39" spans="2:10" s="956" customFormat="1" ht="13.2">
      <c r="B39" s="965" t="s">
        <v>817</v>
      </c>
      <c r="C39" s="1020" t="s">
        <v>820</v>
      </c>
      <c r="D39" s="967" t="s">
        <v>821</v>
      </c>
      <c r="E39" s="968">
        <v>12</v>
      </c>
      <c r="F39" s="969"/>
      <c r="G39" s="969"/>
      <c r="H39" s="1918"/>
      <c r="I39" s="971">
        <f t="shared" si="0"/>
        <v>0</v>
      </c>
    </row>
    <row r="40" spans="2:10" s="956" customFormat="1" ht="13.2">
      <c r="B40" s="1326"/>
      <c r="C40" s="1020"/>
      <c r="D40" s="967"/>
      <c r="E40" s="968"/>
      <c r="F40" s="969"/>
      <c r="G40" s="969"/>
      <c r="H40" s="1918"/>
      <c r="I40" s="971"/>
    </row>
    <row r="41" spans="2:10" s="956" customFormat="1" ht="27" customHeight="1">
      <c r="B41" s="965" t="s">
        <v>819</v>
      </c>
      <c r="C41" s="1020" t="s">
        <v>823</v>
      </c>
      <c r="D41" s="967" t="s">
        <v>764</v>
      </c>
      <c r="E41" s="968">
        <v>1</v>
      </c>
      <c r="F41" s="969"/>
      <c r="G41" s="969"/>
      <c r="H41" s="1918"/>
      <c r="I41" s="971">
        <f t="shared" si="0"/>
        <v>0</v>
      </c>
      <c r="J41" s="970" t="s">
        <v>1173</v>
      </c>
    </row>
    <row r="42" spans="2:10" s="956" customFormat="1" ht="13.2">
      <c r="B42" s="965"/>
      <c r="C42" s="1020"/>
      <c r="D42" s="967"/>
      <c r="E42" s="968"/>
      <c r="F42" s="969"/>
      <c r="G42" s="969"/>
      <c r="H42" s="1918"/>
      <c r="I42" s="971"/>
      <c r="J42" s="970"/>
    </row>
    <row r="43" spans="2:10" s="956" customFormat="1" ht="25.5" customHeight="1">
      <c r="B43" s="965" t="s">
        <v>822</v>
      </c>
      <c r="C43" s="1020" t="s">
        <v>825</v>
      </c>
      <c r="D43" s="967" t="s">
        <v>764</v>
      </c>
      <c r="E43" s="968">
        <v>1</v>
      </c>
      <c r="F43" s="969"/>
      <c r="G43" s="969"/>
      <c r="H43" s="1918"/>
      <c r="I43" s="971">
        <f t="shared" si="0"/>
        <v>0</v>
      </c>
    </row>
    <row r="44" spans="2:10" s="956" customFormat="1" ht="12" customHeight="1">
      <c r="B44" s="965"/>
      <c r="C44" s="1020"/>
      <c r="D44" s="967"/>
      <c r="E44" s="968"/>
      <c r="F44" s="969"/>
      <c r="G44" s="969"/>
      <c r="H44" s="1918"/>
      <c r="I44" s="971"/>
    </row>
    <row r="45" spans="2:10" s="956" customFormat="1" ht="42" customHeight="1">
      <c r="B45" s="965" t="s">
        <v>824</v>
      </c>
      <c r="C45" s="1020" t="s">
        <v>827</v>
      </c>
      <c r="D45" s="967" t="s">
        <v>821</v>
      </c>
      <c r="E45" s="968">
        <v>20</v>
      </c>
      <c r="F45" s="969"/>
      <c r="G45" s="969"/>
      <c r="H45" s="1918"/>
      <c r="I45" s="971">
        <f t="shared" si="0"/>
        <v>0</v>
      </c>
    </row>
    <row r="46" spans="2:10" s="956" customFormat="1" ht="13.2">
      <c r="B46" s="965"/>
      <c r="C46" s="1020"/>
      <c r="D46" s="967"/>
      <c r="E46" s="968"/>
      <c r="F46" s="969"/>
      <c r="G46" s="969"/>
      <c r="H46" s="1966"/>
      <c r="I46" s="971"/>
    </row>
    <row r="47" spans="2:10" s="956" customFormat="1" ht="54.75" customHeight="1">
      <c r="B47" s="965" t="s">
        <v>826</v>
      </c>
      <c r="C47" s="1020" t="s">
        <v>1172</v>
      </c>
      <c r="D47" s="967" t="s">
        <v>764</v>
      </c>
      <c r="E47" s="968">
        <v>1</v>
      </c>
      <c r="F47" s="969"/>
      <c r="G47" s="969"/>
      <c r="H47" s="1964">
        <f>SUM(I6:I45)*0.03</f>
        <v>0</v>
      </c>
      <c r="I47" s="971">
        <f t="shared" si="0"/>
        <v>0</v>
      </c>
      <c r="J47" s="971"/>
    </row>
    <row r="48" spans="2:10" s="956" customFormat="1" ht="13.8" thickBot="1">
      <c r="B48" s="965"/>
      <c r="C48" s="1020"/>
      <c r="D48" s="967"/>
      <c r="E48" s="968"/>
      <c r="F48" s="969"/>
      <c r="G48" s="969"/>
      <c r="H48" s="1966"/>
      <c r="I48" s="971"/>
    </row>
    <row r="49" spans="2:9" s="956" customFormat="1" ht="13.8" thickBot="1">
      <c r="B49" s="979"/>
      <c r="C49" s="980" t="s">
        <v>650</v>
      </c>
      <c r="D49" s="1325"/>
      <c r="E49" s="981"/>
      <c r="F49" s="982"/>
      <c r="G49" s="982"/>
      <c r="H49" s="1967"/>
      <c r="I49" s="983">
        <f>SUM(I6:I47)</f>
        <v>0</v>
      </c>
    </row>
    <row r="50" spans="2:9" s="956" customFormat="1" ht="13.2">
      <c r="B50" s="965"/>
      <c r="C50" s="1018"/>
      <c r="D50" s="1020"/>
      <c r="E50" s="968"/>
      <c r="F50" s="969"/>
      <c r="G50" s="969"/>
      <c r="H50" s="1966"/>
      <c r="I50" s="971"/>
    </row>
    <row r="51" spans="2:9" s="956" customFormat="1" ht="13.2">
      <c r="B51" s="965"/>
      <c r="C51" s="1018"/>
      <c r="D51" s="1020"/>
      <c r="E51" s="968"/>
      <c r="F51" s="969"/>
      <c r="G51" s="969"/>
      <c r="H51" s="1966"/>
      <c r="I51" s="971"/>
    </row>
    <row r="52" spans="2:9" s="956" customFormat="1" ht="13.2">
      <c r="B52" s="965"/>
      <c r="C52" s="1018" t="s">
        <v>830</v>
      </c>
      <c r="D52" s="1018"/>
      <c r="E52" s="968"/>
      <c r="F52" s="969"/>
      <c r="G52" s="989"/>
      <c r="H52" s="1966"/>
      <c r="I52" s="961"/>
    </row>
    <row r="53" spans="2:9" s="956" customFormat="1" ht="13.2">
      <c r="B53" s="965"/>
      <c r="C53" s="1018"/>
      <c r="D53" s="1018"/>
      <c r="E53" s="968"/>
      <c r="F53" s="969"/>
      <c r="G53" s="989"/>
      <c r="H53" s="1966"/>
      <c r="I53" s="961"/>
    </row>
    <row r="54" spans="2:9" s="956" customFormat="1" ht="41.25" customHeight="1">
      <c r="B54" s="965" t="s">
        <v>10</v>
      </c>
      <c r="C54" s="1020" t="s">
        <v>1171</v>
      </c>
      <c r="D54" s="967" t="s">
        <v>764</v>
      </c>
      <c r="E54" s="968">
        <v>1</v>
      </c>
      <c r="F54" s="969"/>
      <c r="G54" s="969"/>
      <c r="H54" s="1918"/>
      <c r="I54" s="971">
        <f>E54*H54</f>
        <v>0</v>
      </c>
    </row>
    <row r="55" spans="2:9" s="956" customFormat="1" ht="13.2">
      <c r="B55" s="965"/>
      <c r="C55" s="1020"/>
      <c r="D55" s="967"/>
      <c r="E55" s="968"/>
      <c r="F55" s="969"/>
      <c r="G55" s="969"/>
      <c r="H55" s="1918"/>
      <c r="I55" s="971"/>
    </row>
    <row r="56" spans="2:9" s="956" customFormat="1" ht="28.5" customHeight="1">
      <c r="B56" s="965" t="s">
        <v>8</v>
      </c>
      <c r="C56" s="1020" t="s">
        <v>832</v>
      </c>
      <c r="D56" s="967" t="s">
        <v>701</v>
      </c>
      <c r="E56" s="968">
        <v>40</v>
      </c>
      <c r="F56" s="969"/>
      <c r="G56" s="969"/>
      <c r="H56" s="1918"/>
      <c r="I56" s="971">
        <f t="shared" ref="I56:I84" si="1">E56*H56</f>
        <v>0</v>
      </c>
    </row>
    <row r="57" spans="2:9" s="956" customFormat="1" ht="13.2">
      <c r="B57" s="965"/>
      <c r="C57" s="1020"/>
      <c r="D57" s="967"/>
      <c r="E57" s="968"/>
      <c r="F57" s="969"/>
      <c r="G57" s="969"/>
      <c r="H57" s="1918"/>
      <c r="I57" s="971"/>
    </row>
    <row r="58" spans="2:9" s="956" customFormat="1" ht="26.4">
      <c r="B58" s="965" t="s">
        <v>240</v>
      </c>
      <c r="C58" s="1020" t="s">
        <v>833</v>
      </c>
      <c r="D58" s="967" t="s">
        <v>701</v>
      </c>
      <c r="E58" s="968">
        <v>46</v>
      </c>
      <c r="F58" s="969"/>
      <c r="G58" s="969"/>
      <c r="H58" s="1918"/>
      <c r="I58" s="971">
        <f t="shared" si="1"/>
        <v>0</v>
      </c>
    </row>
    <row r="59" spans="2:9" s="956" customFormat="1" ht="13.2">
      <c r="B59" s="965"/>
      <c r="C59" s="1020"/>
      <c r="D59" s="967"/>
      <c r="E59" s="968"/>
      <c r="F59" s="969"/>
      <c r="G59" s="969"/>
      <c r="H59" s="1918"/>
      <c r="I59" s="971"/>
    </row>
    <row r="60" spans="2:9" s="956" customFormat="1" ht="26.4">
      <c r="B60" s="965" t="s">
        <v>6</v>
      </c>
      <c r="C60" s="1020" t="s">
        <v>834</v>
      </c>
      <c r="D60" s="967" t="s">
        <v>701</v>
      </c>
      <c r="E60" s="968">
        <v>10</v>
      </c>
      <c r="F60" s="969"/>
      <c r="G60" s="969"/>
      <c r="H60" s="1918"/>
      <c r="I60" s="971">
        <f t="shared" si="1"/>
        <v>0</v>
      </c>
    </row>
    <row r="61" spans="2:9" s="956" customFormat="1" ht="13.2">
      <c r="B61" s="965"/>
      <c r="C61" s="1020"/>
      <c r="D61" s="967"/>
      <c r="E61" s="968"/>
      <c r="F61" s="969"/>
      <c r="G61" s="969"/>
      <c r="H61" s="1918"/>
      <c r="I61" s="971"/>
    </row>
    <row r="62" spans="2:9" s="956" customFormat="1" ht="27.75" customHeight="1">
      <c r="B62" s="965" t="s">
        <v>5</v>
      </c>
      <c r="C62" s="1020" t="s">
        <v>835</v>
      </c>
      <c r="D62" s="967" t="s">
        <v>701</v>
      </c>
      <c r="E62" s="968">
        <v>30</v>
      </c>
      <c r="F62" s="969"/>
      <c r="G62" s="969"/>
      <c r="H62" s="1918"/>
      <c r="I62" s="971">
        <f t="shared" si="1"/>
        <v>0</v>
      </c>
    </row>
    <row r="63" spans="2:9" s="956" customFormat="1" ht="13.2">
      <c r="B63" s="965"/>
      <c r="C63" s="1020"/>
      <c r="D63" s="1020"/>
      <c r="E63" s="968"/>
      <c r="F63" s="969"/>
      <c r="G63" s="969"/>
      <c r="H63" s="1918"/>
      <c r="I63" s="971"/>
    </row>
    <row r="64" spans="2:9" s="956" customFormat="1" ht="27.75" customHeight="1">
      <c r="B64" s="965" t="s">
        <v>4</v>
      </c>
      <c r="C64" s="1020" t="s">
        <v>836</v>
      </c>
      <c r="D64" s="967" t="s">
        <v>701</v>
      </c>
      <c r="E64" s="968">
        <v>148</v>
      </c>
      <c r="F64" s="969"/>
      <c r="G64" s="969"/>
      <c r="H64" s="1918"/>
      <c r="I64" s="971">
        <f t="shared" si="1"/>
        <v>0</v>
      </c>
    </row>
    <row r="65" spans="2:9" s="956" customFormat="1" ht="13.2">
      <c r="B65" s="965"/>
      <c r="C65" s="1020"/>
      <c r="D65" s="1020"/>
      <c r="E65" s="968"/>
      <c r="F65" s="969"/>
      <c r="G65" s="969"/>
      <c r="H65" s="1918"/>
      <c r="I65" s="971"/>
    </row>
    <row r="66" spans="2:9" s="956" customFormat="1" ht="26.4">
      <c r="B66" s="965" t="s">
        <v>232</v>
      </c>
      <c r="C66" s="1020" t="s">
        <v>837</v>
      </c>
      <c r="D66" s="967" t="s">
        <v>838</v>
      </c>
      <c r="E66" s="968">
        <v>10</v>
      </c>
      <c r="F66" s="969"/>
      <c r="G66" s="969"/>
      <c r="H66" s="1918"/>
      <c r="I66" s="971">
        <f t="shared" si="1"/>
        <v>0</v>
      </c>
    </row>
    <row r="67" spans="2:9" s="956" customFormat="1" ht="13.2">
      <c r="B67" s="965"/>
      <c r="C67" s="1020"/>
      <c r="D67" s="1020"/>
      <c r="E67" s="968"/>
      <c r="F67" s="969"/>
      <c r="G67" s="969"/>
      <c r="H67" s="1918"/>
      <c r="I67" s="971"/>
    </row>
    <row r="68" spans="2:9" s="956" customFormat="1" ht="13.5" customHeight="1">
      <c r="B68" s="965" t="s">
        <v>244</v>
      </c>
      <c r="C68" s="1020" t="s">
        <v>839</v>
      </c>
      <c r="D68" s="967" t="s">
        <v>701</v>
      </c>
      <c r="E68" s="968">
        <v>126</v>
      </c>
      <c r="F68" s="969"/>
      <c r="G68" s="969"/>
      <c r="H68" s="1918"/>
      <c r="I68" s="971">
        <f t="shared" si="1"/>
        <v>0</v>
      </c>
    </row>
    <row r="69" spans="2:9" s="956" customFormat="1" ht="13.2">
      <c r="B69" s="965"/>
      <c r="C69" s="1020"/>
      <c r="D69" s="967"/>
      <c r="E69" s="968"/>
      <c r="F69" s="969"/>
      <c r="G69" s="969"/>
      <c r="H69" s="1918"/>
      <c r="I69" s="971"/>
    </row>
    <row r="70" spans="2:9" s="956" customFormat="1" ht="18.75" customHeight="1">
      <c r="B70" s="965" t="s">
        <v>284</v>
      </c>
      <c r="C70" s="1020" t="s">
        <v>840</v>
      </c>
      <c r="D70" s="967" t="s">
        <v>838</v>
      </c>
      <c r="E70" s="968">
        <v>8</v>
      </c>
      <c r="F70" s="969"/>
      <c r="G70" s="969"/>
      <c r="H70" s="1918"/>
      <c r="I70" s="971">
        <f t="shared" si="1"/>
        <v>0</v>
      </c>
    </row>
    <row r="71" spans="2:9" s="956" customFormat="1" ht="13.2">
      <c r="B71" s="965"/>
      <c r="C71" s="1020"/>
      <c r="D71" s="967"/>
      <c r="E71" s="968"/>
      <c r="F71" s="969"/>
      <c r="G71" s="969"/>
      <c r="H71" s="1918"/>
      <c r="I71" s="971"/>
    </row>
    <row r="72" spans="2:9" s="956" customFormat="1" ht="39" customHeight="1">
      <c r="B72" s="965" t="s">
        <v>285</v>
      </c>
      <c r="C72" s="1020" t="s">
        <v>1170</v>
      </c>
      <c r="D72" s="967" t="s">
        <v>701</v>
      </c>
      <c r="E72" s="968">
        <v>8</v>
      </c>
      <c r="F72" s="969"/>
      <c r="G72" s="969"/>
      <c r="H72" s="1918"/>
      <c r="I72" s="971">
        <f t="shared" si="1"/>
        <v>0</v>
      </c>
    </row>
    <row r="73" spans="2:9" s="956" customFormat="1" ht="13.2">
      <c r="B73" s="965"/>
      <c r="C73" s="1020"/>
      <c r="D73" s="967"/>
      <c r="E73" s="968"/>
      <c r="F73" s="969"/>
      <c r="G73" s="969"/>
      <c r="H73" s="1918"/>
      <c r="I73" s="971"/>
    </row>
    <row r="74" spans="2:9" s="956" customFormat="1" ht="52.8">
      <c r="B74" s="965" t="s">
        <v>804</v>
      </c>
      <c r="C74" s="1020" t="s">
        <v>1169</v>
      </c>
      <c r="D74" s="967" t="s">
        <v>844</v>
      </c>
      <c r="E74" s="968">
        <v>8</v>
      </c>
      <c r="F74" s="969"/>
      <c r="G74" s="969"/>
      <c r="H74" s="1918"/>
      <c r="I74" s="971">
        <f t="shared" si="1"/>
        <v>0</v>
      </c>
    </row>
    <row r="75" spans="2:9" s="956" customFormat="1" ht="13.2">
      <c r="B75" s="965"/>
      <c r="C75" s="1020"/>
      <c r="D75" s="1020"/>
      <c r="E75" s="968"/>
      <c r="F75" s="969"/>
      <c r="G75" s="969"/>
      <c r="H75" s="1918"/>
      <c r="I75" s="971"/>
    </row>
    <row r="76" spans="2:9" s="956" customFormat="1" ht="39.6">
      <c r="B76" s="965" t="s">
        <v>806</v>
      </c>
      <c r="C76" s="1020" t="s">
        <v>1168</v>
      </c>
      <c r="D76" s="967" t="s">
        <v>701</v>
      </c>
      <c r="E76" s="968">
        <v>44</v>
      </c>
      <c r="F76" s="969"/>
      <c r="G76" s="969"/>
      <c r="H76" s="1918"/>
      <c r="I76" s="971">
        <f t="shared" si="1"/>
        <v>0</v>
      </c>
    </row>
    <row r="77" spans="2:9" s="956" customFormat="1" ht="13.2">
      <c r="B77" s="965"/>
      <c r="C77" s="1020"/>
      <c r="D77" s="967"/>
      <c r="E77" s="968"/>
      <c r="F77" s="969"/>
      <c r="G77" s="969"/>
      <c r="H77" s="1918"/>
      <c r="I77" s="971"/>
    </row>
    <row r="78" spans="2:9" s="956" customFormat="1" ht="40.200000000000003">
      <c r="B78" s="965" t="s">
        <v>809</v>
      </c>
      <c r="C78" s="1020" t="s">
        <v>841</v>
      </c>
      <c r="D78" s="967" t="s">
        <v>764</v>
      </c>
      <c r="E78" s="968">
        <v>6</v>
      </c>
      <c r="F78" s="969"/>
      <c r="G78" s="969"/>
      <c r="H78" s="1918"/>
      <c r="I78" s="971">
        <f t="shared" si="1"/>
        <v>0</v>
      </c>
    </row>
    <row r="79" spans="2:9" s="956" customFormat="1" ht="13.2">
      <c r="B79" s="965"/>
      <c r="C79" s="1020"/>
      <c r="D79" s="967"/>
      <c r="E79" s="968"/>
      <c r="F79" s="969"/>
      <c r="G79" s="969"/>
      <c r="H79" s="1918"/>
      <c r="I79" s="971"/>
    </row>
    <row r="80" spans="2:9" s="956" customFormat="1" ht="27" customHeight="1">
      <c r="B80" s="965" t="s">
        <v>811</v>
      </c>
      <c r="C80" s="1020" t="s">
        <v>1167</v>
      </c>
      <c r="D80" s="967" t="s">
        <v>11</v>
      </c>
      <c r="E80" s="968">
        <v>6</v>
      </c>
      <c r="F80" s="969"/>
      <c r="G80" s="969"/>
      <c r="H80" s="1918"/>
      <c r="I80" s="971">
        <f t="shared" si="1"/>
        <v>0</v>
      </c>
    </row>
    <row r="81" spans="2:10" s="956" customFormat="1" ht="12" customHeight="1">
      <c r="B81" s="965"/>
      <c r="C81" s="1020"/>
      <c r="D81" s="967"/>
      <c r="E81" s="968"/>
      <c r="F81" s="969"/>
      <c r="G81" s="969"/>
      <c r="H81" s="1918"/>
      <c r="I81" s="971"/>
    </row>
    <row r="82" spans="2:10" s="956" customFormat="1">
      <c r="B82" s="965" t="s">
        <v>813</v>
      </c>
      <c r="C82" s="1020" t="s">
        <v>843</v>
      </c>
      <c r="D82" s="967" t="s">
        <v>844</v>
      </c>
      <c r="E82" s="968">
        <v>130</v>
      </c>
      <c r="F82" s="969"/>
      <c r="G82" s="969"/>
      <c r="H82" s="1918"/>
      <c r="I82" s="971">
        <f t="shared" si="1"/>
        <v>0</v>
      </c>
    </row>
    <row r="83" spans="2:10" s="956" customFormat="1" ht="12.75" customHeight="1">
      <c r="B83" s="965"/>
      <c r="C83" s="1020"/>
      <c r="D83" s="967"/>
      <c r="E83" s="968"/>
      <c r="F83" s="969"/>
      <c r="G83" s="969"/>
      <c r="H83" s="1918"/>
      <c r="I83" s="971"/>
    </row>
    <row r="84" spans="2:10" s="956" customFormat="1" ht="28.5" customHeight="1">
      <c r="B84" s="965" t="s">
        <v>815</v>
      </c>
      <c r="C84" s="1020" t="s">
        <v>845</v>
      </c>
      <c r="D84" s="967" t="s">
        <v>764</v>
      </c>
      <c r="E84" s="968">
        <v>1</v>
      </c>
      <c r="F84" s="969"/>
      <c r="G84" s="969"/>
      <c r="H84" s="1964">
        <f>SUM(I54:I82)*0.03</f>
        <v>0</v>
      </c>
      <c r="I84" s="971">
        <f t="shared" si="1"/>
        <v>0</v>
      </c>
      <c r="J84" s="971"/>
    </row>
    <row r="85" spans="2:10" s="956" customFormat="1" ht="13.8" thickBot="1">
      <c r="B85" s="965"/>
      <c r="C85" s="1020"/>
      <c r="D85" s="967"/>
      <c r="E85" s="968"/>
      <c r="F85" s="969"/>
      <c r="G85" s="969"/>
      <c r="H85" s="969"/>
      <c r="I85" s="971"/>
    </row>
    <row r="86" spans="2:10" s="956" customFormat="1" ht="13.8" thickBot="1">
      <c r="B86" s="979"/>
      <c r="C86" s="980" t="s">
        <v>650</v>
      </c>
      <c r="D86" s="980"/>
      <c r="E86" s="981"/>
      <c r="F86" s="982"/>
      <c r="G86" s="982"/>
      <c r="H86" s="982"/>
      <c r="I86" s="983">
        <f>SUM(I54:I84)</f>
        <v>0</v>
      </c>
    </row>
    <row r="87" spans="2:10" s="956" customFormat="1" ht="13.2">
      <c r="B87" s="965"/>
      <c r="C87" s="1018"/>
      <c r="D87" s="1018"/>
      <c r="E87" s="968"/>
      <c r="F87" s="969"/>
      <c r="G87" s="969"/>
      <c r="H87" s="969"/>
      <c r="I87" s="971"/>
    </row>
    <row r="88" spans="2:10" s="956" customFormat="1" ht="13.2">
      <c r="B88" s="965"/>
      <c r="C88" s="1018"/>
      <c r="D88" s="1018"/>
      <c r="E88" s="968"/>
      <c r="F88" s="969"/>
      <c r="G88" s="969"/>
      <c r="H88" s="969"/>
      <c r="I88" s="971"/>
    </row>
    <row r="89" spans="2:10" s="956" customFormat="1" ht="13.2">
      <c r="B89" s="965"/>
      <c r="C89" s="1018"/>
      <c r="D89" s="1018"/>
      <c r="E89" s="968"/>
      <c r="F89" s="969"/>
      <c r="G89" s="969"/>
      <c r="H89" s="969"/>
      <c r="I89" s="971"/>
    </row>
    <row r="90" spans="2:10" s="956" customFormat="1" ht="13.2">
      <c r="B90" s="965"/>
      <c r="C90" s="1018"/>
      <c r="D90" s="1018"/>
      <c r="E90" s="968"/>
      <c r="F90" s="969"/>
      <c r="G90" s="969"/>
      <c r="H90" s="969"/>
      <c r="I90" s="971"/>
    </row>
    <row r="91" spans="2:10" s="956" customFormat="1" ht="13.2">
      <c r="B91" s="965"/>
      <c r="C91" s="1018"/>
      <c r="D91" s="1018"/>
      <c r="E91" s="968"/>
      <c r="F91" s="969"/>
      <c r="G91" s="969"/>
      <c r="H91" s="969"/>
      <c r="I91" s="971"/>
    </row>
    <row r="92" spans="2:10" s="956" customFormat="1" ht="13.2">
      <c r="B92" s="965"/>
      <c r="C92" s="1018"/>
      <c r="D92" s="1018"/>
      <c r="E92" s="968"/>
      <c r="F92" s="969"/>
      <c r="G92" s="969"/>
      <c r="H92" s="969"/>
      <c r="I92" s="971"/>
    </row>
    <row r="93" spans="2:10" s="956" customFormat="1" ht="13.2">
      <c r="B93" s="965"/>
      <c r="C93" s="1018"/>
      <c r="D93" s="1018"/>
      <c r="E93" s="968"/>
      <c r="F93" s="969"/>
      <c r="G93" s="969"/>
      <c r="H93" s="969"/>
      <c r="I93" s="971"/>
    </row>
    <row r="94" spans="2:10" s="956" customFormat="1" ht="13.2">
      <c r="B94" s="965"/>
      <c r="C94" s="1018"/>
      <c r="D94" s="1018"/>
      <c r="E94" s="968"/>
      <c r="F94" s="969"/>
      <c r="G94" s="969"/>
      <c r="H94" s="969"/>
      <c r="I94" s="971"/>
    </row>
    <row r="95" spans="2:10" s="956" customFormat="1" ht="13.2">
      <c r="B95" s="965"/>
      <c r="C95" s="1018"/>
      <c r="D95" s="1018"/>
      <c r="E95" s="968"/>
      <c r="F95" s="969"/>
      <c r="G95" s="969"/>
      <c r="H95" s="969"/>
      <c r="I95" s="971"/>
    </row>
    <row r="96" spans="2:10" s="956" customFormat="1" ht="12.75" customHeight="1">
      <c r="B96" s="965"/>
      <c r="C96" s="1020"/>
      <c r="D96" s="967"/>
      <c r="E96" s="968"/>
      <c r="F96" s="969"/>
      <c r="G96" s="969"/>
      <c r="H96" s="969"/>
      <c r="I96" s="971"/>
      <c r="J96" s="978" t="s">
        <v>1166</v>
      </c>
    </row>
    <row r="97" spans="1:10" s="956" customFormat="1" ht="13.2">
      <c r="B97" s="965"/>
      <c r="C97" s="1018"/>
      <c r="D97" s="1018"/>
      <c r="E97" s="968"/>
      <c r="F97" s="969"/>
      <c r="G97" s="969"/>
      <c r="H97" s="969"/>
      <c r="I97" s="993"/>
      <c r="J97" s="978"/>
    </row>
    <row r="98" spans="1:10" s="956" customFormat="1" ht="13.2">
      <c r="B98" s="965"/>
      <c r="C98" s="1018" t="s">
        <v>847</v>
      </c>
      <c r="D98" s="1018"/>
      <c r="E98" s="969"/>
      <c r="F98" s="969"/>
      <c r="G98" s="969"/>
      <c r="H98" s="969"/>
      <c r="I98" s="993"/>
    </row>
    <row r="99" spans="1:10" s="956" customFormat="1" ht="13.2">
      <c r="B99" s="965"/>
      <c r="C99" s="1018"/>
      <c r="D99" s="1018"/>
      <c r="E99" s="969"/>
      <c r="F99" s="969"/>
      <c r="G99" s="969"/>
      <c r="H99" s="969"/>
      <c r="I99" s="993"/>
    </row>
    <row r="100" spans="1:10" s="956" customFormat="1" ht="13.2">
      <c r="B100" s="965"/>
      <c r="C100" s="1018"/>
      <c r="D100" s="1018"/>
      <c r="E100" s="994"/>
      <c r="F100" s="969"/>
      <c r="G100" s="969"/>
      <c r="H100" s="969"/>
      <c r="I100" s="993"/>
    </row>
    <row r="101" spans="1:10" s="956" customFormat="1" ht="13.2">
      <c r="A101" s="949"/>
      <c r="B101" s="951"/>
      <c r="C101" s="1323" t="s">
        <v>848</v>
      </c>
      <c r="D101" s="1322"/>
      <c r="E101" s="960"/>
      <c r="F101" s="960"/>
      <c r="G101" s="960"/>
      <c r="H101" s="960"/>
      <c r="I101" s="995">
        <f>SUM(I49)</f>
        <v>0</v>
      </c>
    </row>
    <row r="102" spans="1:10" s="956" customFormat="1" ht="13.2">
      <c r="A102" s="949"/>
      <c r="B102" s="951"/>
      <c r="C102" s="1323"/>
      <c r="D102" s="1322"/>
      <c r="E102" s="960"/>
      <c r="F102" s="960"/>
      <c r="G102" s="960"/>
      <c r="H102" s="960"/>
      <c r="I102" s="995"/>
    </row>
    <row r="103" spans="1:10" s="956" customFormat="1" ht="13.2">
      <c r="A103" s="949"/>
      <c r="B103" s="951"/>
      <c r="C103" s="1323" t="s">
        <v>849</v>
      </c>
      <c r="D103" s="1322"/>
      <c r="E103" s="960"/>
      <c r="F103" s="960"/>
      <c r="G103" s="960"/>
      <c r="H103" s="960"/>
      <c r="I103" s="995">
        <f>SUM(I86)</f>
        <v>0</v>
      </c>
    </row>
    <row r="104" spans="1:10" s="956" customFormat="1" ht="13.8" thickBot="1">
      <c r="A104" s="949"/>
      <c r="B104" s="951"/>
      <c r="C104" s="1323"/>
      <c r="D104" s="1322"/>
      <c r="E104" s="960"/>
      <c r="F104" s="960"/>
      <c r="G104" s="960"/>
      <c r="H104" s="960"/>
      <c r="I104" s="995"/>
    </row>
    <row r="105" spans="1:10" s="956" customFormat="1" ht="13.8" thickTop="1">
      <c r="A105" s="949"/>
      <c r="B105" s="951"/>
      <c r="C105" s="1320" t="s">
        <v>650</v>
      </c>
      <c r="D105" s="1324"/>
      <c r="E105" s="1001"/>
      <c r="F105" s="1001"/>
      <c r="G105" s="1001"/>
      <c r="H105" s="1001"/>
      <c r="I105" s="1002">
        <f>SUM(I101:I103)</f>
        <v>0</v>
      </c>
    </row>
    <row r="106" spans="1:10" s="956" customFormat="1" ht="13.2">
      <c r="A106" s="949"/>
      <c r="B106" s="951"/>
      <c r="C106" s="1323"/>
      <c r="D106" s="1322"/>
      <c r="E106" s="960"/>
      <c r="F106" s="960"/>
      <c r="G106" s="960"/>
      <c r="H106" s="960"/>
      <c r="I106" s="995"/>
    </row>
    <row r="107" spans="1:10" s="956" customFormat="1" ht="12" customHeight="1" thickBot="1">
      <c r="A107" s="949"/>
      <c r="B107" s="951"/>
      <c r="C107" s="1323" t="s">
        <v>850</v>
      </c>
      <c r="D107" s="1322"/>
      <c r="E107" s="1321">
        <v>0.22</v>
      </c>
      <c r="F107" s="960"/>
      <c r="G107" s="960"/>
      <c r="H107" s="1321"/>
      <c r="I107" s="995">
        <f>SUM(I105*0.22)</f>
        <v>0</v>
      </c>
    </row>
    <row r="108" spans="1:10" s="956" customFormat="1" ht="13.8" thickTop="1">
      <c r="A108" s="949"/>
      <c r="B108" s="951"/>
      <c r="C108" s="1320" t="s">
        <v>650</v>
      </c>
      <c r="D108" s="1319"/>
      <c r="E108" s="1001"/>
      <c r="F108" s="1001"/>
      <c r="G108" s="1001"/>
      <c r="H108" s="1001"/>
      <c r="I108" s="1002">
        <f>SUM(I105:I107)</f>
        <v>0</v>
      </c>
    </row>
    <row r="109" spans="1:10" s="956" customFormat="1" ht="13.2">
      <c r="B109" s="965"/>
      <c r="C109" s="1018"/>
      <c r="D109" s="1018"/>
      <c r="E109" s="968"/>
      <c r="F109" s="969"/>
      <c r="G109" s="969"/>
      <c r="H109" s="969"/>
      <c r="I109" s="993"/>
      <c r="J109" s="978"/>
    </row>
    <row r="110" spans="1:10" s="956" customFormat="1" ht="13.2">
      <c r="B110" s="965"/>
      <c r="C110" s="1020"/>
      <c r="D110" s="967"/>
      <c r="E110" s="968"/>
      <c r="F110" s="969"/>
      <c r="G110" s="969"/>
      <c r="H110" s="969"/>
      <c r="I110" s="993"/>
    </row>
    <row r="111" spans="1:10" s="956" customFormat="1" ht="13.2">
      <c r="B111" s="965"/>
      <c r="C111" s="1020"/>
      <c r="D111" s="967"/>
      <c r="E111" s="968"/>
      <c r="F111" s="969"/>
      <c r="G111" s="969"/>
      <c r="H111" s="969"/>
      <c r="I111" s="993"/>
    </row>
    <row r="112" spans="1:10" s="956" customFormat="1" ht="13.2">
      <c r="B112" s="965"/>
      <c r="C112" s="1020"/>
      <c r="D112" s="967"/>
      <c r="E112" s="968"/>
      <c r="F112" s="969"/>
      <c r="G112" s="969"/>
      <c r="H112" s="969"/>
      <c r="I112" s="993"/>
    </row>
    <row r="113" spans="2:10" s="956" customFormat="1" ht="13.2">
      <c r="B113" s="965"/>
      <c r="C113" s="1020" t="s">
        <v>44</v>
      </c>
      <c r="D113" s="967"/>
      <c r="E113" s="968"/>
      <c r="F113" s="969"/>
      <c r="G113" s="969"/>
      <c r="H113" s="969"/>
      <c r="I113" s="993"/>
    </row>
    <row r="114" spans="2:10" s="956" customFormat="1" ht="13.2">
      <c r="B114" s="965"/>
      <c r="C114" s="1020"/>
      <c r="D114" s="967"/>
      <c r="E114" s="968"/>
      <c r="F114" s="969"/>
      <c r="G114" s="969"/>
      <c r="H114" s="969"/>
      <c r="I114" s="993"/>
    </row>
    <row r="115" spans="2:10" s="956" customFormat="1" ht="13.2">
      <c r="B115" s="965"/>
      <c r="C115" s="2234" t="s">
        <v>851</v>
      </c>
      <c r="D115" s="2275"/>
      <c r="E115" s="2275"/>
      <c r="F115" s="2275"/>
      <c r="G115" s="2275"/>
      <c r="H115" s="2275"/>
      <c r="I115" s="2275"/>
      <c r="J115" s="2275"/>
    </row>
    <row r="116" spans="2:10" s="956" customFormat="1" ht="13.2">
      <c r="B116" s="965"/>
      <c r="C116" s="2275"/>
      <c r="D116" s="2275"/>
      <c r="E116" s="2275"/>
      <c r="F116" s="2275"/>
      <c r="G116" s="2275"/>
      <c r="H116" s="2275"/>
      <c r="I116" s="2275"/>
      <c r="J116" s="2275"/>
    </row>
    <row r="117" spans="2:10" s="956" customFormat="1" ht="13.2">
      <c r="B117" s="965"/>
      <c r="C117" s="2275"/>
      <c r="D117" s="2275"/>
      <c r="E117" s="2275"/>
      <c r="F117" s="2275"/>
      <c r="G117" s="2275"/>
      <c r="H117" s="2275"/>
      <c r="I117" s="2275"/>
      <c r="J117" s="2275"/>
    </row>
    <row r="118" spans="2:10" s="956" customFormat="1" ht="13.2">
      <c r="B118" s="965"/>
      <c r="C118" s="2275"/>
      <c r="D118" s="2275"/>
      <c r="E118" s="2275"/>
      <c r="F118" s="2275"/>
      <c r="G118" s="2275"/>
      <c r="H118" s="2275"/>
      <c r="I118" s="2275"/>
      <c r="J118" s="2275"/>
    </row>
    <row r="119" spans="2:10" s="956" customFormat="1" ht="13.2">
      <c r="B119" s="965"/>
      <c r="C119" s="2275"/>
      <c r="D119" s="2275"/>
      <c r="E119" s="2275"/>
      <c r="F119" s="2275"/>
      <c r="G119" s="2275"/>
      <c r="H119" s="2275"/>
      <c r="I119" s="2275"/>
      <c r="J119" s="2275"/>
    </row>
    <row r="120" spans="2:10" s="956" customFormat="1" ht="13.2">
      <c r="B120" s="965"/>
      <c r="C120" s="2275"/>
      <c r="D120" s="2275"/>
      <c r="E120" s="2275"/>
      <c r="F120" s="2275"/>
      <c r="G120" s="2275"/>
      <c r="H120" s="2275"/>
      <c r="I120" s="2275"/>
      <c r="J120" s="2275"/>
    </row>
    <row r="121" spans="2:10" s="956" customFormat="1" ht="13.2">
      <c r="B121" s="965"/>
      <c r="C121" s="2275"/>
      <c r="D121" s="2275"/>
      <c r="E121" s="2275"/>
      <c r="F121" s="2275"/>
      <c r="G121" s="2275"/>
      <c r="H121" s="2275"/>
      <c r="I121" s="2275"/>
      <c r="J121" s="2275"/>
    </row>
    <row r="122" spans="2:10" s="956" customFormat="1" ht="13.2">
      <c r="B122" s="965"/>
      <c r="C122" s="2275"/>
      <c r="D122" s="2275"/>
      <c r="E122" s="2275"/>
      <c r="F122" s="2275"/>
      <c r="G122" s="2275"/>
      <c r="H122" s="2275"/>
      <c r="I122" s="2275"/>
      <c r="J122" s="2275"/>
    </row>
    <row r="123" spans="2:10" s="956" customFormat="1" ht="13.2">
      <c r="B123" s="965"/>
      <c r="C123" s="2275"/>
      <c r="D123" s="2275"/>
      <c r="E123" s="2275"/>
      <c r="F123" s="2275"/>
      <c r="G123" s="2275"/>
      <c r="H123" s="2275"/>
      <c r="I123" s="2275"/>
      <c r="J123" s="2275"/>
    </row>
    <row r="124" spans="2:10" s="956" customFormat="1" ht="13.2">
      <c r="B124" s="965"/>
      <c r="C124" s="2275"/>
      <c r="D124" s="2275"/>
      <c r="E124" s="2275"/>
      <c r="F124" s="2275"/>
      <c r="G124" s="2275"/>
      <c r="H124" s="2275"/>
      <c r="I124" s="2275"/>
      <c r="J124" s="2275"/>
    </row>
    <row r="125" spans="2:10" s="956" customFormat="1" ht="35.4" customHeight="1">
      <c r="B125" s="965"/>
      <c r="C125" s="2275"/>
      <c r="D125" s="2275"/>
      <c r="E125" s="2275"/>
      <c r="F125" s="2275"/>
      <c r="G125" s="2275"/>
      <c r="H125" s="2275"/>
      <c r="I125" s="2275"/>
      <c r="J125" s="2275"/>
    </row>
    <row r="126" spans="2:10" s="956" customFormat="1" ht="13.2">
      <c r="B126" s="965"/>
      <c r="C126" s="1020"/>
      <c r="D126" s="967"/>
      <c r="E126" s="968"/>
      <c r="F126" s="969"/>
      <c r="G126" s="969"/>
      <c r="H126" s="969"/>
      <c r="I126" s="993"/>
    </row>
    <row r="127" spans="2:10" s="956" customFormat="1" ht="13.2">
      <c r="B127" s="965"/>
      <c r="C127" s="1020"/>
      <c r="D127" s="967"/>
      <c r="E127" s="968"/>
      <c r="F127" s="969"/>
      <c r="G127" s="969"/>
      <c r="H127" s="969"/>
      <c r="I127" s="993"/>
    </row>
    <row r="128" spans="2:10" s="956" customFormat="1" ht="13.2">
      <c r="B128" s="965"/>
      <c r="C128" s="1020"/>
      <c r="D128" s="967"/>
      <c r="E128" s="968"/>
      <c r="F128" s="969"/>
      <c r="G128" s="969"/>
      <c r="H128" s="969"/>
      <c r="I128" s="993"/>
    </row>
    <row r="129" spans="2:9" s="956" customFormat="1" ht="13.2">
      <c r="B129" s="965"/>
      <c r="C129" s="1020"/>
      <c r="D129" s="967"/>
      <c r="E129" s="968"/>
      <c r="F129" s="969"/>
      <c r="G129" s="969"/>
      <c r="H129" s="969"/>
      <c r="I129" s="993"/>
    </row>
    <row r="130" spans="2:9" s="956" customFormat="1" ht="13.2">
      <c r="B130" s="965"/>
      <c r="C130" s="1020"/>
      <c r="D130" s="967"/>
      <c r="E130" s="968"/>
      <c r="F130" s="969"/>
      <c r="G130" s="969"/>
      <c r="H130" s="969"/>
      <c r="I130" s="993"/>
    </row>
    <row r="131" spans="2:9" s="956" customFormat="1" ht="13.2">
      <c r="B131" s="965"/>
      <c r="C131" s="1020"/>
      <c r="D131" s="967"/>
      <c r="E131" s="968"/>
      <c r="F131" s="969"/>
      <c r="G131" s="969"/>
      <c r="H131" s="969"/>
      <c r="I131" s="993"/>
    </row>
    <row r="132" spans="2:9" s="956" customFormat="1" ht="13.2">
      <c r="B132" s="965"/>
      <c r="C132" s="1020"/>
      <c r="D132" s="967"/>
      <c r="E132" s="968"/>
      <c r="F132" s="969"/>
      <c r="G132" s="969"/>
      <c r="H132" s="969"/>
      <c r="I132" s="993"/>
    </row>
    <row r="133" spans="2:9" s="956" customFormat="1" ht="13.2">
      <c r="B133" s="965"/>
      <c r="C133" s="1020"/>
      <c r="D133" s="967"/>
      <c r="E133" s="968"/>
      <c r="F133" s="969"/>
      <c r="G133" s="969"/>
      <c r="H133" s="969"/>
      <c r="I133" s="993"/>
    </row>
    <row r="134" spans="2:9" s="956" customFormat="1" ht="13.2">
      <c r="B134" s="965"/>
      <c r="C134" s="1020"/>
      <c r="D134" s="967"/>
      <c r="E134" s="968"/>
      <c r="F134" s="969"/>
      <c r="G134" s="969"/>
      <c r="H134" s="969"/>
      <c r="I134" s="993"/>
    </row>
    <row r="135" spans="2:9" s="956" customFormat="1" ht="13.2">
      <c r="B135" s="965"/>
      <c r="C135" s="1020"/>
      <c r="D135" s="967"/>
      <c r="E135" s="968"/>
      <c r="F135" s="969"/>
      <c r="G135" s="969"/>
      <c r="H135" s="969"/>
      <c r="I135" s="993"/>
    </row>
    <row r="136" spans="2:9" s="956" customFormat="1" ht="13.2">
      <c r="B136" s="965"/>
      <c r="C136" s="1020"/>
      <c r="D136" s="967"/>
      <c r="E136" s="968"/>
      <c r="F136" s="969"/>
      <c r="G136" s="969"/>
      <c r="H136" s="969"/>
      <c r="I136" s="993"/>
    </row>
    <row r="137" spans="2:9" s="956" customFormat="1" ht="13.2">
      <c r="B137" s="965"/>
      <c r="C137" s="1020"/>
      <c r="D137" s="967"/>
      <c r="E137" s="968"/>
      <c r="F137" s="969"/>
      <c r="G137" s="969"/>
      <c r="H137" s="969"/>
      <c r="I137" s="993"/>
    </row>
    <row r="138" spans="2:9" s="956" customFormat="1" ht="13.2">
      <c r="B138" s="965"/>
      <c r="C138" s="1020"/>
      <c r="D138" s="967"/>
      <c r="E138" s="968"/>
      <c r="F138" s="969"/>
      <c r="G138" s="969"/>
      <c r="H138" s="969"/>
      <c r="I138" s="993"/>
    </row>
    <row r="139" spans="2:9" s="956" customFormat="1" ht="13.2">
      <c r="B139" s="965"/>
      <c r="C139" s="1020"/>
      <c r="D139" s="967"/>
      <c r="E139" s="968"/>
      <c r="F139" s="969"/>
      <c r="G139" s="969"/>
      <c r="H139" s="969"/>
      <c r="I139" s="993"/>
    </row>
    <row r="140" spans="2:9" s="956" customFormat="1" ht="13.2">
      <c r="B140" s="965"/>
      <c r="C140" s="1020"/>
      <c r="D140" s="967"/>
      <c r="E140" s="968"/>
      <c r="F140" s="969"/>
      <c r="G140" s="969"/>
      <c r="H140" s="969"/>
      <c r="I140" s="993"/>
    </row>
    <row r="141" spans="2:9" s="956" customFormat="1" ht="13.2">
      <c r="B141" s="965"/>
      <c r="C141" s="1020"/>
      <c r="D141" s="967"/>
      <c r="E141" s="968"/>
      <c r="F141" s="969"/>
      <c r="G141" s="969"/>
      <c r="H141" s="969"/>
      <c r="I141" s="993"/>
    </row>
    <row r="142" spans="2:9" s="956" customFormat="1" ht="13.2">
      <c r="B142" s="965"/>
      <c r="C142" s="1020"/>
      <c r="D142" s="967"/>
      <c r="E142" s="968"/>
      <c r="F142" s="969"/>
      <c r="G142" s="969"/>
      <c r="H142" s="969"/>
      <c r="I142" s="993"/>
    </row>
    <row r="143" spans="2:9" s="956" customFormat="1" ht="13.2">
      <c r="B143" s="965"/>
      <c r="C143" s="1020"/>
      <c r="D143" s="967"/>
      <c r="E143" s="968"/>
      <c r="F143" s="969"/>
      <c r="G143" s="969"/>
      <c r="H143" s="969"/>
      <c r="I143" s="993"/>
    </row>
    <row r="144" spans="2:9" s="956" customFormat="1" ht="13.2">
      <c r="B144" s="965"/>
      <c r="C144" s="1020"/>
      <c r="D144" s="967"/>
      <c r="E144" s="968"/>
      <c r="F144" s="969"/>
      <c r="G144" s="969"/>
      <c r="H144" s="969"/>
      <c r="I144" s="993"/>
    </row>
    <row r="145" spans="2:9" s="956" customFormat="1" ht="13.2">
      <c r="B145" s="965"/>
      <c r="C145" s="1020"/>
      <c r="D145" s="967"/>
      <c r="E145" s="968"/>
      <c r="F145" s="969"/>
      <c r="G145" s="969"/>
      <c r="H145" s="969"/>
      <c r="I145" s="993"/>
    </row>
    <row r="146" spans="2:9" s="956" customFormat="1" ht="13.2">
      <c r="B146" s="965"/>
      <c r="C146" s="1020"/>
      <c r="D146" s="967"/>
      <c r="E146" s="968"/>
      <c r="F146" s="969"/>
      <c r="G146" s="969"/>
      <c r="H146" s="969"/>
      <c r="I146" s="993"/>
    </row>
    <row r="147" spans="2:9" s="956" customFormat="1" ht="13.2">
      <c r="B147" s="965"/>
      <c r="C147" s="1020"/>
      <c r="D147" s="967"/>
      <c r="E147" s="968"/>
      <c r="F147" s="969"/>
      <c r="G147" s="969"/>
      <c r="H147" s="969"/>
      <c r="I147" s="993"/>
    </row>
    <row r="148" spans="2:9" s="956" customFormat="1" ht="13.2">
      <c r="B148" s="965"/>
      <c r="C148" s="1020"/>
      <c r="D148" s="967"/>
      <c r="E148" s="968"/>
      <c r="F148" s="969"/>
      <c r="G148" s="969"/>
      <c r="H148" s="969"/>
      <c r="I148" s="993"/>
    </row>
    <row r="149" spans="2:9" s="956" customFormat="1" ht="13.2">
      <c r="B149" s="965"/>
      <c r="C149" s="1020"/>
      <c r="D149" s="967"/>
      <c r="E149" s="968"/>
      <c r="F149" s="969"/>
      <c r="G149" s="969"/>
      <c r="H149" s="969"/>
      <c r="I149" s="993"/>
    </row>
    <row r="150" spans="2:9" s="956" customFormat="1" ht="13.2">
      <c r="B150" s="965"/>
      <c r="C150" s="1020"/>
      <c r="D150" s="967"/>
      <c r="E150" s="968"/>
      <c r="F150" s="969"/>
      <c r="G150" s="969"/>
      <c r="H150" s="969"/>
      <c r="I150" s="993"/>
    </row>
    <row r="151" spans="2:9" s="956" customFormat="1" ht="13.2">
      <c r="B151" s="965"/>
      <c r="C151" s="1020"/>
      <c r="D151" s="967"/>
      <c r="E151" s="968"/>
      <c r="F151" s="969"/>
      <c r="G151" s="969"/>
      <c r="H151" s="969"/>
      <c r="I151" s="993"/>
    </row>
    <row r="152" spans="2:9" s="956" customFormat="1" ht="13.2">
      <c r="B152" s="965"/>
      <c r="C152" s="1020"/>
      <c r="D152" s="967"/>
      <c r="E152" s="968"/>
      <c r="F152" s="969"/>
      <c r="G152" s="969"/>
      <c r="H152" s="969"/>
      <c r="I152" s="993"/>
    </row>
    <row r="153" spans="2:9" s="956" customFormat="1" ht="13.2">
      <c r="B153" s="965"/>
      <c r="C153" s="1020"/>
      <c r="D153" s="967"/>
      <c r="E153" s="968"/>
      <c r="F153" s="969"/>
      <c r="G153" s="969"/>
      <c r="H153" s="969"/>
      <c r="I153" s="993"/>
    </row>
    <row r="154" spans="2:9" s="956" customFormat="1" ht="13.2">
      <c r="B154" s="965"/>
      <c r="C154" s="1020"/>
      <c r="D154" s="967"/>
      <c r="E154" s="968"/>
      <c r="F154" s="969"/>
      <c r="G154" s="969"/>
      <c r="H154" s="969"/>
      <c r="I154" s="993"/>
    </row>
    <row r="155" spans="2:9" s="956" customFormat="1" ht="13.2">
      <c r="B155" s="965"/>
      <c r="C155" s="1020"/>
      <c r="D155" s="967"/>
      <c r="E155" s="968"/>
      <c r="F155" s="969"/>
      <c r="G155" s="969"/>
      <c r="H155" s="969"/>
      <c r="I155" s="993"/>
    </row>
    <row r="156" spans="2:9" s="956" customFormat="1" ht="13.2">
      <c r="B156" s="965"/>
      <c r="C156" s="1020"/>
      <c r="D156" s="967"/>
      <c r="E156" s="968"/>
      <c r="F156" s="969"/>
      <c r="G156" s="969"/>
      <c r="H156" s="969"/>
      <c r="I156" s="993"/>
    </row>
    <row r="157" spans="2:9" s="956" customFormat="1" ht="13.2">
      <c r="B157" s="965"/>
      <c r="C157" s="1020"/>
      <c r="D157" s="967"/>
      <c r="E157" s="968"/>
      <c r="F157" s="969"/>
      <c r="G157" s="969"/>
      <c r="H157" s="969"/>
      <c r="I157" s="993"/>
    </row>
    <row r="158" spans="2:9" s="956" customFormat="1" ht="13.2">
      <c r="B158" s="965"/>
      <c r="C158" s="1020"/>
      <c r="D158" s="967"/>
      <c r="E158" s="968"/>
      <c r="F158" s="969"/>
      <c r="G158" s="969"/>
      <c r="H158" s="969"/>
      <c r="I158" s="993"/>
    </row>
    <row r="159" spans="2:9" s="956" customFormat="1" ht="13.2">
      <c r="B159" s="965"/>
      <c r="C159" s="1020"/>
      <c r="D159" s="967"/>
      <c r="E159" s="968"/>
      <c r="F159" s="969"/>
      <c r="G159" s="969"/>
      <c r="H159" s="969"/>
      <c r="I159" s="993"/>
    </row>
    <row r="160" spans="2:9" s="956" customFormat="1" ht="13.2">
      <c r="B160" s="965"/>
      <c r="C160" s="1020"/>
      <c r="D160" s="967"/>
      <c r="E160" s="968"/>
      <c r="F160" s="969"/>
      <c r="G160" s="969"/>
      <c r="H160" s="969"/>
      <c r="I160" s="993"/>
    </row>
    <row r="161" spans="2:10" s="956" customFormat="1" ht="13.2">
      <c r="B161" s="965"/>
      <c r="C161" s="1020"/>
      <c r="D161" s="967"/>
      <c r="E161" s="968"/>
      <c r="F161" s="969"/>
      <c r="G161" s="969"/>
      <c r="H161" s="969"/>
      <c r="I161" s="993"/>
    </row>
    <row r="162" spans="2:10" s="956" customFormat="1" ht="13.2">
      <c r="B162" s="965"/>
      <c r="C162" s="1020"/>
      <c r="D162" s="967"/>
      <c r="E162" s="968"/>
      <c r="F162" s="969"/>
      <c r="G162" s="969"/>
      <c r="H162" s="969"/>
      <c r="I162" s="993"/>
    </row>
    <row r="163" spans="2:10" s="956" customFormat="1" ht="13.2">
      <c r="B163" s="965"/>
      <c r="C163" s="1020"/>
      <c r="D163" s="967"/>
      <c r="E163" s="968"/>
      <c r="F163" s="969"/>
      <c r="G163" s="969"/>
      <c r="H163" s="969"/>
      <c r="I163" s="993"/>
    </row>
    <row r="164" spans="2:10" s="956" customFormat="1" ht="13.2">
      <c r="B164" s="965"/>
      <c r="C164" s="1020"/>
      <c r="D164" s="967"/>
      <c r="E164" s="968"/>
      <c r="F164" s="969"/>
      <c r="G164" s="969"/>
      <c r="H164" s="969"/>
      <c r="I164" s="993"/>
    </row>
    <row r="165" spans="2:10" s="956" customFormat="1" ht="13.2">
      <c r="B165" s="965"/>
      <c r="C165" s="1020"/>
      <c r="D165" s="967"/>
      <c r="E165" s="968"/>
      <c r="F165" s="969"/>
      <c r="G165" s="969"/>
      <c r="H165" s="969"/>
      <c r="I165" s="993"/>
    </row>
    <row r="166" spans="2:10" s="956" customFormat="1" ht="13.2">
      <c r="B166" s="965"/>
      <c r="C166" s="1020"/>
      <c r="D166" s="967"/>
      <c r="E166" s="968"/>
      <c r="F166" s="969"/>
      <c r="G166" s="969"/>
      <c r="H166" s="969"/>
      <c r="I166" s="993"/>
    </row>
    <row r="167" spans="2:10" s="956" customFormat="1" ht="13.2">
      <c r="B167" s="965"/>
      <c r="C167" s="1020"/>
      <c r="D167" s="967"/>
      <c r="E167" s="968"/>
      <c r="F167" s="969"/>
      <c r="G167" s="969"/>
      <c r="H167" s="969"/>
      <c r="I167" s="993"/>
      <c r="J167" s="978" t="s">
        <v>1165</v>
      </c>
    </row>
    <row r="168" spans="2:10" s="956" customFormat="1" ht="13.2">
      <c r="B168" s="965"/>
      <c r="C168" s="1020"/>
      <c r="D168" s="1020"/>
      <c r="E168" s="969"/>
      <c r="F168" s="969"/>
      <c r="G168" s="969"/>
      <c r="H168" s="969"/>
      <c r="I168" s="993"/>
    </row>
  </sheetData>
  <sheetProtection algorithmName="SHA-512" hashValue="+ZI3kzHJ/oXSg+bPHTXbcv5/3uO0XQ7LFiiSDf4/qOfSFqgs6x7kdEzJT2C6AO3RhMmapqR9cFsEZ+KkhMJQwg==" saltValue="9eBVqOXtkofcJPy+EbvaIw==" spinCount="100000" sheet="1" objects="1" scenarios="1" selectLockedCells="1"/>
  <mergeCells count="2">
    <mergeCell ref="C115:J125"/>
    <mergeCell ref="A1:J1"/>
  </mergeCells>
  <dataValidations count="1">
    <dataValidation type="custom" allowBlank="1" showInputMessage="1" showErrorMessage="1" error="Ceno na e.m. je potrebno vnesti na dve decimalni mesti " sqref="H6:H45 H54:H83">
      <formula1>H6=ROUND(H6,2)</formula1>
    </dataValidation>
  </dataValidations>
  <printOptions headings="1"/>
  <pageMargins left="0.99" right="0.41" top="0.98425196850393704" bottom="0.98425196850393704" header="0.51181102362204722" footer="0.51181102362204722"/>
  <pageSetup paperSize="9" scale="80" orientation="portrait" r:id="rId1"/>
  <headerFooter alignWithMargins="0">
    <oddFooter xml:space="preserve">&amp;R&amp;14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9" transitionEvaluation="1"/>
  <dimension ref="A1:N518"/>
  <sheetViews>
    <sheetView view="pageBreakPreview" topLeftCell="A79" zoomScaleNormal="100" zoomScaleSheetLayoutView="100" workbookViewId="0">
      <selection activeCell="K5" sqref="K5:K92"/>
    </sheetView>
  </sheetViews>
  <sheetFormatPr defaultColWidth="12.33203125" defaultRowHeight="13.2"/>
  <cols>
    <col min="1" max="1" width="3.44140625" style="1299" customWidth="1"/>
    <col min="2" max="2" width="1.33203125" style="1298" customWidth="1"/>
    <col min="3" max="3" width="20.33203125" style="1298" customWidth="1"/>
    <col min="4" max="4" width="9.6640625" style="1299" customWidth="1"/>
    <col min="5" max="5" width="7.33203125" style="1298" customWidth="1"/>
    <col min="6" max="6" width="1.33203125" style="1298" customWidth="1"/>
    <col min="7" max="7" width="5.109375" style="1298" customWidth="1"/>
    <col min="8" max="8" width="2.109375" style="1298" customWidth="1"/>
    <col min="9" max="9" width="2.88671875" style="1298" hidden="1" customWidth="1"/>
    <col min="10" max="10" width="4.44140625" style="1299" hidden="1" customWidth="1"/>
    <col min="11" max="11" width="11.44140625" style="909" customWidth="1"/>
    <col min="12" max="12" width="1" style="909" customWidth="1"/>
    <col min="13" max="13" width="17.88671875" style="910" customWidth="1"/>
    <col min="14" max="14" width="15.44140625" style="1298" customWidth="1"/>
    <col min="15" max="256" width="12.33203125" style="1298"/>
    <col min="257" max="257" width="3.44140625" style="1298" customWidth="1"/>
    <col min="258" max="258" width="1.33203125" style="1298" customWidth="1"/>
    <col min="259" max="259" width="20.33203125" style="1298" customWidth="1"/>
    <col min="260" max="260" width="9.6640625" style="1298" customWidth="1"/>
    <col min="261" max="261" width="7.33203125" style="1298" customWidth="1"/>
    <col min="262" max="262" width="1.33203125" style="1298" customWidth="1"/>
    <col min="263" max="263" width="5.109375" style="1298" customWidth="1"/>
    <col min="264" max="264" width="2.109375" style="1298" customWidth="1"/>
    <col min="265" max="266" width="0" style="1298" hidden="1" customWidth="1"/>
    <col min="267" max="267" width="11.44140625" style="1298" customWidth="1"/>
    <col min="268" max="268" width="1" style="1298" customWidth="1"/>
    <col min="269" max="269" width="17.88671875" style="1298" customWidth="1"/>
    <col min="270" max="270" width="15.44140625" style="1298" customWidth="1"/>
    <col min="271" max="512" width="12.33203125" style="1298"/>
    <col min="513" max="513" width="3.44140625" style="1298" customWidth="1"/>
    <col min="514" max="514" width="1.33203125" style="1298" customWidth="1"/>
    <col min="515" max="515" width="20.33203125" style="1298" customWidth="1"/>
    <col min="516" max="516" width="9.6640625" style="1298" customWidth="1"/>
    <col min="517" max="517" width="7.33203125" style="1298" customWidth="1"/>
    <col min="518" max="518" width="1.33203125" style="1298" customWidth="1"/>
    <col min="519" max="519" width="5.109375" style="1298" customWidth="1"/>
    <col min="520" max="520" width="2.109375" style="1298" customWidth="1"/>
    <col min="521" max="522" width="0" style="1298" hidden="1" customWidth="1"/>
    <col min="523" max="523" width="11.44140625" style="1298" customWidth="1"/>
    <col min="524" max="524" width="1" style="1298" customWidth="1"/>
    <col min="525" max="525" width="17.88671875" style="1298" customWidth="1"/>
    <col min="526" max="526" width="15.44140625" style="1298" customWidth="1"/>
    <col min="527" max="768" width="12.33203125" style="1298"/>
    <col min="769" max="769" width="3.44140625" style="1298" customWidth="1"/>
    <col min="770" max="770" width="1.33203125" style="1298" customWidth="1"/>
    <col min="771" max="771" width="20.33203125" style="1298" customWidth="1"/>
    <col min="772" max="772" width="9.6640625" style="1298" customWidth="1"/>
    <col min="773" max="773" width="7.33203125" style="1298" customWidth="1"/>
    <col min="774" max="774" width="1.33203125" style="1298" customWidth="1"/>
    <col min="775" max="775" width="5.109375" style="1298" customWidth="1"/>
    <col min="776" max="776" width="2.109375" style="1298" customWidth="1"/>
    <col min="777" max="778" width="0" style="1298" hidden="1" customWidth="1"/>
    <col min="779" max="779" width="11.44140625" style="1298" customWidth="1"/>
    <col min="780" max="780" width="1" style="1298" customWidth="1"/>
    <col min="781" max="781" width="17.88671875" style="1298" customWidth="1"/>
    <col min="782" max="782" width="15.44140625" style="1298" customWidth="1"/>
    <col min="783" max="1024" width="12.33203125" style="1298"/>
    <col min="1025" max="1025" width="3.44140625" style="1298" customWidth="1"/>
    <col min="1026" max="1026" width="1.33203125" style="1298" customWidth="1"/>
    <col min="1027" max="1027" width="20.33203125" style="1298" customWidth="1"/>
    <col min="1028" max="1028" width="9.6640625" style="1298" customWidth="1"/>
    <col min="1029" max="1029" width="7.33203125" style="1298" customWidth="1"/>
    <col min="1030" max="1030" width="1.33203125" style="1298" customWidth="1"/>
    <col min="1031" max="1031" width="5.109375" style="1298" customWidth="1"/>
    <col min="1032" max="1032" width="2.109375" style="1298" customWidth="1"/>
    <col min="1033" max="1034" width="0" style="1298" hidden="1" customWidth="1"/>
    <col min="1035" max="1035" width="11.44140625" style="1298" customWidth="1"/>
    <col min="1036" max="1036" width="1" style="1298" customWidth="1"/>
    <col min="1037" max="1037" width="17.88671875" style="1298" customWidth="1"/>
    <col min="1038" max="1038" width="15.44140625" style="1298" customWidth="1"/>
    <col min="1039" max="1280" width="12.33203125" style="1298"/>
    <col min="1281" max="1281" width="3.44140625" style="1298" customWidth="1"/>
    <col min="1282" max="1282" width="1.33203125" style="1298" customWidth="1"/>
    <col min="1283" max="1283" width="20.33203125" style="1298" customWidth="1"/>
    <col min="1284" max="1284" width="9.6640625" style="1298" customWidth="1"/>
    <col min="1285" max="1285" width="7.33203125" style="1298" customWidth="1"/>
    <col min="1286" max="1286" width="1.33203125" style="1298" customWidth="1"/>
    <col min="1287" max="1287" width="5.109375" style="1298" customWidth="1"/>
    <col min="1288" max="1288" width="2.109375" style="1298" customWidth="1"/>
    <col min="1289" max="1290" width="0" style="1298" hidden="1" customWidth="1"/>
    <col min="1291" max="1291" width="11.44140625" style="1298" customWidth="1"/>
    <col min="1292" max="1292" width="1" style="1298" customWidth="1"/>
    <col min="1293" max="1293" width="17.88671875" style="1298" customWidth="1"/>
    <col min="1294" max="1294" width="15.44140625" style="1298" customWidth="1"/>
    <col min="1295" max="1536" width="12.33203125" style="1298"/>
    <col min="1537" max="1537" width="3.44140625" style="1298" customWidth="1"/>
    <col min="1538" max="1538" width="1.33203125" style="1298" customWidth="1"/>
    <col min="1539" max="1539" width="20.33203125" style="1298" customWidth="1"/>
    <col min="1540" max="1540" width="9.6640625" style="1298" customWidth="1"/>
    <col min="1541" max="1541" width="7.33203125" style="1298" customWidth="1"/>
    <col min="1542" max="1542" width="1.33203125" style="1298" customWidth="1"/>
    <col min="1543" max="1543" width="5.109375" style="1298" customWidth="1"/>
    <col min="1544" max="1544" width="2.109375" style="1298" customWidth="1"/>
    <col min="1545" max="1546" width="0" style="1298" hidden="1" customWidth="1"/>
    <col min="1547" max="1547" width="11.44140625" style="1298" customWidth="1"/>
    <col min="1548" max="1548" width="1" style="1298" customWidth="1"/>
    <col min="1549" max="1549" width="17.88671875" style="1298" customWidth="1"/>
    <col min="1550" max="1550" width="15.44140625" style="1298" customWidth="1"/>
    <col min="1551" max="1792" width="12.33203125" style="1298"/>
    <col min="1793" max="1793" width="3.44140625" style="1298" customWidth="1"/>
    <col min="1794" max="1794" width="1.33203125" style="1298" customWidth="1"/>
    <col min="1795" max="1795" width="20.33203125" style="1298" customWidth="1"/>
    <col min="1796" max="1796" width="9.6640625" style="1298" customWidth="1"/>
    <col min="1797" max="1797" width="7.33203125" style="1298" customWidth="1"/>
    <col min="1798" max="1798" width="1.33203125" style="1298" customWidth="1"/>
    <col min="1799" max="1799" width="5.109375" style="1298" customWidth="1"/>
    <col min="1800" max="1800" width="2.109375" style="1298" customWidth="1"/>
    <col min="1801" max="1802" width="0" style="1298" hidden="1" customWidth="1"/>
    <col min="1803" max="1803" width="11.44140625" style="1298" customWidth="1"/>
    <col min="1804" max="1804" width="1" style="1298" customWidth="1"/>
    <col min="1805" max="1805" width="17.88671875" style="1298" customWidth="1"/>
    <col min="1806" max="1806" width="15.44140625" style="1298" customWidth="1"/>
    <col min="1807" max="2048" width="12.33203125" style="1298"/>
    <col min="2049" max="2049" width="3.44140625" style="1298" customWidth="1"/>
    <col min="2050" max="2050" width="1.33203125" style="1298" customWidth="1"/>
    <col min="2051" max="2051" width="20.33203125" style="1298" customWidth="1"/>
    <col min="2052" max="2052" width="9.6640625" style="1298" customWidth="1"/>
    <col min="2053" max="2053" width="7.33203125" style="1298" customWidth="1"/>
    <col min="2054" max="2054" width="1.33203125" style="1298" customWidth="1"/>
    <col min="2055" max="2055" width="5.109375" style="1298" customWidth="1"/>
    <col min="2056" max="2056" width="2.109375" style="1298" customWidth="1"/>
    <col min="2057" max="2058" width="0" style="1298" hidden="1" customWidth="1"/>
    <col min="2059" max="2059" width="11.44140625" style="1298" customWidth="1"/>
    <col min="2060" max="2060" width="1" style="1298" customWidth="1"/>
    <col min="2061" max="2061" width="17.88671875" style="1298" customWidth="1"/>
    <col min="2062" max="2062" width="15.44140625" style="1298" customWidth="1"/>
    <col min="2063" max="2304" width="12.33203125" style="1298"/>
    <col min="2305" max="2305" width="3.44140625" style="1298" customWidth="1"/>
    <col min="2306" max="2306" width="1.33203125" style="1298" customWidth="1"/>
    <col min="2307" max="2307" width="20.33203125" style="1298" customWidth="1"/>
    <col min="2308" max="2308" width="9.6640625" style="1298" customWidth="1"/>
    <col min="2309" max="2309" width="7.33203125" style="1298" customWidth="1"/>
    <col min="2310" max="2310" width="1.33203125" style="1298" customWidth="1"/>
    <col min="2311" max="2311" width="5.109375" style="1298" customWidth="1"/>
    <col min="2312" max="2312" width="2.109375" style="1298" customWidth="1"/>
    <col min="2313" max="2314" width="0" style="1298" hidden="1" customWidth="1"/>
    <col min="2315" max="2315" width="11.44140625" style="1298" customWidth="1"/>
    <col min="2316" max="2316" width="1" style="1298" customWidth="1"/>
    <col min="2317" max="2317" width="17.88671875" style="1298" customWidth="1"/>
    <col min="2318" max="2318" width="15.44140625" style="1298" customWidth="1"/>
    <col min="2319" max="2560" width="12.33203125" style="1298"/>
    <col min="2561" max="2561" width="3.44140625" style="1298" customWidth="1"/>
    <col min="2562" max="2562" width="1.33203125" style="1298" customWidth="1"/>
    <col min="2563" max="2563" width="20.33203125" style="1298" customWidth="1"/>
    <col min="2564" max="2564" width="9.6640625" style="1298" customWidth="1"/>
    <col min="2565" max="2565" width="7.33203125" style="1298" customWidth="1"/>
    <col min="2566" max="2566" width="1.33203125" style="1298" customWidth="1"/>
    <col min="2567" max="2567" width="5.109375" style="1298" customWidth="1"/>
    <col min="2568" max="2568" width="2.109375" style="1298" customWidth="1"/>
    <col min="2569" max="2570" width="0" style="1298" hidden="1" customWidth="1"/>
    <col min="2571" max="2571" width="11.44140625" style="1298" customWidth="1"/>
    <col min="2572" max="2572" width="1" style="1298" customWidth="1"/>
    <col min="2573" max="2573" width="17.88671875" style="1298" customWidth="1"/>
    <col min="2574" max="2574" width="15.44140625" style="1298" customWidth="1"/>
    <col min="2575" max="2816" width="12.33203125" style="1298"/>
    <col min="2817" max="2817" width="3.44140625" style="1298" customWidth="1"/>
    <col min="2818" max="2818" width="1.33203125" style="1298" customWidth="1"/>
    <col min="2819" max="2819" width="20.33203125" style="1298" customWidth="1"/>
    <col min="2820" max="2820" width="9.6640625" style="1298" customWidth="1"/>
    <col min="2821" max="2821" width="7.33203125" style="1298" customWidth="1"/>
    <col min="2822" max="2822" width="1.33203125" style="1298" customWidth="1"/>
    <col min="2823" max="2823" width="5.109375" style="1298" customWidth="1"/>
    <col min="2824" max="2824" width="2.109375" style="1298" customWidth="1"/>
    <col min="2825" max="2826" width="0" style="1298" hidden="1" customWidth="1"/>
    <col min="2827" max="2827" width="11.44140625" style="1298" customWidth="1"/>
    <col min="2828" max="2828" width="1" style="1298" customWidth="1"/>
    <col min="2829" max="2829" width="17.88671875" style="1298" customWidth="1"/>
    <col min="2830" max="2830" width="15.44140625" style="1298" customWidth="1"/>
    <col min="2831" max="3072" width="12.33203125" style="1298"/>
    <col min="3073" max="3073" width="3.44140625" style="1298" customWidth="1"/>
    <col min="3074" max="3074" width="1.33203125" style="1298" customWidth="1"/>
    <col min="3075" max="3075" width="20.33203125" style="1298" customWidth="1"/>
    <col min="3076" max="3076" width="9.6640625" style="1298" customWidth="1"/>
    <col min="3077" max="3077" width="7.33203125" style="1298" customWidth="1"/>
    <col min="3078" max="3078" width="1.33203125" style="1298" customWidth="1"/>
    <col min="3079" max="3079" width="5.109375" style="1298" customWidth="1"/>
    <col min="3080" max="3080" width="2.109375" style="1298" customWidth="1"/>
    <col min="3081" max="3082" width="0" style="1298" hidden="1" customWidth="1"/>
    <col min="3083" max="3083" width="11.44140625" style="1298" customWidth="1"/>
    <col min="3084" max="3084" width="1" style="1298" customWidth="1"/>
    <col min="3085" max="3085" width="17.88671875" style="1298" customWidth="1"/>
    <col min="3086" max="3086" width="15.44140625" style="1298" customWidth="1"/>
    <col min="3087" max="3328" width="12.33203125" style="1298"/>
    <col min="3329" max="3329" width="3.44140625" style="1298" customWidth="1"/>
    <col min="3330" max="3330" width="1.33203125" style="1298" customWidth="1"/>
    <col min="3331" max="3331" width="20.33203125" style="1298" customWidth="1"/>
    <col min="3332" max="3332" width="9.6640625" style="1298" customWidth="1"/>
    <col min="3333" max="3333" width="7.33203125" style="1298" customWidth="1"/>
    <col min="3334" max="3334" width="1.33203125" style="1298" customWidth="1"/>
    <col min="3335" max="3335" width="5.109375" style="1298" customWidth="1"/>
    <col min="3336" max="3336" width="2.109375" style="1298" customWidth="1"/>
    <col min="3337" max="3338" width="0" style="1298" hidden="1" customWidth="1"/>
    <col min="3339" max="3339" width="11.44140625" style="1298" customWidth="1"/>
    <col min="3340" max="3340" width="1" style="1298" customWidth="1"/>
    <col min="3341" max="3341" width="17.88671875" style="1298" customWidth="1"/>
    <col min="3342" max="3342" width="15.44140625" style="1298" customWidth="1"/>
    <col min="3343" max="3584" width="12.33203125" style="1298"/>
    <col min="3585" max="3585" width="3.44140625" style="1298" customWidth="1"/>
    <col min="3586" max="3586" width="1.33203125" style="1298" customWidth="1"/>
    <col min="3587" max="3587" width="20.33203125" style="1298" customWidth="1"/>
    <col min="3588" max="3588" width="9.6640625" style="1298" customWidth="1"/>
    <col min="3589" max="3589" width="7.33203125" style="1298" customWidth="1"/>
    <col min="3590" max="3590" width="1.33203125" style="1298" customWidth="1"/>
    <col min="3591" max="3591" width="5.109375" style="1298" customWidth="1"/>
    <col min="3592" max="3592" width="2.109375" style="1298" customWidth="1"/>
    <col min="3593" max="3594" width="0" style="1298" hidden="1" customWidth="1"/>
    <col min="3595" max="3595" width="11.44140625" style="1298" customWidth="1"/>
    <col min="3596" max="3596" width="1" style="1298" customWidth="1"/>
    <col min="3597" max="3597" width="17.88671875" style="1298" customWidth="1"/>
    <col min="3598" max="3598" width="15.44140625" style="1298" customWidth="1"/>
    <col min="3599" max="3840" width="12.33203125" style="1298"/>
    <col min="3841" max="3841" width="3.44140625" style="1298" customWidth="1"/>
    <col min="3842" max="3842" width="1.33203125" style="1298" customWidth="1"/>
    <col min="3843" max="3843" width="20.33203125" style="1298" customWidth="1"/>
    <col min="3844" max="3844" width="9.6640625" style="1298" customWidth="1"/>
    <col min="3845" max="3845" width="7.33203125" style="1298" customWidth="1"/>
    <col min="3846" max="3846" width="1.33203125" style="1298" customWidth="1"/>
    <col min="3847" max="3847" width="5.109375" style="1298" customWidth="1"/>
    <col min="3848" max="3848" width="2.109375" style="1298" customWidth="1"/>
    <col min="3849" max="3850" width="0" style="1298" hidden="1" customWidth="1"/>
    <col min="3851" max="3851" width="11.44140625" style="1298" customWidth="1"/>
    <col min="3852" max="3852" width="1" style="1298" customWidth="1"/>
    <col min="3853" max="3853" width="17.88671875" style="1298" customWidth="1"/>
    <col min="3854" max="3854" width="15.44140625" style="1298" customWidth="1"/>
    <col min="3855" max="4096" width="12.33203125" style="1298"/>
    <col min="4097" max="4097" width="3.44140625" style="1298" customWidth="1"/>
    <col min="4098" max="4098" width="1.33203125" style="1298" customWidth="1"/>
    <col min="4099" max="4099" width="20.33203125" style="1298" customWidth="1"/>
    <col min="4100" max="4100" width="9.6640625" style="1298" customWidth="1"/>
    <col min="4101" max="4101" width="7.33203125" style="1298" customWidth="1"/>
    <col min="4102" max="4102" width="1.33203125" style="1298" customWidth="1"/>
    <col min="4103" max="4103" width="5.109375" style="1298" customWidth="1"/>
    <col min="4104" max="4104" width="2.109375" style="1298" customWidth="1"/>
    <col min="4105" max="4106" width="0" style="1298" hidden="1" customWidth="1"/>
    <col min="4107" max="4107" width="11.44140625" style="1298" customWidth="1"/>
    <col min="4108" max="4108" width="1" style="1298" customWidth="1"/>
    <col min="4109" max="4109" width="17.88671875" style="1298" customWidth="1"/>
    <col min="4110" max="4110" width="15.44140625" style="1298" customWidth="1"/>
    <col min="4111" max="4352" width="12.33203125" style="1298"/>
    <col min="4353" max="4353" width="3.44140625" style="1298" customWidth="1"/>
    <col min="4354" max="4354" width="1.33203125" style="1298" customWidth="1"/>
    <col min="4355" max="4355" width="20.33203125" style="1298" customWidth="1"/>
    <col min="4356" max="4356" width="9.6640625" style="1298" customWidth="1"/>
    <col min="4357" max="4357" width="7.33203125" style="1298" customWidth="1"/>
    <col min="4358" max="4358" width="1.33203125" style="1298" customWidth="1"/>
    <col min="4359" max="4359" width="5.109375" style="1298" customWidth="1"/>
    <col min="4360" max="4360" width="2.109375" style="1298" customWidth="1"/>
    <col min="4361" max="4362" width="0" style="1298" hidden="1" customWidth="1"/>
    <col min="4363" max="4363" width="11.44140625" style="1298" customWidth="1"/>
    <col min="4364" max="4364" width="1" style="1298" customWidth="1"/>
    <col min="4365" max="4365" width="17.88671875" style="1298" customWidth="1"/>
    <col min="4366" max="4366" width="15.44140625" style="1298" customWidth="1"/>
    <col min="4367" max="4608" width="12.33203125" style="1298"/>
    <col min="4609" max="4609" width="3.44140625" style="1298" customWidth="1"/>
    <col min="4610" max="4610" width="1.33203125" style="1298" customWidth="1"/>
    <col min="4611" max="4611" width="20.33203125" style="1298" customWidth="1"/>
    <col min="4612" max="4612" width="9.6640625" style="1298" customWidth="1"/>
    <col min="4613" max="4613" width="7.33203125" style="1298" customWidth="1"/>
    <col min="4614" max="4614" width="1.33203125" style="1298" customWidth="1"/>
    <col min="4615" max="4615" width="5.109375" style="1298" customWidth="1"/>
    <col min="4616" max="4616" width="2.109375" style="1298" customWidth="1"/>
    <col min="4617" max="4618" width="0" style="1298" hidden="1" customWidth="1"/>
    <col min="4619" max="4619" width="11.44140625" style="1298" customWidth="1"/>
    <col min="4620" max="4620" width="1" style="1298" customWidth="1"/>
    <col min="4621" max="4621" width="17.88671875" style="1298" customWidth="1"/>
    <col min="4622" max="4622" width="15.44140625" style="1298" customWidth="1"/>
    <col min="4623" max="4864" width="12.33203125" style="1298"/>
    <col min="4865" max="4865" width="3.44140625" style="1298" customWidth="1"/>
    <col min="4866" max="4866" width="1.33203125" style="1298" customWidth="1"/>
    <col min="4867" max="4867" width="20.33203125" style="1298" customWidth="1"/>
    <col min="4868" max="4868" width="9.6640625" style="1298" customWidth="1"/>
    <col min="4869" max="4869" width="7.33203125" style="1298" customWidth="1"/>
    <col min="4870" max="4870" width="1.33203125" style="1298" customWidth="1"/>
    <col min="4871" max="4871" width="5.109375" style="1298" customWidth="1"/>
    <col min="4872" max="4872" width="2.109375" style="1298" customWidth="1"/>
    <col min="4873" max="4874" width="0" style="1298" hidden="1" customWidth="1"/>
    <col min="4875" max="4875" width="11.44140625" style="1298" customWidth="1"/>
    <col min="4876" max="4876" width="1" style="1298" customWidth="1"/>
    <col min="4877" max="4877" width="17.88671875" style="1298" customWidth="1"/>
    <col min="4878" max="4878" width="15.44140625" style="1298" customWidth="1"/>
    <col min="4879" max="5120" width="12.33203125" style="1298"/>
    <col min="5121" max="5121" width="3.44140625" style="1298" customWidth="1"/>
    <col min="5122" max="5122" width="1.33203125" style="1298" customWidth="1"/>
    <col min="5123" max="5123" width="20.33203125" style="1298" customWidth="1"/>
    <col min="5124" max="5124" width="9.6640625" style="1298" customWidth="1"/>
    <col min="5125" max="5125" width="7.33203125" style="1298" customWidth="1"/>
    <col min="5126" max="5126" width="1.33203125" style="1298" customWidth="1"/>
    <col min="5127" max="5127" width="5.109375" style="1298" customWidth="1"/>
    <col min="5128" max="5128" width="2.109375" style="1298" customWidth="1"/>
    <col min="5129" max="5130" width="0" style="1298" hidden="1" customWidth="1"/>
    <col min="5131" max="5131" width="11.44140625" style="1298" customWidth="1"/>
    <col min="5132" max="5132" width="1" style="1298" customWidth="1"/>
    <col min="5133" max="5133" width="17.88671875" style="1298" customWidth="1"/>
    <col min="5134" max="5134" width="15.44140625" style="1298" customWidth="1"/>
    <col min="5135" max="5376" width="12.33203125" style="1298"/>
    <col min="5377" max="5377" width="3.44140625" style="1298" customWidth="1"/>
    <col min="5378" max="5378" width="1.33203125" style="1298" customWidth="1"/>
    <col min="5379" max="5379" width="20.33203125" style="1298" customWidth="1"/>
    <col min="5380" max="5380" width="9.6640625" style="1298" customWidth="1"/>
    <col min="5381" max="5381" width="7.33203125" style="1298" customWidth="1"/>
    <col min="5382" max="5382" width="1.33203125" style="1298" customWidth="1"/>
    <col min="5383" max="5383" width="5.109375" style="1298" customWidth="1"/>
    <col min="5384" max="5384" width="2.109375" style="1298" customWidth="1"/>
    <col min="5385" max="5386" width="0" style="1298" hidden="1" customWidth="1"/>
    <col min="5387" max="5387" width="11.44140625" style="1298" customWidth="1"/>
    <col min="5388" max="5388" width="1" style="1298" customWidth="1"/>
    <col min="5389" max="5389" width="17.88671875" style="1298" customWidth="1"/>
    <col min="5390" max="5390" width="15.44140625" style="1298" customWidth="1"/>
    <col min="5391" max="5632" width="12.33203125" style="1298"/>
    <col min="5633" max="5633" width="3.44140625" style="1298" customWidth="1"/>
    <col min="5634" max="5634" width="1.33203125" style="1298" customWidth="1"/>
    <col min="5635" max="5635" width="20.33203125" style="1298" customWidth="1"/>
    <col min="5636" max="5636" width="9.6640625" style="1298" customWidth="1"/>
    <col min="5637" max="5637" width="7.33203125" style="1298" customWidth="1"/>
    <col min="5638" max="5638" width="1.33203125" style="1298" customWidth="1"/>
    <col min="5639" max="5639" width="5.109375" style="1298" customWidth="1"/>
    <col min="5640" max="5640" width="2.109375" style="1298" customWidth="1"/>
    <col min="5641" max="5642" width="0" style="1298" hidden="1" customWidth="1"/>
    <col min="5643" max="5643" width="11.44140625" style="1298" customWidth="1"/>
    <col min="5644" max="5644" width="1" style="1298" customWidth="1"/>
    <col min="5645" max="5645" width="17.88671875" style="1298" customWidth="1"/>
    <col min="5646" max="5646" width="15.44140625" style="1298" customWidth="1"/>
    <col min="5647" max="5888" width="12.33203125" style="1298"/>
    <col min="5889" max="5889" width="3.44140625" style="1298" customWidth="1"/>
    <col min="5890" max="5890" width="1.33203125" style="1298" customWidth="1"/>
    <col min="5891" max="5891" width="20.33203125" style="1298" customWidth="1"/>
    <col min="5892" max="5892" width="9.6640625" style="1298" customWidth="1"/>
    <col min="5893" max="5893" width="7.33203125" style="1298" customWidth="1"/>
    <col min="5894" max="5894" width="1.33203125" style="1298" customWidth="1"/>
    <col min="5895" max="5895" width="5.109375" style="1298" customWidth="1"/>
    <col min="5896" max="5896" width="2.109375" style="1298" customWidth="1"/>
    <col min="5897" max="5898" width="0" style="1298" hidden="1" customWidth="1"/>
    <col min="5899" max="5899" width="11.44140625" style="1298" customWidth="1"/>
    <col min="5900" max="5900" width="1" style="1298" customWidth="1"/>
    <col min="5901" max="5901" width="17.88671875" style="1298" customWidth="1"/>
    <col min="5902" max="5902" width="15.44140625" style="1298" customWidth="1"/>
    <col min="5903" max="6144" width="12.33203125" style="1298"/>
    <col min="6145" max="6145" width="3.44140625" style="1298" customWidth="1"/>
    <col min="6146" max="6146" width="1.33203125" style="1298" customWidth="1"/>
    <col min="6147" max="6147" width="20.33203125" style="1298" customWidth="1"/>
    <col min="6148" max="6148" width="9.6640625" style="1298" customWidth="1"/>
    <col min="6149" max="6149" width="7.33203125" style="1298" customWidth="1"/>
    <col min="6150" max="6150" width="1.33203125" style="1298" customWidth="1"/>
    <col min="6151" max="6151" width="5.109375" style="1298" customWidth="1"/>
    <col min="6152" max="6152" width="2.109375" style="1298" customWidth="1"/>
    <col min="6153" max="6154" width="0" style="1298" hidden="1" customWidth="1"/>
    <col min="6155" max="6155" width="11.44140625" style="1298" customWidth="1"/>
    <col min="6156" max="6156" width="1" style="1298" customWidth="1"/>
    <col min="6157" max="6157" width="17.88671875" style="1298" customWidth="1"/>
    <col min="6158" max="6158" width="15.44140625" style="1298" customWidth="1"/>
    <col min="6159" max="6400" width="12.33203125" style="1298"/>
    <col min="6401" max="6401" width="3.44140625" style="1298" customWidth="1"/>
    <col min="6402" max="6402" width="1.33203125" style="1298" customWidth="1"/>
    <col min="6403" max="6403" width="20.33203125" style="1298" customWidth="1"/>
    <col min="6404" max="6404" width="9.6640625" style="1298" customWidth="1"/>
    <col min="6405" max="6405" width="7.33203125" style="1298" customWidth="1"/>
    <col min="6406" max="6406" width="1.33203125" style="1298" customWidth="1"/>
    <col min="6407" max="6407" width="5.109375" style="1298" customWidth="1"/>
    <col min="6408" max="6408" width="2.109375" style="1298" customWidth="1"/>
    <col min="6409" max="6410" width="0" style="1298" hidden="1" customWidth="1"/>
    <col min="6411" max="6411" width="11.44140625" style="1298" customWidth="1"/>
    <col min="6412" max="6412" width="1" style="1298" customWidth="1"/>
    <col min="6413" max="6413" width="17.88671875" style="1298" customWidth="1"/>
    <col min="6414" max="6414" width="15.44140625" style="1298" customWidth="1"/>
    <col min="6415" max="6656" width="12.33203125" style="1298"/>
    <col min="6657" max="6657" width="3.44140625" style="1298" customWidth="1"/>
    <col min="6658" max="6658" width="1.33203125" style="1298" customWidth="1"/>
    <col min="6659" max="6659" width="20.33203125" style="1298" customWidth="1"/>
    <col min="6660" max="6660" width="9.6640625" style="1298" customWidth="1"/>
    <col min="6661" max="6661" width="7.33203125" style="1298" customWidth="1"/>
    <col min="6662" max="6662" width="1.33203125" style="1298" customWidth="1"/>
    <col min="6663" max="6663" width="5.109375" style="1298" customWidth="1"/>
    <col min="6664" max="6664" width="2.109375" style="1298" customWidth="1"/>
    <col min="6665" max="6666" width="0" style="1298" hidden="1" customWidth="1"/>
    <col min="6667" max="6667" width="11.44140625" style="1298" customWidth="1"/>
    <col min="6668" max="6668" width="1" style="1298" customWidth="1"/>
    <col min="6669" max="6669" width="17.88671875" style="1298" customWidth="1"/>
    <col min="6670" max="6670" width="15.44140625" style="1298" customWidth="1"/>
    <col min="6671" max="6912" width="12.33203125" style="1298"/>
    <col min="6913" max="6913" width="3.44140625" style="1298" customWidth="1"/>
    <col min="6914" max="6914" width="1.33203125" style="1298" customWidth="1"/>
    <col min="6915" max="6915" width="20.33203125" style="1298" customWidth="1"/>
    <col min="6916" max="6916" width="9.6640625" style="1298" customWidth="1"/>
    <col min="6917" max="6917" width="7.33203125" style="1298" customWidth="1"/>
    <col min="6918" max="6918" width="1.33203125" style="1298" customWidth="1"/>
    <col min="6919" max="6919" width="5.109375" style="1298" customWidth="1"/>
    <col min="6920" max="6920" width="2.109375" style="1298" customWidth="1"/>
    <col min="6921" max="6922" width="0" style="1298" hidden="1" customWidth="1"/>
    <col min="6923" max="6923" width="11.44140625" style="1298" customWidth="1"/>
    <col min="6924" max="6924" width="1" style="1298" customWidth="1"/>
    <col min="6925" max="6925" width="17.88671875" style="1298" customWidth="1"/>
    <col min="6926" max="6926" width="15.44140625" style="1298" customWidth="1"/>
    <col min="6927" max="7168" width="12.33203125" style="1298"/>
    <col min="7169" max="7169" width="3.44140625" style="1298" customWidth="1"/>
    <col min="7170" max="7170" width="1.33203125" style="1298" customWidth="1"/>
    <col min="7171" max="7171" width="20.33203125" style="1298" customWidth="1"/>
    <col min="7172" max="7172" width="9.6640625" style="1298" customWidth="1"/>
    <col min="7173" max="7173" width="7.33203125" style="1298" customWidth="1"/>
    <col min="7174" max="7174" width="1.33203125" style="1298" customWidth="1"/>
    <col min="7175" max="7175" width="5.109375" style="1298" customWidth="1"/>
    <col min="7176" max="7176" width="2.109375" style="1298" customWidth="1"/>
    <col min="7177" max="7178" width="0" style="1298" hidden="1" customWidth="1"/>
    <col min="7179" max="7179" width="11.44140625" style="1298" customWidth="1"/>
    <col min="7180" max="7180" width="1" style="1298" customWidth="1"/>
    <col min="7181" max="7181" width="17.88671875" style="1298" customWidth="1"/>
    <col min="7182" max="7182" width="15.44140625" style="1298" customWidth="1"/>
    <col min="7183" max="7424" width="12.33203125" style="1298"/>
    <col min="7425" max="7425" width="3.44140625" style="1298" customWidth="1"/>
    <col min="7426" max="7426" width="1.33203125" style="1298" customWidth="1"/>
    <col min="7427" max="7427" width="20.33203125" style="1298" customWidth="1"/>
    <col min="7428" max="7428" width="9.6640625" style="1298" customWidth="1"/>
    <col min="7429" max="7429" width="7.33203125" style="1298" customWidth="1"/>
    <col min="7430" max="7430" width="1.33203125" style="1298" customWidth="1"/>
    <col min="7431" max="7431" width="5.109375" style="1298" customWidth="1"/>
    <col min="7432" max="7432" width="2.109375" style="1298" customWidth="1"/>
    <col min="7433" max="7434" width="0" style="1298" hidden="1" customWidth="1"/>
    <col min="7435" max="7435" width="11.44140625" style="1298" customWidth="1"/>
    <col min="7436" max="7436" width="1" style="1298" customWidth="1"/>
    <col min="7437" max="7437" width="17.88671875" style="1298" customWidth="1"/>
    <col min="7438" max="7438" width="15.44140625" style="1298" customWidth="1"/>
    <col min="7439" max="7680" width="12.33203125" style="1298"/>
    <col min="7681" max="7681" width="3.44140625" style="1298" customWidth="1"/>
    <col min="7682" max="7682" width="1.33203125" style="1298" customWidth="1"/>
    <col min="7683" max="7683" width="20.33203125" style="1298" customWidth="1"/>
    <col min="7684" max="7684" width="9.6640625" style="1298" customWidth="1"/>
    <col min="7685" max="7685" width="7.33203125" style="1298" customWidth="1"/>
    <col min="7686" max="7686" width="1.33203125" style="1298" customWidth="1"/>
    <col min="7687" max="7687" width="5.109375" style="1298" customWidth="1"/>
    <col min="7688" max="7688" width="2.109375" style="1298" customWidth="1"/>
    <col min="7689" max="7690" width="0" style="1298" hidden="1" customWidth="1"/>
    <col min="7691" max="7691" width="11.44140625" style="1298" customWidth="1"/>
    <col min="7692" max="7692" width="1" style="1298" customWidth="1"/>
    <col min="7693" max="7693" width="17.88671875" style="1298" customWidth="1"/>
    <col min="7694" max="7694" width="15.44140625" style="1298" customWidth="1"/>
    <col min="7695" max="7936" width="12.33203125" style="1298"/>
    <col min="7937" max="7937" width="3.44140625" style="1298" customWidth="1"/>
    <col min="7938" max="7938" width="1.33203125" style="1298" customWidth="1"/>
    <col min="7939" max="7939" width="20.33203125" style="1298" customWidth="1"/>
    <col min="7940" max="7940" width="9.6640625" style="1298" customWidth="1"/>
    <col min="7941" max="7941" width="7.33203125" style="1298" customWidth="1"/>
    <col min="7942" max="7942" width="1.33203125" style="1298" customWidth="1"/>
    <col min="7943" max="7943" width="5.109375" style="1298" customWidth="1"/>
    <col min="7944" max="7944" width="2.109375" style="1298" customWidth="1"/>
    <col min="7945" max="7946" width="0" style="1298" hidden="1" customWidth="1"/>
    <col min="7947" max="7947" width="11.44140625" style="1298" customWidth="1"/>
    <col min="7948" max="7948" width="1" style="1298" customWidth="1"/>
    <col min="7949" max="7949" width="17.88671875" style="1298" customWidth="1"/>
    <col min="7950" max="7950" width="15.44140625" style="1298" customWidth="1"/>
    <col min="7951" max="8192" width="12.33203125" style="1298"/>
    <col min="8193" max="8193" width="3.44140625" style="1298" customWidth="1"/>
    <col min="8194" max="8194" width="1.33203125" style="1298" customWidth="1"/>
    <col min="8195" max="8195" width="20.33203125" style="1298" customWidth="1"/>
    <col min="8196" max="8196" width="9.6640625" style="1298" customWidth="1"/>
    <col min="8197" max="8197" width="7.33203125" style="1298" customWidth="1"/>
    <col min="8198" max="8198" width="1.33203125" style="1298" customWidth="1"/>
    <col min="8199" max="8199" width="5.109375" style="1298" customWidth="1"/>
    <col min="8200" max="8200" width="2.109375" style="1298" customWidth="1"/>
    <col min="8201" max="8202" width="0" style="1298" hidden="1" customWidth="1"/>
    <col min="8203" max="8203" width="11.44140625" style="1298" customWidth="1"/>
    <col min="8204" max="8204" width="1" style="1298" customWidth="1"/>
    <col min="8205" max="8205" width="17.88671875" style="1298" customWidth="1"/>
    <col min="8206" max="8206" width="15.44140625" style="1298" customWidth="1"/>
    <col min="8207" max="8448" width="12.33203125" style="1298"/>
    <col min="8449" max="8449" width="3.44140625" style="1298" customWidth="1"/>
    <col min="8450" max="8450" width="1.33203125" style="1298" customWidth="1"/>
    <col min="8451" max="8451" width="20.33203125" style="1298" customWidth="1"/>
    <col min="8452" max="8452" width="9.6640625" style="1298" customWidth="1"/>
    <col min="8453" max="8453" width="7.33203125" style="1298" customWidth="1"/>
    <col min="8454" max="8454" width="1.33203125" style="1298" customWidth="1"/>
    <col min="8455" max="8455" width="5.109375" style="1298" customWidth="1"/>
    <col min="8456" max="8456" width="2.109375" style="1298" customWidth="1"/>
    <col min="8457" max="8458" width="0" style="1298" hidden="1" customWidth="1"/>
    <col min="8459" max="8459" width="11.44140625" style="1298" customWidth="1"/>
    <col min="8460" max="8460" width="1" style="1298" customWidth="1"/>
    <col min="8461" max="8461" width="17.88671875" style="1298" customWidth="1"/>
    <col min="8462" max="8462" width="15.44140625" style="1298" customWidth="1"/>
    <col min="8463" max="8704" width="12.33203125" style="1298"/>
    <col min="8705" max="8705" width="3.44140625" style="1298" customWidth="1"/>
    <col min="8706" max="8706" width="1.33203125" style="1298" customWidth="1"/>
    <col min="8707" max="8707" width="20.33203125" style="1298" customWidth="1"/>
    <col min="8708" max="8708" width="9.6640625" style="1298" customWidth="1"/>
    <col min="8709" max="8709" width="7.33203125" style="1298" customWidth="1"/>
    <col min="8710" max="8710" width="1.33203125" style="1298" customWidth="1"/>
    <col min="8711" max="8711" width="5.109375" style="1298" customWidth="1"/>
    <col min="8712" max="8712" width="2.109375" style="1298" customWidth="1"/>
    <col min="8713" max="8714" width="0" style="1298" hidden="1" customWidth="1"/>
    <col min="8715" max="8715" width="11.44140625" style="1298" customWidth="1"/>
    <col min="8716" max="8716" width="1" style="1298" customWidth="1"/>
    <col min="8717" max="8717" width="17.88671875" style="1298" customWidth="1"/>
    <col min="8718" max="8718" width="15.44140625" style="1298" customWidth="1"/>
    <col min="8719" max="8960" width="12.33203125" style="1298"/>
    <col min="8961" max="8961" width="3.44140625" style="1298" customWidth="1"/>
    <col min="8962" max="8962" width="1.33203125" style="1298" customWidth="1"/>
    <col min="8963" max="8963" width="20.33203125" style="1298" customWidth="1"/>
    <col min="8964" max="8964" width="9.6640625" style="1298" customWidth="1"/>
    <col min="8965" max="8965" width="7.33203125" style="1298" customWidth="1"/>
    <col min="8966" max="8966" width="1.33203125" style="1298" customWidth="1"/>
    <col min="8967" max="8967" width="5.109375" style="1298" customWidth="1"/>
    <col min="8968" max="8968" width="2.109375" style="1298" customWidth="1"/>
    <col min="8969" max="8970" width="0" style="1298" hidden="1" customWidth="1"/>
    <col min="8971" max="8971" width="11.44140625" style="1298" customWidth="1"/>
    <col min="8972" max="8972" width="1" style="1298" customWidth="1"/>
    <col min="8973" max="8973" width="17.88671875" style="1298" customWidth="1"/>
    <col min="8974" max="8974" width="15.44140625" style="1298" customWidth="1"/>
    <col min="8975" max="9216" width="12.33203125" style="1298"/>
    <col min="9217" max="9217" width="3.44140625" style="1298" customWidth="1"/>
    <col min="9218" max="9218" width="1.33203125" style="1298" customWidth="1"/>
    <col min="9219" max="9219" width="20.33203125" style="1298" customWidth="1"/>
    <col min="9220" max="9220" width="9.6640625" style="1298" customWidth="1"/>
    <col min="9221" max="9221" width="7.33203125" style="1298" customWidth="1"/>
    <col min="9222" max="9222" width="1.33203125" style="1298" customWidth="1"/>
    <col min="9223" max="9223" width="5.109375" style="1298" customWidth="1"/>
    <col min="9224" max="9224" width="2.109375" style="1298" customWidth="1"/>
    <col min="9225" max="9226" width="0" style="1298" hidden="1" customWidth="1"/>
    <col min="9227" max="9227" width="11.44140625" style="1298" customWidth="1"/>
    <col min="9228" max="9228" width="1" style="1298" customWidth="1"/>
    <col min="9229" max="9229" width="17.88671875" style="1298" customWidth="1"/>
    <col min="9230" max="9230" width="15.44140625" style="1298" customWidth="1"/>
    <col min="9231" max="9472" width="12.33203125" style="1298"/>
    <col min="9473" max="9473" width="3.44140625" style="1298" customWidth="1"/>
    <col min="9474" max="9474" width="1.33203125" style="1298" customWidth="1"/>
    <col min="9475" max="9475" width="20.33203125" style="1298" customWidth="1"/>
    <col min="9476" max="9476" width="9.6640625" style="1298" customWidth="1"/>
    <col min="9477" max="9477" width="7.33203125" style="1298" customWidth="1"/>
    <col min="9478" max="9478" width="1.33203125" style="1298" customWidth="1"/>
    <col min="9479" max="9479" width="5.109375" style="1298" customWidth="1"/>
    <col min="9480" max="9480" width="2.109375" style="1298" customWidth="1"/>
    <col min="9481" max="9482" width="0" style="1298" hidden="1" customWidth="1"/>
    <col min="9483" max="9483" width="11.44140625" style="1298" customWidth="1"/>
    <col min="9484" max="9484" width="1" style="1298" customWidth="1"/>
    <col min="9485" max="9485" width="17.88671875" style="1298" customWidth="1"/>
    <col min="9486" max="9486" width="15.44140625" style="1298" customWidth="1"/>
    <col min="9487" max="9728" width="12.33203125" style="1298"/>
    <col min="9729" max="9729" width="3.44140625" style="1298" customWidth="1"/>
    <col min="9730" max="9730" width="1.33203125" style="1298" customWidth="1"/>
    <col min="9731" max="9731" width="20.33203125" style="1298" customWidth="1"/>
    <col min="9732" max="9732" width="9.6640625" style="1298" customWidth="1"/>
    <col min="9733" max="9733" width="7.33203125" style="1298" customWidth="1"/>
    <col min="9734" max="9734" width="1.33203125" style="1298" customWidth="1"/>
    <col min="9735" max="9735" width="5.109375" style="1298" customWidth="1"/>
    <col min="9736" max="9736" width="2.109375" style="1298" customWidth="1"/>
    <col min="9737" max="9738" width="0" style="1298" hidden="1" customWidth="1"/>
    <col min="9739" max="9739" width="11.44140625" style="1298" customWidth="1"/>
    <col min="9740" max="9740" width="1" style="1298" customWidth="1"/>
    <col min="9741" max="9741" width="17.88671875" style="1298" customWidth="1"/>
    <col min="9742" max="9742" width="15.44140625" style="1298" customWidth="1"/>
    <col min="9743" max="9984" width="12.33203125" style="1298"/>
    <col min="9985" max="9985" width="3.44140625" style="1298" customWidth="1"/>
    <col min="9986" max="9986" width="1.33203125" style="1298" customWidth="1"/>
    <col min="9987" max="9987" width="20.33203125" style="1298" customWidth="1"/>
    <col min="9988" max="9988" width="9.6640625" style="1298" customWidth="1"/>
    <col min="9989" max="9989" width="7.33203125" style="1298" customWidth="1"/>
    <col min="9990" max="9990" width="1.33203125" style="1298" customWidth="1"/>
    <col min="9991" max="9991" width="5.109375" style="1298" customWidth="1"/>
    <col min="9992" max="9992" width="2.109375" style="1298" customWidth="1"/>
    <col min="9993" max="9994" width="0" style="1298" hidden="1" customWidth="1"/>
    <col min="9995" max="9995" width="11.44140625" style="1298" customWidth="1"/>
    <col min="9996" max="9996" width="1" style="1298" customWidth="1"/>
    <col min="9997" max="9997" width="17.88671875" style="1298" customWidth="1"/>
    <col min="9998" max="9998" width="15.44140625" style="1298" customWidth="1"/>
    <col min="9999" max="10240" width="12.33203125" style="1298"/>
    <col min="10241" max="10241" width="3.44140625" style="1298" customWidth="1"/>
    <col min="10242" max="10242" width="1.33203125" style="1298" customWidth="1"/>
    <col min="10243" max="10243" width="20.33203125" style="1298" customWidth="1"/>
    <col min="10244" max="10244" width="9.6640625" style="1298" customWidth="1"/>
    <col min="10245" max="10245" width="7.33203125" style="1298" customWidth="1"/>
    <col min="10246" max="10246" width="1.33203125" style="1298" customWidth="1"/>
    <col min="10247" max="10247" width="5.109375" style="1298" customWidth="1"/>
    <col min="10248" max="10248" width="2.109375" style="1298" customWidth="1"/>
    <col min="10249" max="10250" width="0" style="1298" hidden="1" customWidth="1"/>
    <col min="10251" max="10251" width="11.44140625" style="1298" customWidth="1"/>
    <col min="10252" max="10252" width="1" style="1298" customWidth="1"/>
    <col min="10253" max="10253" width="17.88671875" style="1298" customWidth="1"/>
    <col min="10254" max="10254" width="15.44140625" style="1298" customWidth="1"/>
    <col min="10255" max="10496" width="12.33203125" style="1298"/>
    <col min="10497" max="10497" width="3.44140625" style="1298" customWidth="1"/>
    <col min="10498" max="10498" width="1.33203125" style="1298" customWidth="1"/>
    <col min="10499" max="10499" width="20.33203125" style="1298" customWidth="1"/>
    <col min="10500" max="10500" width="9.6640625" style="1298" customWidth="1"/>
    <col min="10501" max="10501" width="7.33203125" style="1298" customWidth="1"/>
    <col min="10502" max="10502" width="1.33203125" style="1298" customWidth="1"/>
    <col min="10503" max="10503" width="5.109375" style="1298" customWidth="1"/>
    <col min="10504" max="10504" width="2.109375" style="1298" customWidth="1"/>
    <col min="10505" max="10506" width="0" style="1298" hidden="1" customWidth="1"/>
    <col min="10507" max="10507" width="11.44140625" style="1298" customWidth="1"/>
    <col min="10508" max="10508" width="1" style="1298" customWidth="1"/>
    <col min="10509" max="10509" width="17.88671875" style="1298" customWidth="1"/>
    <col min="10510" max="10510" width="15.44140625" style="1298" customWidth="1"/>
    <col min="10511" max="10752" width="12.33203125" style="1298"/>
    <col min="10753" max="10753" width="3.44140625" style="1298" customWidth="1"/>
    <col min="10754" max="10754" width="1.33203125" style="1298" customWidth="1"/>
    <col min="10755" max="10755" width="20.33203125" style="1298" customWidth="1"/>
    <col min="10756" max="10756" width="9.6640625" style="1298" customWidth="1"/>
    <col min="10757" max="10757" width="7.33203125" style="1298" customWidth="1"/>
    <col min="10758" max="10758" width="1.33203125" style="1298" customWidth="1"/>
    <col min="10759" max="10759" width="5.109375" style="1298" customWidth="1"/>
    <col min="10760" max="10760" width="2.109375" style="1298" customWidth="1"/>
    <col min="10761" max="10762" width="0" style="1298" hidden="1" customWidth="1"/>
    <col min="10763" max="10763" width="11.44140625" style="1298" customWidth="1"/>
    <col min="10764" max="10764" width="1" style="1298" customWidth="1"/>
    <col min="10765" max="10765" width="17.88671875" style="1298" customWidth="1"/>
    <col min="10766" max="10766" width="15.44140625" style="1298" customWidth="1"/>
    <col min="10767" max="11008" width="12.33203125" style="1298"/>
    <col min="11009" max="11009" width="3.44140625" style="1298" customWidth="1"/>
    <col min="11010" max="11010" width="1.33203125" style="1298" customWidth="1"/>
    <col min="11011" max="11011" width="20.33203125" style="1298" customWidth="1"/>
    <col min="11012" max="11012" width="9.6640625" style="1298" customWidth="1"/>
    <col min="11013" max="11013" width="7.33203125" style="1298" customWidth="1"/>
    <col min="11014" max="11014" width="1.33203125" style="1298" customWidth="1"/>
    <col min="11015" max="11015" width="5.109375" style="1298" customWidth="1"/>
    <col min="11016" max="11016" width="2.109375" style="1298" customWidth="1"/>
    <col min="11017" max="11018" width="0" style="1298" hidden="1" customWidth="1"/>
    <col min="11019" max="11019" width="11.44140625" style="1298" customWidth="1"/>
    <col min="11020" max="11020" width="1" style="1298" customWidth="1"/>
    <col min="11021" max="11021" width="17.88671875" style="1298" customWidth="1"/>
    <col min="11022" max="11022" width="15.44140625" style="1298" customWidth="1"/>
    <col min="11023" max="11264" width="12.33203125" style="1298"/>
    <col min="11265" max="11265" width="3.44140625" style="1298" customWidth="1"/>
    <col min="11266" max="11266" width="1.33203125" style="1298" customWidth="1"/>
    <col min="11267" max="11267" width="20.33203125" style="1298" customWidth="1"/>
    <col min="11268" max="11268" width="9.6640625" style="1298" customWidth="1"/>
    <col min="11269" max="11269" width="7.33203125" style="1298" customWidth="1"/>
    <col min="11270" max="11270" width="1.33203125" style="1298" customWidth="1"/>
    <col min="11271" max="11271" width="5.109375" style="1298" customWidth="1"/>
    <col min="11272" max="11272" width="2.109375" style="1298" customWidth="1"/>
    <col min="11273" max="11274" width="0" style="1298" hidden="1" customWidth="1"/>
    <col min="11275" max="11275" width="11.44140625" style="1298" customWidth="1"/>
    <col min="11276" max="11276" width="1" style="1298" customWidth="1"/>
    <col min="11277" max="11277" width="17.88671875" style="1298" customWidth="1"/>
    <col min="11278" max="11278" width="15.44140625" style="1298" customWidth="1"/>
    <col min="11279" max="11520" width="12.33203125" style="1298"/>
    <col min="11521" max="11521" width="3.44140625" style="1298" customWidth="1"/>
    <col min="11522" max="11522" width="1.33203125" style="1298" customWidth="1"/>
    <col min="11523" max="11523" width="20.33203125" style="1298" customWidth="1"/>
    <col min="11524" max="11524" width="9.6640625" style="1298" customWidth="1"/>
    <col min="11525" max="11525" width="7.33203125" style="1298" customWidth="1"/>
    <col min="11526" max="11526" width="1.33203125" style="1298" customWidth="1"/>
    <col min="11527" max="11527" width="5.109375" style="1298" customWidth="1"/>
    <col min="11528" max="11528" width="2.109375" style="1298" customWidth="1"/>
    <col min="11529" max="11530" width="0" style="1298" hidden="1" customWidth="1"/>
    <col min="11531" max="11531" width="11.44140625" style="1298" customWidth="1"/>
    <col min="11532" max="11532" width="1" style="1298" customWidth="1"/>
    <col min="11533" max="11533" width="17.88671875" style="1298" customWidth="1"/>
    <col min="11534" max="11534" width="15.44140625" style="1298" customWidth="1"/>
    <col min="11535" max="11776" width="12.33203125" style="1298"/>
    <col min="11777" max="11777" width="3.44140625" style="1298" customWidth="1"/>
    <col min="11778" max="11778" width="1.33203125" style="1298" customWidth="1"/>
    <col min="11779" max="11779" width="20.33203125" style="1298" customWidth="1"/>
    <col min="11780" max="11780" width="9.6640625" style="1298" customWidth="1"/>
    <col min="11781" max="11781" width="7.33203125" style="1298" customWidth="1"/>
    <col min="11782" max="11782" width="1.33203125" style="1298" customWidth="1"/>
    <col min="11783" max="11783" width="5.109375" style="1298" customWidth="1"/>
    <col min="11784" max="11784" width="2.109375" style="1298" customWidth="1"/>
    <col min="11785" max="11786" width="0" style="1298" hidden="1" customWidth="1"/>
    <col min="11787" max="11787" width="11.44140625" style="1298" customWidth="1"/>
    <col min="11788" max="11788" width="1" style="1298" customWidth="1"/>
    <col min="11789" max="11789" width="17.88671875" style="1298" customWidth="1"/>
    <col min="11790" max="11790" width="15.44140625" style="1298" customWidth="1"/>
    <col min="11791" max="12032" width="12.33203125" style="1298"/>
    <col min="12033" max="12033" width="3.44140625" style="1298" customWidth="1"/>
    <col min="12034" max="12034" width="1.33203125" style="1298" customWidth="1"/>
    <col min="12035" max="12035" width="20.33203125" style="1298" customWidth="1"/>
    <col min="12036" max="12036" width="9.6640625" style="1298" customWidth="1"/>
    <col min="12037" max="12037" width="7.33203125" style="1298" customWidth="1"/>
    <col min="12038" max="12038" width="1.33203125" style="1298" customWidth="1"/>
    <col min="12039" max="12039" width="5.109375" style="1298" customWidth="1"/>
    <col min="12040" max="12040" width="2.109375" style="1298" customWidth="1"/>
    <col min="12041" max="12042" width="0" style="1298" hidden="1" customWidth="1"/>
    <col min="12043" max="12043" width="11.44140625" style="1298" customWidth="1"/>
    <col min="12044" max="12044" width="1" style="1298" customWidth="1"/>
    <col min="12045" max="12045" width="17.88671875" style="1298" customWidth="1"/>
    <col min="12046" max="12046" width="15.44140625" style="1298" customWidth="1"/>
    <col min="12047" max="12288" width="12.33203125" style="1298"/>
    <col min="12289" max="12289" width="3.44140625" style="1298" customWidth="1"/>
    <col min="12290" max="12290" width="1.33203125" style="1298" customWidth="1"/>
    <col min="12291" max="12291" width="20.33203125" style="1298" customWidth="1"/>
    <col min="12292" max="12292" width="9.6640625" style="1298" customWidth="1"/>
    <col min="12293" max="12293" width="7.33203125" style="1298" customWidth="1"/>
    <col min="12294" max="12294" width="1.33203125" style="1298" customWidth="1"/>
    <col min="12295" max="12295" width="5.109375" style="1298" customWidth="1"/>
    <col min="12296" max="12296" width="2.109375" style="1298" customWidth="1"/>
    <col min="12297" max="12298" width="0" style="1298" hidden="1" customWidth="1"/>
    <col min="12299" max="12299" width="11.44140625" style="1298" customWidth="1"/>
    <col min="12300" max="12300" width="1" style="1298" customWidth="1"/>
    <col min="12301" max="12301" width="17.88671875" style="1298" customWidth="1"/>
    <col min="12302" max="12302" width="15.44140625" style="1298" customWidth="1"/>
    <col min="12303" max="12544" width="12.33203125" style="1298"/>
    <col min="12545" max="12545" width="3.44140625" style="1298" customWidth="1"/>
    <col min="12546" max="12546" width="1.33203125" style="1298" customWidth="1"/>
    <col min="12547" max="12547" width="20.33203125" style="1298" customWidth="1"/>
    <col min="12548" max="12548" width="9.6640625" style="1298" customWidth="1"/>
    <col min="12549" max="12549" width="7.33203125" style="1298" customWidth="1"/>
    <col min="12550" max="12550" width="1.33203125" style="1298" customWidth="1"/>
    <col min="12551" max="12551" width="5.109375" style="1298" customWidth="1"/>
    <col min="12552" max="12552" width="2.109375" style="1298" customWidth="1"/>
    <col min="12553" max="12554" width="0" style="1298" hidden="1" customWidth="1"/>
    <col min="12555" max="12555" width="11.44140625" style="1298" customWidth="1"/>
    <col min="12556" max="12556" width="1" style="1298" customWidth="1"/>
    <col min="12557" max="12557" width="17.88671875" style="1298" customWidth="1"/>
    <col min="12558" max="12558" width="15.44140625" style="1298" customWidth="1"/>
    <col min="12559" max="12800" width="12.33203125" style="1298"/>
    <col min="12801" max="12801" width="3.44140625" style="1298" customWidth="1"/>
    <col min="12802" max="12802" width="1.33203125" style="1298" customWidth="1"/>
    <col min="12803" max="12803" width="20.33203125" style="1298" customWidth="1"/>
    <col min="12804" max="12804" width="9.6640625" style="1298" customWidth="1"/>
    <col min="12805" max="12805" width="7.33203125" style="1298" customWidth="1"/>
    <col min="12806" max="12806" width="1.33203125" style="1298" customWidth="1"/>
    <col min="12807" max="12807" width="5.109375" style="1298" customWidth="1"/>
    <col min="12808" max="12808" width="2.109375" style="1298" customWidth="1"/>
    <col min="12809" max="12810" width="0" style="1298" hidden="1" customWidth="1"/>
    <col min="12811" max="12811" width="11.44140625" style="1298" customWidth="1"/>
    <col min="12812" max="12812" width="1" style="1298" customWidth="1"/>
    <col min="12813" max="12813" width="17.88671875" style="1298" customWidth="1"/>
    <col min="12814" max="12814" width="15.44140625" style="1298" customWidth="1"/>
    <col min="12815" max="13056" width="12.33203125" style="1298"/>
    <col min="13057" max="13057" width="3.44140625" style="1298" customWidth="1"/>
    <col min="13058" max="13058" width="1.33203125" style="1298" customWidth="1"/>
    <col min="13059" max="13059" width="20.33203125" style="1298" customWidth="1"/>
    <col min="13060" max="13060" width="9.6640625" style="1298" customWidth="1"/>
    <col min="13061" max="13061" width="7.33203125" style="1298" customWidth="1"/>
    <col min="13062" max="13062" width="1.33203125" style="1298" customWidth="1"/>
    <col min="13063" max="13063" width="5.109375" style="1298" customWidth="1"/>
    <col min="13064" max="13064" width="2.109375" style="1298" customWidth="1"/>
    <col min="13065" max="13066" width="0" style="1298" hidden="1" customWidth="1"/>
    <col min="13067" max="13067" width="11.44140625" style="1298" customWidth="1"/>
    <col min="13068" max="13068" width="1" style="1298" customWidth="1"/>
    <col min="13069" max="13069" width="17.88671875" style="1298" customWidth="1"/>
    <col min="13070" max="13070" width="15.44140625" style="1298" customWidth="1"/>
    <col min="13071" max="13312" width="12.33203125" style="1298"/>
    <col min="13313" max="13313" width="3.44140625" style="1298" customWidth="1"/>
    <col min="13314" max="13314" width="1.33203125" style="1298" customWidth="1"/>
    <col min="13315" max="13315" width="20.33203125" style="1298" customWidth="1"/>
    <col min="13316" max="13316" width="9.6640625" style="1298" customWidth="1"/>
    <col min="13317" max="13317" width="7.33203125" style="1298" customWidth="1"/>
    <col min="13318" max="13318" width="1.33203125" style="1298" customWidth="1"/>
    <col min="13319" max="13319" width="5.109375" style="1298" customWidth="1"/>
    <col min="13320" max="13320" width="2.109375" style="1298" customWidth="1"/>
    <col min="13321" max="13322" width="0" style="1298" hidden="1" customWidth="1"/>
    <col min="13323" max="13323" width="11.44140625" style="1298" customWidth="1"/>
    <col min="13324" max="13324" width="1" style="1298" customWidth="1"/>
    <col min="13325" max="13325" width="17.88671875" style="1298" customWidth="1"/>
    <col min="13326" max="13326" width="15.44140625" style="1298" customWidth="1"/>
    <col min="13327" max="13568" width="12.33203125" style="1298"/>
    <col min="13569" max="13569" width="3.44140625" style="1298" customWidth="1"/>
    <col min="13570" max="13570" width="1.33203125" style="1298" customWidth="1"/>
    <col min="13571" max="13571" width="20.33203125" style="1298" customWidth="1"/>
    <col min="13572" max="13572" width="9.6640625" style="1298" customWidth="1"/>
    <col min="13573" max="13573" width="7.33203125" style="1298" customWidth="1"/>
    <col min="13574" max="13574" width="1.33203125" style="1298" customWidth="1"/>
    <col min="13575" max="13575" width="5.109375" style="1298" customWidth="1"/>
    <col min="13576" max="13576" width="2.109375" style="1298" customWidth="1"/>
    <col min="13577" max="13578" width="0" style="1298" hidden="1" customWidth="1"/>
    <col min="13579" max="13579" width="11.44140625" style="1298" customWidth="1"/>
    <col min="13580" max="13580" width="1" style="1298" customWidth="1"/>
    <col min="13581" max="13581" width="17.88671875" style="1298" customWidth="1"/>
    <col min="13582" max="13582" width="15.44140625" style="1298" customWidth="1"/>
    <col min="13583" max="13824" width="12.33203125" style="1298"/>
    <col min="13825" max="13825" width="3.44140625" style="1298" customWidth="1"/>
    <col min="13826" max="13826" width="1.33203125" style="1298" customWidth="1"/>
    <col min="13827" max="13827" width="20.33203125" style="1298" customWidth="1"/>
    <col min="13828" max="13828" width="9.6640625" style="1298" customWidth="1"/>
    <col min="13829" max="13829" width="7.33203125" style="1298" customWidth="1"/>
    <col min="13830" max="13830" width="1.33203125" style="1298" customWidth="1"/>
    <col min="13831" max="13831" width="5.109375" style="1298" customWidth="1"/>
    <col min="13832" max="13832" width="2.109375" style="1298" customWidth="1"/>
    <col min="13833" max="13834" width="0" style="1298" hidden="1" customWidth="1"/>
    <col min="13835" max="13835" width="11.44140625" style="1298" customWidth="1"/>
    <col min="13836" max="13836" width="1" style="1298" customWidth="1"/>
    <col min="13837" max="13837" width="17.88671875" style="1298" customWidth="1"/>
    <col min="13838" max="13838" width="15.44140625" style="1298" customWidth="1"/>
    <col min="13839" max="14080" width="12.33203125" style="1298"/>
    <col min="14081" max="14081" width="3.44140625" style="1298" customWidth="1"/>
    <col min="14082" max="14082" width="1.33203125" style="1298" customWidth="1"/>
    <col min="14083" max="14083" width="20.33203125" style="1298" customWidth="1"/>
    <col min="14084" max="14084" width="9.6640625" style="1298" customWidth="1"/>
    <col min="14085" max="14085" width="7.33203125" style="1298" customWidth="1"/>
    <col min="14086" max="14086" width="1.33203125" style="1298" customWidth="1"/>
    <col min="14087" max="14087" width="5.109375" style="1298" customWidth="1"/>
    <col min="14088" max="14088" width="2.109375" style="1298" customWidth="1"/>
    <col min="14089" max="14090" width="0" style="1298" hidden="1" customWidth="1"/>
    <col min="14091" max="14091" width="11.44140625" style="1298" customWidth="1"/>
    <col min="14092" max="14092" width="1" style="1298" customWidth="1"/>
    <col min="14093" max="14093" width="17.88671875" style="1298" customWidth="1"/>
    <col min="14094" max="14094" width="15.44140625" style="1298" customWidth="1"/>
    <col min="14095" max="14336" width="12.33203125" style="1298"/>
    <col min="14337" max="14337" width="3.44140625" style="1298" customWidth="1"/>
    <col min="14338" max="14338" width="1.33203125" style="1298" customWidth="1"/>
    <col min="14339" max="14339" width="20.33203125" style="1298" customWidth="1"/>
    <col min="14340" max="14340" width="9.6640625" style="1298" customWidth="1"/>
    <col min="14341" max="14341" width="7.33203125" style="1298" customWidth="1"/>
    <col min="14342" max="14342" width="1.33203125" style="1298" customWidth="1"/>
    <col min="14343" max="14343" width="5.109375" style="1298" customWidth="1"/>
    <col min="14344" max="14344" width="2.109375" style="1298" customWidth="1"/>
    <col min="14345" max="14346" width="0" style="1298" hidden="1" customWidth="1"/>
    <col min="14347" max="14347" width="11.44140625" style="1298" customWidth="1"/>
    <col min="14348" max="14348" width="1" style="1298" customWidth="1"/>
    <col min="14349" max="14349" width="17.88671875" style="1298" customWidth="1"/>
    <col min="14350" max="14350" width="15.44140625" style="1298" customWidth="1"/>
    <col min="14351" max="14592" width="12.33203125" style="1298"/>
    <col min="14593" max="14593" width="3.44140625" style="1298" customWidth="1"/>
    <col min="14594" max="14594" width="1.33203125" style="1298" customWidth="1"/>
    <col min="14595" max="14595" width="20.33203125" style="1298" customWidth="1"/>
    <col min="14596" max="14596" width="9.6640625" style="1298" customWidth="1"/>
    <col min="14597" max="14597" width="7.33203125" style="1298" customWidth="1"/>
    <col min="14598" max="14598" width="1.33203125" style="1298" customWidth="1"/>
    <col min="14599" max="14599" width="5.109375" style="1298" customWidth="1"/>
    <col min="14600" max="14600" width="2.109375" style="1298" customWidth="1"/>
    <col min="14601" max="14602" width="0" style="1298" hidden="1" customWidth="1"/>
    <col min="14603" max="14603" width="11.44140625" style="1298" customWidth="1"/>
    <col min="14604" max="14604" width="1" style="1298" customWidth="1"/>
    <col min="14605" max="14605" width="17.88671875" style="1298" customWidth="1"/>
    <col min="14606" max="14606" width="15.44140625" style="1298" customWidth="1"/>
    <col min="14607" max="14848" width="12.33203125" style="1298"/>
    <col min="14849" max="14849" width="3.44140625" style="1298" customWidth="1"/>
    <col min="14850" max="14850" width="1.33203125" style="1298" customWidth="1"/>
    <col min="14851" max="14851" width="20.33203125" style="1298" customWidth="1"/>
    <col min="14852" max="14852" width="9.6640625" style="1298" customWidth="1"/>
    <col min="14853" max="14853" width="7.33203125" style="1298" customWidth="1"/>
    <col min="14854" max="14854" width="1.33203125" style="1298" customWidth="1"/>
    <col min="14855" max="14855" width="5.109375" style="1298" customWidth="1"/>
    <col min="14856" max="14856" width="2.109375" style="1298" customWidth="1"/>
    <col min="14857" max="14858" width="0" style="1298" hidden="1" customWidth="1"/>
    <col min="14859" max="14859" width="11.44140625" style="1298" customWidth="1"/>
    <col min="14860" max="14860" width="1" style="1298" customWidth="1"/>
    <col min="14861" max="14861" width="17.88671875" style="1298" customWidth="1"/>
    <col min="14862" max="14862" width="15.44140625" style="1298" customWidth="1"/>
    <col min="14863" max="15104" width="12.33203125" style="1298"/>
    <col min="15105" max="15105" width="3.44140625" style="1298" customWidth="1"/>
    <col min="15106" max="15106" width="1.33203125" style="1298" customWidth="1"/>
    <col min="15107" max="15107" width="20.33203125" style="1298" customWidth="1"/>
    <col min="15108" max="15108" width="9.6640625" style="1298" customWidth="1"/>
    <col min="15109" max="15109" width="7.33203125" style="1298" customWidth="1"/>
    <col min="15110" max="15110" width="1.33203125" style="1298" customWidth="1"/>
    <col min="15111" max="15111" width="5.109375" style="1298" customWidth="1"/>
    <col min="15112" max="15112" width="2.109375" style="1298" customWidth="1"/>
    <col min="15113" max="15114" width="0" style="1298" hidden="1" customWidth="1"/>
    <col min="15115" max="15115" width="11.44140625" style="1298" customWidth="1"/>
    <col min="15116" max="15116" width="1" style="1298" customWidth="1"/>
    <col min="15117" max="15117" width="17.88671875" style="1298" customWidth="1"/>
    <col min="15118" max="15118" width="15.44140625" style="1298" customWidth="1"/>
    <col min="15119" max="15360" width="12.33203125" style="1298"/>
    <col min="15361" max="15361" width="3.44140625" style="1298" customWidth="1"/>
    <col min="15362" max="15362" width="1.33203125" style="1298" customWidth="1"/>
    <col min="15363" max="15363" width="20.33203125" style="1298" customWidth="1"/>
    <col min="15364" max="15364" width="9.6640625" style="1298" customWidth="1"/>
    <col min="15365" max="15365" width="7.33203125" style="1298" customWidth="1"/>
    <col min="15366" max="15366" width="1.33203125" style="1298" customWidth="1"/>
    <col min="15367" max="15367" width="5.109375" style="1298" customWidth="1"/>
    <col min="15368" max="15368" width="2.109375" style="1298" customWidth="1"/>
    <col min="15369" max="15370" width="0" style="1298" hidden="1" customWidth="1"/>
    <col min="15371" max="15371" width="11.44140625" style="1298" customWidth="1"/>
    <col min="15372" max="15372" width="1" style="1298" customWidth="1"/>
    <col min="15373" max="15373" width="17.88671875" style="1298" customWidth="1"/>
    <col min="15374" max="15374" width="15.44140625" style="1298" customWidth="1"/>
    <col min="15375" max="15616" width="12.33203125" style="1298"/>
    <col min="15617" max="15617" width="3.44140625" style="1298" customWidth="1"/>
    <col min="15618" max="15618" width="1.33203125" style="1298" customWidth="1"/>
    <col min="15619" max="15619" width="20.33203125" style="1298" customWidth="1"/>
    <col min="15620" max="15620" width="9.6640625" style="1298" customWidth="1"/>
    <col min="15621" max="15621" width="7.33203125" style="1298" customWidth="1"/>
    <col min="15622" max="15622" width="1.33203125" style="1298" customWidth="1"/>
    <col min="15623" max="15623" width="5.109375" style="1298" customWidth="1"/>
    <col min="15624" max="15624" width="2.109375" style="1298" customWidth="1"/>
    <col min="15625" max="15626" width="0" style="1298" hidden="1" customWidth="1"/>
    <col min="15627" max="15627" width="11.44140625" style="1298" customWidth="1"/>
    <col min="15628" max="15628" width="1" style="1298" customWidth="1"/>
    <col min="15629" max="15629" width="17.88671875" style="1298" customWidth="1"/>
    <col min="15630" max="15630" width="15.44140625" style="1298" customWidth="1"/>
    <col min="15631" max="15872" width="12.33203125" style="1298"/>
    <col min="15873" max="15873" width="3.44140625" style="1298" customWidth="1"/>
    <col min="15874" max="15874" width="1.33203125" style="1298" customWidth="1"/>
    <col min="15875" max="15875" width="20.33203125" style="1298" customWidth="1"/>
    <col min="15876" max="15876" width="9.6640625" style="1298" customWidth="1"/>
    <col min="15877" max="15877" width="7.33203125" style="1298" customWidth="1"/>
    <col min="15878" max="15878" width="1.33203125" style="1298" customWidth="1"/>
    <col min="15879" max="15879" width="5.109375" style="1298" customWidth="1"/>
    <col min="15880" max="15880" width="2.109375" style="1298" customWidth="1"/>
    <col min="15881" max="15882" width="0" style="1298" hidden="1" customWidth="1"/>
    <col min="15883" max="15883" width="11.44140625" style="1298" customWidth="1"/>
    <col min="15884" max="15884" width="1" style="1298" customWidth="1"/>
    <col min="15885" max="15885" width="17.88671875" style="1298" customWidth="1"/>
    <col min="15886" max="15886" width="15.44140625" style="1298" customWidth="1"/>
    <col min="15887" max="16128" width="12.33203125" style="1298"/>
    <col min="16129" max="16129" width="3.44140625" style="1298" customWidth="1"/>
    <col min="16130" max="16130" width="1.33203125" style="1298" customWidth="1"/>
    <col min="16131" max="16131" width="20.33203125" style="1298" customWidth="1"/>
    <col min="16132" max="16132" width="9.6640625" style="1298" customWidth="1"/>
    <col min="16133" max="16133" width="7.33203125" style="1298" customWidth="1"/>
    <col min="16134" max="16134" width="1.33203125" style="1298" customWidth="1"/>
    <col min="16135" max="16135" width="5.109375" style="1298" customWidth="1"/>
    <col min="16136" max="16136" width="2.109375" style="1298" customWidth="1"/>
    <col min="16137" max="16138" width="0" style="1298" hidden="1" customWidth="1"/>
    <col min="16139" max="16139" width="11.44140625" style="1298" customWidth="1"/>
    <col min="16140" max="16140" width="1" style="1298" customWidth="1"/>
    <col min="16141" max="16141" width="17.88671875" style="1298" customWidth="1"/>
    <col min="16142" max="16142" width="15.44140625" style="1298" customWidth="1"/>
    <col min="16143" max="16384" width="12.33203125" style="1298"/>
  </cols>
  <sheetData>
    <row r="1" spans="1:14" s="1300" customFormat="1" ht="15.6">
      <c r="A1" s="2276" t="s">
        <v>1164</v>
      </c>
      <c r="B1" s="2276"/>
      <c r="C1" s="2276"/>
      <c r="D1" s="2276"/>
      <c r="E1" s="2276"/>
      <c r="F1" s="2276"/>
      <c r="G1" s="2276"/>
      <c r="H1" s="2276"/>
      <c r="I1" s="2276"/>
      <c r="J1" s="2276"/>
      <c r="K1" s="2276"/>
      <c r="L1" s="2276"/>
      <c r="M1" s="2276"/>
      <c r="N1" s="2276"/>
    </row>
    <row r="2" spans="1:14" s="1300" customFormat="1">
      <c r="F2" s="1303"/>
      <c r="J2" s="1303"/>
      <c r="K2" s="905"/>
      <c r="L2" s="905"/>
      <c r="M2" s="906"/>
    </row>
    <row r="3" spans="1:14" s="1300" customFormat="1">
      <c r="A3" s="1303"/>
      <c r="C3" s="1300" t="s">
        <v>1151</v>
      </c>
      <c r="D3" s="1303"/>
      <c r="J3" s="1303"/>
      <c r="K3" s="905"/>
      <c r="L3" s="905"/>
      <c r="M3" s="916"/>
    </row>
    <row r="4" spans="1:14">
      <c r="C4" s="1318"/>
      <c r="M4" s="911"/>
    </row>
    <row r="5" spans="1:14" ht="36.75" customHeight="1">
      <c r="A5" s="1317">
        <v>1</v>
      </c>
      <c r="C5" s="2282" t="s">
        <v>858</v>
      </c>
      <c r="D5" s="2283"/>
      <c r="E5" s="2283"/>
      <c r="K5" s="1968"/>
      <c r="M5" s="911"/>
    </row>
    <row r="6" spans="1:14">
      <c r="K6" s="1968"/>
      <c r="M6" s="911"/>
    </row>
    <row r="7" spans="1:14">
      <c r="C7" s="1298" t="s">
        <v>701</v>
      </c>
      <c r="D7" s="1299">
        <v>152</v>
      </c>
      <c r="K7" s="1918"/>
      <c r="M7" s="911">
        <f>D7*K7</f>
        <v>0</v>
      </c>
    </row>
    <row r="8" spans="1:14">
      <c r="K8" s="1918"/>
      <c r="M8" s="911"/>
    </row>
    <row r="9" spans="1:14" ht="41.25" customHeight="1">
      <c r="A9" s="1317">
        <v>2</v>
      </c>
      <c r="C9" s="2277" t="s">
        <v>859</v>
      </c>
      <c r="D9" s="2283"/>
      <c r="E9" s="2283"/>
      <c r="K9" s="1918"/>
      <c r="M9" s="911"/>
    </row>
    <row r="10" spans="1:14">
      <c r="K10" s="1918"/>
      <c r="M10" s="911"/>
    </row>
    <row r="11" spans="1:14">
      <c r="C11" s="1298" t="s">
        <v>701</v>
      </c>
      <c r="D11" s="1299">
        <v>152</v>
      </c>
      <c r="K11" s="1918"/>
      <c r="M11" s="911">
        <f>D11*K11</f>
        <v>0</v>
      </c>
    </row>
    <row r="12" spans="1:14">
      <c r="K12" s="1918"/>
      <c r="M12" s="911"/>
    </row>
    <row r="13" spans="1:14" ht="81" customHeight="1">
      <c r="A13" s="1317">
        <v>3</v>
      </c>
      <c r="C13" s="2277" t="s">
        <v>1163</v>
      </c>
      <c r="D13" s="2278"/>
      <c r="E13" s="2278"/>
      <c r="K13" s="1918"/>
      <c r="M13" s="911"/>
    </row>
    <row r="14" spans="1:14" ht="12" customHeight="1">
      <c r="K14" s="1918"/>
      <c r="M14" s="911"/>
    </row>
    <row r="15" spans="1:14">
      <c r="C15" s="1298" t="s">
        <v>701</v>
      </c>
      <c r="D15" s="1299">
        <v>152</v>
      </c>
      <c r="K15" s="1918"/>
      <c r="M15" s="911">
        <f>D15*K15</f>
        <v>0</v>
      </c>
    </row>
    <row r="16" spans="1:14">
      <c r="K16" s="1918"/>
      <c r="M16" s="911"/>
    </row>
    <row r="17" spans="1:13" ht="41.25" customHeight="1">
      <c r="A17" s="1317">
        <v>4</v>
      </c>
      <c r="C17" s="2277" t="s">
        <v>1162</v>
      </c>
      <c r="D17" s="2277"/>
      <c r="E17" s="2277"/>
      <c r="K17" s="1918"/>
      <c r="M17" s="911"/>
    </row>
    <row r="18" spans="1:13" ht="12" customHeight="1">
      <c r="K18" s="1918"/>
      <c r="M18" s="911"/>
    </row>
    <row r="19" spans="1:13">
      <c r="C19" s="1298" t="s">
        <v>701</v>
      </c>
      <c r="D19" s="1299">
        <v>79</v>
      </c>
      <c r="K19" s="1918"/>
      <c r="M19" s="911">
        <f>D19*K19</f>
        <v>0</v>
      </c>
    </row>
    <row r="20" spans="1:13">
      <c r="K20" s="1918"/>
      <c r="M20" s="911"/>
    </row>
    <row r="21" spans="1:13" ht="65.25" customHeight="1">
      <c r="A21" s="1317">
        <v>5</v>
      </c>
      <c r="C21" s="2277" t="s">
        <v>1161</v>
      </c>
      <c r="D21" s="2277"/>
      <c r="E21" s="2277"/>
      <c r="K21" s="1918"/>
      <c r="M21" s="911"/>
    </row>
    <row r="22" spans="1:13" ht="12" customHeight="1">
      <c r="K22" s="1918"/>
      <c r="M22" s="911"/>
    </row>
    <row r="23" spans="1:13">
      <c r="C23" s="1298" t="s">
        <v>701</v>
      </c>
      <c r="D23" s="1299">
        <v>12</v>
      </c>
      <c r="K23" s="1918"/>
      <c r="M23" s="911">
        <f>D23*K23</f>
        <v>0</v>
      </c>
    </row>
    <row r="24" spans="1:13">
      <c r="K24" s="1918"/>
      <c r="M24" s="911"/>
    </row>
    <row r="25" spans="1:13" ht="57.75" customHeight="1">
      <c r="A25" s="1317">
        <v>6</v>
      </c>
      <c r="C25" s="2277" t="s">
        <v>1148</v>
      </c>
      <c r="D25" s="2278"/>
      <c r="E25" s="2278"/>
      <c r="K25" s="1918"/>
      <c r="M25" s="909"/>
    </row>
    <row r="26" spans="1:13">
      <c r="K26" s="1918"/>
      <c r="M26" s="909"/>
    </row>
    <row r="27" spans="1:13">
      <c r="C27" s="1298" t="s">
        <v>764</v>
      </c>
      <c r="D27" s="1299">
        <v>2</v>
      </c>
      <c r="K27" s="1918"/>
      <c r="M27" s="911">
        <f>D27*K27</f>
        <v>0</v>
      </c>
    </row>
    <row r="28" spans="1:13">
      <c r="K28" s="1918"/>
      <c r="M28" s="911"/>
    </row>
    <row r="29" spans="1:13" ht="66.75" customHeight="1">
      <c r="A29" s="1317">
        <v>7</v>
      </c>
      <c r="C29" s="2277" t="s">
        <v>1160</v>
      </c>
      <c r="D29" s="2277"/>
      <c r="E29" s="2277"/>
      <c r="K29" s="1918"/>
      <c r="M29" s="911"/>
    </row>
    <row r="30" spans="1:13" ht="12" customHeight="1">
      <c r="K30" s="1918"/>
      <c r="M30" s="911"/>
    </row>
    <row r="31" spans="1:13">
      <c r="C31" s="1298" t="s">
        <v>764</v>
      </c>
      <c r="D31" s="1299">
        <v>2</v>
      </c>
      <c r="K31" s="1918"/>
      <c r="M31" s="911">
        <f>D31*K31</f>
        <v>0</v>
      </c>
    </row>
    <row r="32" spans="1:13">
      <c r="K32" s="1918"/>
      <c r="M32" s="911"/>
    </row>
    <row r="33" spans="1:14" ht="90.75" customHeight="1">
      <c r="A33" s="1317">
        <v>8</v>
      </c>
      <c r="C33" s="2277" t="s">
        <v>1159</v>
      </c>
      <c r="D33" s="2278"/>
      <c r="E33" s="2278"/>
      <c r="K33" s="1918"/>
      <c r="M33" s="911"/>
    </row>
    <row r="34" spans="1:14" ht="12" customHeight="1">
      <c r="K34" s="1918"/>
      <c r="M34" s="911"/>
    </row>
    <row r="35" spans="1:14">
      <c r="C35" s="1298" t="s">
        <v>701</v>
      </c>
      <c r="D35" s="1299">
        <v>8</v>
      </c>
      <c r="K35" s="1918"/>
      <c r="M35" s="911">
        <f>D35*K35</f>
        <v>0</v>
      </c>
    </row>
    <row r="36" spans="1:14">
      <c r="K36" s="1918"/>
      <c r="M36" s="911"/>
    </row>
    <row r="37" spans="1:14" ht="90.75" customHeight="1">
      <c r="A37" s="1317">
        <v>9</v>
      </c>
      <c r="C37" s="2277" t="s">
        <v>1158</v>
      </c>
      <c r="D37" s="2278"/>
      <c r="E37" s="2278"/>
      <c r="K37" s="1918"/>
      <c r="M37" s="911"/>
    </row>
    <row r="38" spans="1:14" ht="12" customHeight="1">
      <c r="K38" s="1918"/>
      <c r="M38" s="911"/>
    </row>
    <row r="39" spans="1:14">
      <c r="C39" s="1298" t="s">
        <v>701</v>
      </c>
      <c r="D39" s="1299">
        <v>4</v>
      </c>
      <c r="K39" s="1918"/>
      <c r="M39" s="911">
        <f>D39*K39</f>
        <v>0</v>
      </c>
    </row>
    <row r="40" spans="1:14">
      <c r="K40" s="1918"/>
      <c r="M40" s="911"/>
    </row>
    <row r="41" spans="1:14" ht="93" customHeight="1">
      <c r="A41" s="1317">
        <v>10</v>
      </c>
      <c r="C41" s="2277" t="s">
        <v>1157</v>
      </c>
      <c r="D41" s="2278"/>
      <c r="E41" s="2278"/>
      <c r="K41" s="1918"/>
      <c r="M41" s="911"/>
    </row>
    <row r="42" spans="1:14" ht="12" customHeight="1">
      <c r="K42" s="1918"/>
      <c r="M42" s="911"/>
    </row>
    <row r="43" spans="1:14">
      <c r="C43" s="1298" t="s">
        <v>701</v>
      </c>
      <c r="D43" s="1299">
        <v>8</v>
      </c>
      <c r="K43" s="1918"/>
      <c r="M43" s="911">
        <f>D43*K43</f>
        <v>0</v>
      </c>
    </row>
    <row r="44" spans="1:14">
      <c r="K44" s="1918"/>
      <c r="M44" s="911"/>
    </row>
    <row r="45" spans="1:14" ht="28.5" customHeight="1">
      <c r="A45" s="1317">
        <v>11</v>
      </c>
      <c r="C45" s="2277" t="s">
        <v>1156</v>
      </c>
      <c r="D45" s="2278"/>
      <c r="E45" s="2278"/>
      <c r="K45" s="1918"/>
      <c r="M45" s="909"/>
    </row>
    <row r="46" spans="1:14">
      <c r="K46" s="1918"/>
      <c r="M46" s="909"/>
    </row>
    <row r="47" spans="1:14">
      <c r="C47" s="1298" t="s">
        <v>11</v>
      </c>
      <c r="D47" s="1299">
        <v>4</v>
      </c>
      <c r="K47" s="1918"/>
      <c r="M47" s="911">
        <f>D47*K47</f>
        <v>0</v>
      </c>
      <c r="N47" s="919" t="s">
        <v>1143</v>
      </c>
    </row>
    <row r="48" spans="1:14">
      <c r="K48" s="1918"/>
      <c r="M48" s="911"/>
      <c r="N48" s="919"/>
    </row>
    <row r="49" spans="1:13" ht="28.5" customHeight="1">
      <c r="A49" s="1317">
        <v>12</v>
      </c>
      <c r="C49" s="2277" t="s">
        <v>905</v>
      </c>
      <c r="D49" s="2278"/>
      <c r="E49" s="2278"/>
      <c r="K49" s="1918"/>
      <c r="M49" s="909"/>
    </row>
    <row r="50" spans="1:13">
      <c r="K50" s="1918"/>
      <c r="M50" s="909"/>
    </row>
    <row r="51" spans="1:13">
      <c r="C51" s="1298" t="s">
        <v>701</v>
      </c>
      <c r="D51" s="1299">
        <v>152</v>
      </c>
      <c r="K51" s="1918"/>
      <c r="M51" s="911">
        <f>D51*K51</f>
        <v>0</v>
      </c>
    </row>
    <row r="52" spans="1:13">
      <c r="K52" s="1918"/>
      <c r="M52" s="911"/>
    </row>
    <row r="53" spans="1:13" ht="92.25" customHeight="1">
      <c r="A53" s="1317">
        <v>13</v>
      </c>
      <c r="C53" s="2277" t="s">
        <v>1155</v>
      </c>
      <c r="D53" s="2278"/>
      <c r="E53" s="2278"/>
      <c r="K53" s="1918"/>
      <c r="M53" s="911"/>
    </row>
    <row r="54" spans="1:13" ht="12" customHeight="1">
      <c r="K54" s="1918"/>
      <c r="M54" s="911"/>
    </row>
    <row r="55" spans="1:13">
      <c r="C55" s="1298" t="s">
        <v>11</v>
      </c>
      <c r="D55" s="1299">
        <v>2</v>
      </c>
      <c r="K55" s="1918"/>
      <c r="M55" s="911">
        <f>D55*K55</f>
        <v>0</v>
      </c>
    </row>
    <row r="56" spans="1:13">
      <c r="K56" s="1918"/>
      <c r="M56" s="911"/>
    </row>
    <row r="57" spans="1:13" ht="27" customHeight="1">
      <c r="A57" s="1317">
        <v>14</v>
      </c>
      <c r="C57" s="2277" t="s">
        <v>884</v>
      </c>
      <c r="D57" s="2278"/>
      <c r="E57" s="2278"/>
      <c r="K57" s="1918"/>
      <c r="M57" s="909"/>
    </row>
    <row r="58" spans="1:13">
      <c r="K58" s="1918"/>
      <c r="M58" s="909"/>
    </row>
    <row r="59" spans="1:13">
      <c r="C59" s="1298" t="s">
        <v>885</v>
      </c>
      <c r="D59" s="1299">
        <v>12</v>
      </c>
      <c r="K59" s="1918"/>
      <c r="M59" s="911">
        <f>D59*K59</f>
        <v>0</v>
      </c>
    </row>
    <row r="60" spans="1:13">
      <c r="K60" s="1918"/>
      <c r="M60" s="911"/>
    </row>
    <row r="61" spans="1:13" ht="27" customHeight="1">
      <c r="A61" s="1317">
        <v>15</v>
      </c>
      <c r="C61" s="2277" t="s">
        <v>886</v>
      </c>
      <c r="D61" s="2278"/>
      <c r="E61" s="2278"/>
      <c r="K61" s="1918"/>
      <c r="M61" s="909"/>
    </row>
    <row r="62" spans="1:13">
      <c r="K62" s="1918"/>
      <c r="M62" s="909"/>
    </row>
    <row r="63" spans="1:13">
      <c r="C63" s="1298" t="s">
        <v>701</v>
      </c>
      <c r="D63" s="1299">
        <v>152</v>
      </c>
      <c r="K63" s="1918"/>
      <c r="M63" s="911">
        <f>D63*K63</f>
        <v>0</v>
      </c>
    </row>
    <row r="64" spans="1:13">
      <c r="K64" s="1918"/>
      <c r="M64" s="911"/>
    </row>
    <row r="65" spans="1:13" ht="15.75" customHeight="1">
      <c r="A65" s="1317">
        <v>16</v>
      </c>
      <c r="C65" s="2277" t="s">
        <v>1141</v>
      </c>
      <c r="D65" s="2278"/>
      <c r="E65" s="2278"/>
      <c r="K65" s="1918"/>
      <c r="M65" s="909"/>
    </row>
    <row r="66" spans="1:13">
      <c r="K66" s="1918"/>
      <c r="M66" s="909"/>
    </row>
    <row r="67" spans="1:13">
      <c r="C67" s="1298" t="s">
        <v>764</v>
      </c>
      <c r="D67" s="1299">
        <v>1</v>
      </c>
      <c r="K67" s="1918"/>
      <c r="M67" s="911">
        <f>D67*K67</f>
        <v>0</v>
      </c>
    </row>
    <row r="68" spans="1:13">
      <c r="K68" s="1918"/>
      <c r="M68" s="911"/>
    </row>
    <row r="69" spans="1:13" ht="15.75" customHeight="1">
      <c r="A69" s="1317">
        <v>17</v>
      </c>
      <c r="C69" s="2277" t="s">
        <v>887</v>
      </c>
      <c r="D69" s="2278"/>
      <c r="E69" s="2278"/>
      <c r="K69" s="1918"/>
      <c r="M69" s="909"/>
    </row>
    <row r="70" spans="1:13">
      <c r="K70" s="1918"/>
      <c r="M70" s="909"/>
    </row>
    <row r="71" spans="1:13">
      <c r="C71" s="1298" t="s">
        <v>885</v>
      </c>
      <c r="D71" s="1299">
        <v>12</v>
      </c>
      <c r="K71" s="1918"/>
      <c r="M71" s="911">
        <f>D71*K71</f>
        <v>0</v>
      </c>
    </row>
    <row r="72" spans="1:13">
      <c r="K72" s="1918"/>
      <c r="M72" s="911"/>
    </row>
    <row r="73" spans="1:13" ht="29.25" customHeight="1">
      <c r="A73" s="1317">
        <v>18</v>
      </c>
      <c r="C73" s="2277" t="s">
        <v>1154</v>
      </c>
      <c r="D73" s="2278"/>
      <c r="E73" s="2278"/>
      <c r="K73" s="1918"/>
      <c r="M73" s="909"/>
    </row>
    <row r="74" spans="1:13">
      <c r="K74" s="1918"/>
      <c r="M74" s="909"/>
    </row>
    <row r="75" spans="1:13">
      <c r="C75" s="1298" t="s">
        <v>885</v>
      </c>
      <c r="D75" s="1299">
        <v>20</v>
      </c>
      <c r="K75" s="1918"/>
      <c r="M75" s="911">
        <f>D75*K75</f>
        <v>0</v>
      </c>
    </row>
    <row r="76" spans="1:13">
      <c r="K76" s="1918"/>
      <c r="M76" s="911"/>
    </row>
    <row r="77" spans="1:13" ht="40.950000000000003" customHeight="1">
      <c r="A77" s="1317">
        <v>19</v>
      </c>
      <c r="C77" s="2277" t="s">
        <v>1140</v>
      </c>
      <c r="D77" s="2278"/>
      <c r="E77" s="2278"/>
      <c r="K77" s="1918"/>
      <c r="M77" s="909"/>
    </row>
    <row r="78" spans="1:13">
      <c r="K78" s="1968"/>
      <c r="M78" s="909"/>
    </row>
    <row r="79" spans="1:13">
      <c r="C79" s="1298" t="s">
        <v>764</v>
      </c>
      <c r="D79" s="1299">
        <v>1</v>
      </c>
      <c r="K79" s="1918"/>
      <c r="M79" s="911">
        <f>SUM(M7:M78)*0.1</f>
        <v>0</v>
      </c>
    </row>
    <row r="80" spans="1:13" ht="12.75" customHeight="1" thickBot="1">
      <c r="K80" s="1968"/>
      <c r="M80" s="911"/>
    </row>
    <row r="81" spans="1:13" ht="13.8" thickTop="1">
      <c r="C81" s="1307"/>
      <c r="D81" s="1306"/>
      <c r="E81" s="1307"/>
      <c r="F81" s="1307"/>
      <c r="G81" s="1307"/>
      <c r="H81" s="1307"/>
      <c r="I81" s="1307"/>
      <c r="J81" s="1306"/>
      <c r="K81" s="1969"/>
      <c r="L81" s="914"/>
      <c r="M81" s="915"/>
    </row>
    <row r="82" spans="1:13" s="1300" customFormat="1">
      <c r="A82" s="1303"/>
      <c r="C82" s="1300" t="s">
        <v>650</v>
      </c>
      <c r="D82" s="1303"/>
      <c r="J82" s="1303"/>
      <c r="K82" s="1970"/>
      <c r="L82" s="905"/>
      <c r="M82" s="916">
        <f>SUM(M5:M79)</f>
        <v>0</v>
      </c>
    </row>
    <row r="83" spans="1:13" s="1300" customFormat="1">
      <c r="A83" s="1303"/>
      <c r="D83" s="1303"/>
      <c r="J83" s="1303"/>
      <c r="K83" s="1970"/>
      <c r="L83" s="905"/>
      <c r="M83" s="916"/>
    </row>
    <row r="84" spans="1:13" s="1300" customFormat="1">
      <c r="A84" s="1303"/>
      <c r="D84" s="1303"/>
      <c r="J84" s="1303"/>
      <c r="K84" s="1970"/>
      <c r="L84" s="905"/>
      <c r="M84" s="916"/>
    </row>
    <row r="85" spans="1:13" s="1300" customFormat="1">
      <c r="A85" s="1303"/>
      <c r="D85" s="1303"/>
      <c r="J85" s="1303"/>
      <c r="K85" s="1970"/>
      <c r="L85" s="905"/>
      <c r="M85" s="916"/>
    </row>
    <row r="86" spans="1:13" s="1300" customFormat="1">
      <c r="A86" s="1303"/>
      <c r="D86" s="1303"/>
      <c r="J86" s="1303"/>
      <c r="K86" s="1970"/>
      <c r="L86" s="905"/>
      <c r="M86" s="916"/>
    </row>
    <row r="87" spans="1:13" s="1300" customFormat="1">
      <c r="A87" s="1303"/>
      <c r="D87" s="1303"/>
      <c r="J87" s="1303"/>
      <c r="K87" s="1970"/>
      <c r="L87" s="905"/>
      <c r="M87" s="916"/>
    </row>
    <row r="88" spans="1:13" s="1300" customFormat="1">
      <c r="A88" s="1303"/>
      <c r="D88" s="1303"/>
      <c r="J88" s="1303"/>
      <c r="K88" s="1970"/>
      <c r="L88" s="905"/>
      <c r="M88" s="916"/>
    </row>
    <row r="89" spans="1:13">
      <c r="K89" s="1968"/>
      <c r="M89" s="919"/>
    </row>
    <row r="90" spans="1:13">
      <c r="A90" s="1303"/>
      <c r="B90" s="1300"/>
      <c r="C90" s="1300" t="s">
        <v>1139</v>
      </c>
      <c r="D90" s="1303"/>
      <c r="E90" s="1300"/>
      <c r="F90" s="1300"/>
      <c r="G90" s="1300"/>
      <c r="H90" s="1300"/>
      <c r="I90" s="1300"/>
      <c r="J90" s="1303"/>
      <c r="K90" s="1970"/>
      <c r="L90" s="905"/>
      <c r="M90" s="906"/>
    </row>
    <row r="91" spans="1:13">
      <c r="A91" s="1303"/>
      <c r="B91" s="1300"/>
      <c r="C91" s="1300"/>
      <c r="D91" s="1303"/>
      <c r="E91" s="1300"/>
      <c r="F91" s="1300"/>
      <c r="G91" s="1300"/>
      <c r="H91" s="1300"/>
      <c r="I91" s="1300"/>
      <c r="J91" s="1303"/>
      <c r="K91" s="1970"/>
      <c r="L91" s="905"/>
      <c r="M91" s="906"/>
    </row>
    <row r="92" spans="1:13">
      <c r="A92" s="1303"/>
      <c r="B92" s="1300"/>
      <c r="C92" s="1300" t="s">
        <v>1138</v>
      </c>
      <c r="D92" s="1303"/>
      <c r="E92" s="1300"/>
      <c r="F92" s="1300"/>
      <c r="G92" s="1300"/>
      <c r="H92" s="1300"/>
      <c r="I92" s="1300"/>
      <c r="J92" s="1303"/>
      <c r="K92" s="1970"/>
      <c r="L92" s="905"/>
      <c r="M92" s="906">
        <f>SUM(M82)</f>
        <v>0</v>
      </c>
    </row>
    <row r="93" spans="1:13" ht="13.8" thickBot="1"/>
    <row r="94" spans="1:13" ht="13.8" thickTop="1">
      <c r="C94" s="1307"/>
      <c r="D94" s="1306"/>
      <c r="E94" s="1307"/>
      <c r="F94" s="1307"/>
      <c r="G94" s="1307"/>
      <c r="H94" s="1307"/>
      <c r="I94" s="1307"/>
      <c r="J94" s="1306"/>
      <c r="K94" s="914"/>
      <c r="L94" s="914"/>
      <c r="M94" s="923"/>
    </row>
    <row r="95" spans="1:13">
      <c r="A95" s="1303"/>
      <c r="B95" s="1300"/>
      <c r="C95" s="1300" t="s">
        <v>650</v>
      </c>
      <c r="D95" s="1303"/>
      <c r="E95" s="1300"/>
      <c r="F95" s="1300"/>
      <c r="G95" s="1300"/>
      <c r="H95" s="1300"/>
      <c r="I95" s="1300"/>
      <c r="J95" s="1303"/>
      <c r="K95" s="905"/>
      <c r="L95" s="905"/>
      <c r="M95" s="906">
        <f>SUM(M92:M92)</f>
        <v>0</v>
      </c>
    </row>
    <row r="96" spans="1:13">
      <c r="A96" s="1303"/>
      <c r="B96" s="1300"/>
      <c r="C96" s="1300"/>
      <c r="D96" s="1303"/>
      <c r="E96" s="1300"/>
      <c r="F96" s="1300"/>
      <c r="G96" s="1300"/>
      <c r="H96" s="1300"/>
      <c r="I96" s="1300"/>
      <c r="J96" s="1303"/>
      <c r="K96" s="905"/>
      <c r="L96" s="905"/>
      <c r="M96" s="906"/>
    </row>
    <row r="97" spans="1:14">
      <c r="A97" s="1303"/>
      <c r="B97" s="1300"/>
      <c r="C97" s="1300"/>
      <c r="D97" s="1303"/>
      <c r="E97" s="1300"/>
      <c r="F97" s="1300"/>
      <c r="G97" s="1300"/>
      <c r="H97" s="1300"/>
      <c r="I97" s="1300"/>
      <c r="J97" s="1300"/>
      <c r="K97" s="1300" t="s">
        <v>34</v>
      </c>
      <c r="L97" s="1303"/>
      <c r="M97" s="906">
        <f>SUM(M95*0.22)</f>
        <v>0</v>
      </c>
    </row>
    <row r="98" spans="1:14" ht="13.8" thickBot="1">
      <c r="C98" s="1305"/>
      <c r="D98" s="1304"/>
      <c r="E98" s="1305"/>
      <c r="F98" s="1305"/>
      <c r="G98" s="1305"/>
      <c r="H98" s="1305"/>
      <c r="I98" s="1305"/>
      <c r="J98" s="1304"/>
      <c r="K98" s="928"/>
      <c r="L98" s="928"/>
      <c r="M98" s="929"/>
    </row>
    <row r="99" spans="1:14" ht="13.8" thickTop="1">
      <c r="A99" s="1303"/>
      <c r="B99" s="1300"/>
      <c r="C99" s="1300"/>
      <c r="D99" s="1303"/>
      <c r="E99" s="1300"/>
      <c r="F99" s="1300"/>
      <c r="G99" s="1300"/>
      <c r="H99" s="1300" t="s">
        <v>650</v>
      </c>
      <c r="I99" s="1300"/>
      <c r="J99" s="1303"/>
      <c r="K99" s="905"/>
      <c r="L99" s="905"/>
      <c r="M99" s="906">
        <f>SUM(M95:M97)</f>
        <v>0</v>
      </c>
    </row>
    <row r="100" spans="1:14" s="1308" customFormat="1">
      <c r="B100" s="1309"/>
      <c r="C100" s="1316"/>
      <c r="D100" s="1316"/>
      <c r="E100" s="1312"/>
      <c r="F100" s="1311"/>
      <c r="G100" s="1311"/>
      <c r="H100" s="1311"/>
      <c r="I100" s="1310"/>
      <c r="J100" s="1315"/>
    </row>
    <row r="101" spans="1:14" s="1308" customFormat="1">
      <c r="B101" s="1309"/>
      <c r="C101" s="1314"/>
      <c r="D101" s="1313"/>
      <c r="E101" s="1312"/>
      <c r="F101" s="1311"/>
      <c r="G101" s="1311"/>
      <c r="H101" s="1311"/>
      <c r="I101" s="1310"/>
    </row>
    <row r="102" spans="1:14" s="1308" customFormat="1">
      <c r="B102" s="1309"/>
      <c r="C102" s="1314"/>
      <c r="D102" s="1313"/>
      <c r="E102" s="1312"/>
      <c r="F102" s="1311"/>
      <c r="G102" s="1311"/>
      <c r="H102" s="1311"/>
      <c r="I102" s="1310"/>
    </row>
    <row r="103" spans="1:14" s="1308" customFormat="1">
      <c r="B103" s="1309"/>
      <c r="C103" s="1314"/>
      <c r="D103" s="1313"/>
      <c r="E103" s="1312"/>
      <c r="F103" s="1311"/>
      <c r="G103" s="1311"/>
      <c r="H103" s="1311"/>
      <c r="I103" s="1310"/>
    </row>
    <row r="104" spans="1:14" s="1308" customFormat="1">
      <c r="B104" s="1309"/>
      <c r="C104" s="1314"/>
      <c r="D104" s="1313"/>
      <c r="E104" s="1312"/>
      <c r="F104" s="1311"/>
      <c r="G104" s="1311"/>
      <c r="H104" s="1311"/>
      <c r="I104" s="1310"/>
    </row>
    <row r="105" spans="1:14" s="1308" customFormat="1">
      <c r="B105" s="1309"/>
      <c r="C105" s="1314" t="s">
        <v>44</v>
      </c>
      <c r="D105" s="1313"/>
      <c r="E105" s="1312"/>
      <c r="F105" s="1311"/>
      <c r="G105" s="1311"/>
      <c r="H105" s="1311"/>
      <c r="I105" s="1310"/>
    </row>
    <row r="106" spans="1:14" s="1308" customFormat="1">
      <c r="B106" s="1309"/>
      <c r="C106" s="1314"/>
      <c r="D106" s="1313"/>
      <c r="E106" s="1312"/>
      <c r="F106" s="1311"/>
      <c r="G106" s="1311"/>
      <c r="H106" s="1311"/>
      <c r="I106" s="1310"/>
    </row>
    <row r="107" spans="1:14" s="1308" customFormat="1">
      <c r="B107" s="1309"/>
      <c r="C107" s="2279" t="s">
        <v>1153</v>
      </c>
      <c r="D107" s="2280"/>
      <c r="E107" s="2280"/>
      <c r="F107" s="2280"/>
      <c r="G107" s="2280"/>
      <c r="H107" s="2280"/>
      <c r="I107" s="2280"/>
      <c r="J107" s="2280"/>
      <c r="K107" s="2281"/>
      <c r="L107" s="2281"/>
      <c r="M107" s="2281"/>
      <c r="N107" s="2281"/>
    </row>
    <row r="108" spans="1:14" s="1308" customFormat="1">
      <c r="B108" s="1309"/>
      <c r="C108" s="2280"/>
      <c r="D108" s="2280"/>
      <c r="E108" s="2280"/>
      <c r="F108" s="2280"/>
      <c r="G108" s="2280"/>
      <c r="H108" s="2280"/>
      <c r="I108" s="2280"/>
      <c r="J108" s="2280"/>
      <c r="K108" s="2281"/>
      <c r="L108" s="2281"/>
      <c r="M108" s="2281"/>
      <c r="N108" s="2281"/>
    </row>
    <row r="109" spans="1:14" s="1308" customFormat="1">
      <c r="B109" s="1309"/>
      <c r="C109" s="2280"/>
      <c r="D109" s="2280"/>
      <c r="E109" s="2280"/>
      <c r="F109" s="2280"/>
      <c r="G109" s="2280"/>
      <c r="H109" s="2280"/>
      <c r="I109" s="2280"/>
      <c r="J109" s="2280"/>
      <c r="K109" s="2281"/>
      <c r="L109" s="2281"/>
      <c r="M109" s="2281"/>
      <c r="N109" s="2281"/>
    </row>
    <row r="110" spans="1:14" s="1308" customFormat="1">
      <c r="B110" s="1309"/>
      <c r="C110" s="2280"/>
      <c r="D110" s="2280"/>
      <c r="E110" s="2280"/>
      <c r="F110" s="2280"/>
      <c r="G110" s="2280"/>
      <c r="H110" s="2280"/>
      <c r="I110" s="2280"/>
      <c r="J110" s="2280"/>
      <c r="K110" s="2281"/>
      <c r="L110" s="2281"/>
      <c r="M110" s="2281"/>
      <c r="N110" s="2281"/>
    </row>
    <row r="111" spans="1:14" s="1308" customFormat="1">
      <c r="B111" s="1309"/>
      <c r="C111" s="2280"/>
      <c r="D111" s="2280"/>
      <c r="E111" s="2280"/>
      <c r="F111" s="2280"/>
      <c r="G111" s="2280"/>
      <c r="H111" s="2280"/>
      <c r="I111" s="2280"/>
      <c r="J111" s="2280"/>
      <c r="K111" s="2281"/>
      <c r="L111" s="2281"/>
      <c r="M111" s="2281"/>
      <c r="N111" s="2281"/>
    </row>
    <row r="112" spans="1:14" s="1308" customFormat="1">
      <c r="B112" s="1309"/>
      <c r="C112" s="2280"/>
      <c r="D112" s="2280"/>
      <c r="E112" s="2280"/>
      <c r="F112" s="2280"/>
      <c r="G112" s="2280"/>
      <c r="H112" s="2280"/>
      <c r="I112" s="2280"/>
      <c r="J112" s="2280"/>
      <c r="K112" s="2281"/>
      <c r="L112" s="2281"/>
      <c r="M112" s="2281"/>
      <c r="N112" s="2281"/>
    </row>
    <row r="113" spans="2:14" s="1308" customFormat="1">
      <c r="B113" s="1309"/>
      <c r="C113" s="2280"/>
      <c r="D113" s="2280"/>
      <c r="E113" s="2280"/>
      <c r="F113" s="2280"/>
      <c r="G113" s="2280"/>
      <c r="H113" s="2280"/>
      <c r="I113" s="2280"/>
      <c r="J113" s="2280"/>
      <c r="K113" s="2281"/>
      <c r="L113" s="2281"/>
      <c r="M113" s="2281"/>
      <c r="N113" s="2281"/>
    </row>
    <row r="114" spans="2:14" s="1308" customFormat="1">
      <c r="B114" s="1309"/>
      <c r="C114" s="2280"/>
      <c r="D114" s="2280"/>
      <c r="E114" s="2280"/>
      <c r="F114" s="2280"/>
      <c r="G114" s="2280"/>
      <c r="H114" s="2280"/>
      <c r="I114" s="2280"/>
      <c r="J114" s="2280"/>
      <c r="K114" s="2281"/>
      <c r="L114" s="2281"/>
      <c r="M114" s="2281"/>
      <c r="N114" s="2281"/>
    </row>
    <row r="115" spans="2:14" s="1308" customFormat="1">
      <c r="B115" s="1309"/>
      <c r="C115" s="2280"/>
      <c r="D115" s="2280"/>
      <c r="E115" s="2280"/>
      <c r="F115" s="2280"/>
      <c r="G115" s="2280"/>
      <c r="H115" s="2280"/>
      <c r="I115" s="2280"/>
      <c r="J115" s="2280"/>
      <c r="K115" s="2281"/>
      <c r="L115" s="2281"/>
      <c r="M115" s="2281"/>
      <c r="N115" s="2281"/>
    </row>
    <row r="116" spans="2:14" s="1308" customFormat="1">
      <c r="B116" s="1309"/>
      <c r="C116" s="2280"/>
      <c r="D116" s="2280"/>
      <c r="E116" s="2280"/>
      <c r="F116" s="2280"/>
      <c r="G116" s="2280"/>
      <c r="H116" s="2280"/>
      <c r="I116" s="2280"/>
      <c r="J116" s="2280"/>
      <c r="K116" s="2281"/>
      <c r="L116" s="2281"/>
      <c r="M116" s="2281"/>
      <c r="N116" s="2281"/>
    </row>
    <row r="117" spans="2:14" s="1308" customFormat="1" ht="18.75" customHeight="1">
      <c r="B117" s="1309"/>
      <c r="C117" s="2280"/>
      <c r="D117" s="2280"/>
      <c r="E117" s="2280"/>
      <c r="F117" s="2280"/>
      <c r="G117" s="2280"/>
      <c r="H117" s="2280"/>
      <c r="I117" s="2280"/>
      <c r="J117" s="2280"/>
      <c r="K117" s="2281"/>
      <c r="L117" s="2281"/>
      <c r="M117" s="2281"/>
      <c r="N117" s="2281"/>
    </row>
    <row r="124" spans="2:14">
      <c r="N124" s="919" t="s">
        <v>1136</v>
      </c>
    </row>
    <row r="163" spans="14:14">
      <c r="N163" s="919"/>
    </row>
    <row r="187" spans="11:13" ht="15.6">
      <c r="K187" s="943"/>
    </row>
    <row r="189" spans="11:13" ht="15.6">
      <c r="K189" s="1298"/>
      <c r="L189" s="943"/>
      <c r="M189" s="944"/>
    </row>
    <row r="239" spans="1:14" s="909" customFormat="1" ht="15.6">
      <c r="A239" s="1299"/>
      <c r="B239" s="1298"/>
      <c r="C239" s="1298"/>
      <c r="D239" s="1299"/>
      <c r="E239" s="1298"/>
      <c r="F239" s="1298"/>
      <c r="G239" s="1298"/>
      <c r="H239" s="1298"/>
      <c r="I239" s="1298"/>
      <c r="J239" s="1299"/>
      <c r="K239" s="943"/>
      <c r="M239" s="910"/>
      <c r="N239" s="1298"/>
    </row>
    <row r="291" spans="1:14" s="909" customFormat="1" ht="15.6">
      <c r="A291" s="1299"/>
      <c r="B291" s="1298"/>
      <c r="C291" s="1298"/>
      <c r="D291" s="1299"/>
      <c r="E291" s="1298"/>
      <c r="F291" s="1298"/>
      <c r="G291" s="1298"/>
      <c r="H291" s="1298"/>
      <c r="I291" s="1298"/>
      <c r="J291" s="1299"/>
      <c r="K291" s="943"/>
      <c r="M291" s="910"/>
      <c r="N291" s="1298"/>
    </row>
    <row r="302" spans="1:14" hidden="1"/>
    <row r="303" spans="1:14" hidden="1"/>
    <row r="306" spans="8:8" hidden="1"/>
    <row r="307" spans="8:8" hidden="1"/>
    <row r="310" spans="8:8">
      <c r="H310" s="1299"/>
    </row>
    <row r="311" spans="8:8">
      <c r="H311" s="1299"/>
    </row>
    <row r="312" spans="8:8" hidden="1"/>
    <row r="313" spans="8:8" hidden="1"/>
    <row r="349" spans="1:14" s="909" customFormat="1" ht="15.6">
      <c r="A349" s="1299"/>
      <c r="B349" s="1298"/>
      <c r="C349" s="1298"/>
      <c r="D349" s="1299"/>
      <c r="E349" s="1298"/>
      <c r="F349" s="1298"/>
      <c r="G349" s="1298"/>
      <c r="H349" s="1298"/>
      <c r="I349" s="1298"/>
      <c r="J349" s="1299"/>
      <c r="K349" s="943"/>
      <c r="M349" s="910"/>
      <c r="N349" s="1298"/>
    </row>
    <row r="401" spans="1:14" s="909" customFormat="1" ht="15.6">
      <c r="A401" s="1299"/>
      <c r="B401" s="1298"/>
      <c r="C401" s="1298"/>
      <c r="D401" s="1299"/>
      <c r="E401" s="1298"/>
      <c r="F401" s="1298"/>
      <c r="G401" s="1298"/>
      <c r="H401" s="1298"/>
      <c r="I401" s="1298"/>
      <c r="J401" s="1299"/>
      <c r="K401" s="943"/>
      <c r="M401" s="910"/>
      <c r="N401" s="1298"/>
    </row>
    <row r="414" spans="1:14" ht="13.8" thickBot="1"/>
    <row r="415" spans="1:14" ht="13.8" thickTop="1">
      <c r="C415" s="1307"/>
      <c r="D415" s="1306"/>
      <c r="E415" s="1307"/>
      <c r="F415" s="1307"/>
      <c r="G415" s="1307"/>
      <c r="H415" s="1307"/>
      <c r="I415" s="1307"/>
      <c r="J415" s="1306"/>
      <c r="K415" s="914"/>
      <c r="L415" s="914"/>
      <c r="M415" s="923"/>
    </row>
    <row r="416" spans="1:14" s="1300" customFormat="1">
      <c r="A416" s="1303"/>
      <c r="D416" s="1303"/>
      <c r="J416" s="1303"/>
      <c r="K416" s="905"/>
      <c r="L416" s="905"/>
      <c r="M416" s="906"/>
    </row>
    <row r="452" spans="1:14" s="909" customFormat="1" ht="15.6">
      <c r="A452" s="1299"/>
      <c r="B452" s="1298"/>
      <c r="C452" s="1298"/>
      <c r="D452" s="1299"/>
      <c r="E452" s="1298"/>
      <c r="F452" s="1298"/>
      <c r="G452" s="1298"/>
      <c r="H452" s="1298"/>
      <c r="I452" s="1298"/>
      <c r="J452" s="1299"/>
      <c r="K452" s="943"/>
      <c r="M452" s="910"/>
      <c r="N452" s="1298"/>
    </row>
    <row r="468" spans="1:13">
      <c r="A468" s="1303"/>
      <c r="B468" s="1300"/>
      <c r="C468" s="1300"/>
      <c r="D468" s="1303"/>
      <c r="E468" s="1300"/>
      <c r="F468" s="1300"/>
      <c r="G468" s="1300"/>
      <c r="H468" s="1300"/>
      <c r="I468" s="1300"/>
      <c r="J468" s="1303"/>
      <c r="K468" s="905"/>
      <c r="L468" s="905"/>
      <c r="M468" s="906"/>
    </row>
    <row r="469" spans="1:13">
      <c r="A469" s="1303"/>
      <c r="B469" s="1300"/>
      <c r="C469" s="1300"/>
      <c r="D469" s="1303"/>
      <c r="E469" s="1300"/>
      <c r="F469" s="1300"/>
      <c r="G469" s="1300"/>
      <c r="H469" s="1300"/>
      <c r="I469" s="1300"/>
      <c r="J469" s="1303"/>
      <c r="K469" s="905"/>
      <c r="L469" s="905"/>
      <c r="M469" s="906"/>
    </row>
    <row r="470" spans="1:13">
      <c r="A470" s="1303"/>
      <c r="B470" s="1300"/>
      <c r="C470" s="1300"/>
      <c r="D470" s="1303"/>
      <c r="E470" s="1300"/>
      <c r="F470" s="1300"/>
      <c r="G470" s="1300"/>
      <c r="H470" s="1300"/>
      <c r="I470" s="1300"/>
      <c r="J470" s="1303"/>
      <c r="K470" s="905"/>
      <c r="L470" s="905"/>
      <c r="M470" s="906"/>
    </row>
    <row r="471" spans="1:13">
      <c r="A471" s="1303"/>
      <c r="B471" s="1300"/>
      <c r="C471" s="1300"/>
      <c r="D471" s="1303"/>
      <c r="E471" s="1300"/>
      <c r="F471" s="1300"/>
      <c r="G471" s="1300"/>
      <c r="H471" s="1300"/>
      <c r="I471" s="1300"/>
      <c r="J471" s="1303"/>
      <c r="K471" s="905"/>
      <c r="L471" s="905"/>
      <c r="M471" s="906"/>
    </row>
    <row r="472" spans="1:13">
      <c r="A472" s="1303"/>
      <c r="B472" s="1300"/>
      <c r="C472" s="1300"/>
      <c r="D472" s="1303"/>
      <c r="E472" s="1300"/>
      <c r="F472" s="1300"/>
      <c r="G472" s="1300"/>
      <c r="H472" s="1300"/>
      <c r="I472" s="1300"/>
      <c r="J472" s="1303"/>
      <c r="K472" s="905"/>
      <c r="L472" s="905"/>
      <c r="M472" s="906"/>
    </row>
    <row r="474" spans="1:13" ht="13.8" thickBot="1"/>
    <row r="475" spans="1:13" ht="13.8" thickTop="1">
      <c r="C475" s="1307"/>
      <c r="D475" s="1306"/>
      <c r="E475" s="1307"/>
      <c r="F475" s="1307"/>
      <c r="G475" s="1307"/>
      <c r="H475" s="1307"/>
      <c r="I475" s="1307"/>
      <c r="J475" s="1306"/>
      <c r="K475" s="914"/>
      <c r="L475" s="914"/>
      <c r="M475" s="923"/>
    </row>
    <row r="476" spans="1:13">
      <c r="A476" s="1303"/>
      <c r="B476" s="1300"/>
      <c r="C476" s="1300"/>
      <c r="D476" s="1303"/>
      <c r="E476" s="1300"/>
      <c r="F476" s="1300"/>
      <c r="G476" s="1300"/>
      <c r="H476" s="1300"/>
      <c r="I476" s="1300"/>
      <c r="J476" s="1303"/>
      <c r="K476" s="905"/>
      <c r="L476" s="905"/>
      <c r="M476" s="906"/>
    </row>
    <row r="477" spans="1:13">
      <c r="A477" s="1303"/>
      <c r="B477" s="1300"/>
      <c r="C477" s="1300"/>
      <c r="D477" s="1303"/>
      <c r="E477" s="1300"/>
      <c r="F477" s="1300"/>
      <c r="G477" s="1300"/>
      <c r="H477" s="1300"/>
      <c r="I477" s="1300"/>
      <c r="J477" s="1300"/>
      <c r="K477" s="1300"/>
      <c r="L477" s="1303"/>
      <c r="M477" s="906"/>
    </row>
    <row r="478" spans="1:13" ht="13.8" thickBot="1">
      <c r="C478" s="1305"/>
      <c r="D478" s="1304"/>
      <c r="E478" s="1305"/>
      <c r="F478" s="1305"/>
      <c r="G478" s="1305"/>
      <c r="H478" s="1305"/>
      <c r="I478" s="1305"/>
      <c r="J478" s="1304"/>
      <c r="K478" s="928"/>
      <c r="L478" s="928"/>
      <c r="M478" s="929"/>
    </row>
    <row r="479" spans="1:13" ht="13.8" thickTop="1">
      <c r="A479" s="1303"/>
      <c r="B479" s="1300"/>
      <c r="C479" s="1300"/>
      <c r="D479" s="1303"/>
      <c r="E479" s="1300"/>
      <c r="F479" s="1300"/>
      <c r="G479" s="1300"/>
      <c r="H479" s="1300"/>
      <c r="I479" s="1300"/>
      <c r="J479" s="1303"/>
      <c r="K479" s="905"/>
      <c r="L479" s="905"/>
      <c r="M479" s="906"/>
    </row>
    <row r="505" spans="1:13" ht="15.6">
      <c r="K505" s="943"/>
    </row>
    <row r="507" spans="1:13">
      <c r="K507" s="1298"/>
    </row>
    <row r="509" spans="1:13" s="1300" customFormat="1">
      <c r="M509" s="1301"/>
    </row>
    <row r="510" spans="1:13" s="1300" customFormat="1">
      <c r="M510" s="1301"/>
    </row>
    <row r="511" spans="1:13" s="1300" customFormat="1">
      <c r="M511" s="1301"/>
    </row>
    <row r="512" spans="1:13">
      <c r="A512" s="1298"/>
      <c r="D512" s="1298"/>
      <c r="J512" s="1298"/>
      <c r="K512" s="1298"/>
      <c r="L512" s="1298"/>
      <c r="M512" s="1302"/>
    </row>
    <row r="513" spans="1:13">
      <c r="A513" s="1298"/>
      <c r="D513" s="1298"/>
      <c r="J513" s="1298"/>
      <c r="K513" s="1298"/>
      <c r="L513" s="1298"/>
      <c r="M513" s="1302"/>
    </row>
    <row r="514" spans="1:13">
      <c r="A514" s="1298"/>
      <c r="D514" s="1298"/>
      <c r="J514" s="1298"/>
      <c r="K514" s="1298"/>
      <c r="L514" s="1298"/>
      <c r="M514" s="1302"/>
    </row>
    <row r="515" spans="1:13" s="1300" customFormat="1">
      <c r="M515" s="1301"/>
    </row>
    <row r="516" spans="1:13" s="1300" customFormat="1">
      <c r="M516" s="1301"/>
    </row>
    <row r="517" spans="1:13">
      <c r="A517" s="1298"/>
      <c r="D517" s="1298"/>
      <c r="J517" s="1298"/>
      <c r="K517" s="1298"/>
      <c r="L517" s="1298"/>
      <c r="M517" s="1302"/>
    </row>
    <row r="518" spans="1:13" s="1300" customFormat="1">
      <c r="M518" s="1301"/>
    </row>
  </sheetData>
  <sheetProtection algorithmName="SHA-512" hashValue="CL2iQAV1mpCwcTHdvwe9BZVv2Ts/+8MFLe6m3MNCYemKjOBvb4VcPCr+0oZKH2qZh5ZdGSaS9Tq/r4FTr80WEg==" saltValue="I7BnrCDqAom8x6y/FnphBA==" spinCount="100000" sheet="1" objects="1" scenarios="1" selectLockedCells="1"/>
  <mergeCells count="21">
    <mergeCell ref="C25:E25"/>
    <mergeCell ref="C33:E33"/>
    <mergeCell ref="C37:E37"/>
    <mergeCell ref="C41:E41"/>
    <mergeCell ref="C45:E45"/>
    <mergeCell ref="C77:E77"/>
    <mergeCell ref="C107:N117"/>
    <mergeCell ref="A1:N1"/>
    <mergeCell ref="C53:E53"/>
    <mergeCell ref="C57:E57"/>
    <mergeCell ref="C61:E61"/>
    <mergeCell ref="C65:E65"/>
    <mergeCell ref="C69:E69"/>
    <mergeCell ref="C73:E73"/>
    <mergeCell ref="C29:E29"/>
    <mergeCell ref="C49:E49"/>
    <mergeCell ref="C5:E5"/>
    <mergeCell ref="C9:E9"/>
    <mergeCell ref="C13:E13"/>
    <mergeCell ref="C17:E17"/>
    <mergeCell ref="C21:E21"/>
  </mergeCells>
  <dataValidations count="1">
    <dataValidation type="custom" allowBlank="1" showInputMessage="1" showErrorMessage="1" error="Ceno na e.m. je potrebno vnesti na dve decimalni mesti " sqref="K7:K77 K79">
      <formula1>K7=ROUND(K7,2)</formula1>
    </dataValidation>
  </dataValidations>
  <printOptions horizontalCentered="1"/>
  <pageMargins left="0.35433070866141736" right="0.11811023622047245" top="0.74803149606299213" bottom="0.74803149606299213" header="0.51181102362204722" footer="0.51181102362204722"/>
  <pageSetup paperSize="9" scale="75" orientation="portrait" r:id="rId1"/>
  <headerFooter alignWithMargins="0"/>
  <rowBreaks count="5" manualBreakCount="5">
    <brk id="190" max="16383" man="1"/>
    <brk id="242" max="16383" man="1"/>
    <brk id="294" max="16383" man="1"/>
    <brk id="352" max="16383" man="1"/>
    <brk id="4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49"/>
  <sheetViews>
    <sheetView zoomScaleNormal="100" zoomScaleSheetLayoutView="100" workbookViewId="0">
      <selection activeCell="V23" sqref="V23"/>
    </sheetView>
  </sheetViews>
  <sheetFormatPr defaultRowHeight="14.4"/>
  <cols>
    <col min="1" max="1" width="5.33203125" customWidth="1"/>
    <col min="2" max="2" width="9.5546875" bestFit="1" customWidth="1"/>
    <col min="6" max="6" width="15.88671875" customWidth="1"/>
    <col min="8" max="8" width="18.5546875" customWidth="1"/>
    <col min="9" max="9" width="7.88671875" customWidth="1"/>
  </cols>
  <sheetData>
    <row r="1" spans="1:8" ht="17.399999999999999">
      <c r="A1" s="1"/>
      <c r="B1" s="2160" t="s">
        <v>43</v>
      </c>
      <c r="C1" s="2160"/>
      <c r="D1" s="2160"/>
      <c r="E1" s="2160"/>
      <c r="F1" s="2160"/>
      <c r="G1" s="2160"/>
      <c r="H1" s="2161"/>
    </row>
    <row r="2" spans="1:8" ht="36.6" customHeight="1">
      <c r="A2" s="1"/>
      <c r="B2" s="2162" t="s">
        <v>304</v>
      </c>
      <c r="C2" s="2162"/>
      <c r="D2" s="2162"/>
      <c r="E2" s="2162"/>
      <c r="F2" s="2162"/>
      <c r="G2" s="2162"/>
      <c r="H2" s="2162"/>
    </row>
    <row r="3" spans="1:8" ht="13.2" hidden="1" customHeight="1">
      <c r="A3" s="4"/>
      <c r="B3" s="2163"/>
      <c r="C3" s="2163"/>
      <c r="D3" s="2163"/>
      <c r="E3" s="2163"/>
      <c r="F3" s="2163"/>
      <c r="G3" s="2163"/>
      <c r="H3" s="2163"/>
    </row>
    <row r="4" spans="1:8">
      <c r="A4" s="1"/>
      <c r="B4" s="1"/>
      <c r="C4" s="1"/>
      <c r="D4" s="1"/>
      <c r="E4" s="1"/>
      <c r="F4" s="1"/>
      <c r="G4" s="178"/>
      <c r="H4" s="184"/>
    </row>
    <row r="5" spans="1:8" ht="15.6">
      <c r="A5" s="2"/>
      <c r="B5" s="2" t="s">
        <v>10</v>
      </c>
      <c r="C5" s="2164" t="s">
        <v>25</v>
      </c>
      <c r="D5" s="2164"/>
      <c r="E5" s="2164"/>
      <c r="F5" s="2164"/>
      <c r="G5" s="181"/>
      <c r="H5" s="181">
        <f>'186-MOST'!H21</f>
        <v>0</v>
      </c>
    </row>
    <row r="6" spans="1:8">
      <c r="A6" s="1"/>
      <c r="B6" s="1"/>
      <c r="C6" s="1"/>
      <c r="D6" s="1"/>
      <c r="E6" s="1"/>
      <c r="F6" s="1"/>
      <c r="G6" s="183"/>
      <c r="H6" s="183"/>
    </row>
    <row r="7" spans="1:8" ht="15.6">
      <c r="A7" s="2"/>
      <c r="B7" s="2" t="s">
        <v>8</v>
      </c>
      <c r="C7" s="2164" t="s">
        <v>26</v>
      </c>
      <c r="D7" s="2164"/>
      <c r="E7" s="2164"/>
      <c r="F7" s="2164"/>
      <c r="G7" s="181"/>
      <c r="H7" s="181">
        <f>'186-CESTA'!H24</f>
        <v>0</v>
      </c>
    </row>
    <row r="8" spans="1:8">
      <c r="A8" s="1"/>
      <c r="B8" s="1"/>
      <c r="C8" s="1"/>
      <c r="D8" s="1"/>
      <c r="E8" s="1"/>
      <c r="F8" s="1"/>
      <c r="G8" s="183"/>
      <c r="H8" s="183"/>
    </row>
    <row r="9" spans="1:8" ht="15.6">
      <c r="A9" s="2"/>
      <c r="B9" s="176" t="s">
        <v>240</v>
      </c>
      <c r="C9" s="2164" t="s">
        <v>245</v>
      </c>
      <c r="D9" s="2164"/>
      <c r="E9" s="2164"/>
      <c r="F9" s="2164"/>
      <c r="G9" s="181"/>
      <c r="H9" s="181">
        <f>'186-VG UREDITVE'!I16</f>
        <v>0</v>
      </c>
    </row>
    <row r="10" spans="1:8">
      <c r="A10" s="1"/>
      <c r="B10" s="177"/>
      <c r="C10" s="1"/>
      <c r="D10" s="1"/>
      <c r="E10" s="1"/>
      <c r="F10" s="1"/>
      <c r="G10" s="183"/>
      <c r="H10" s="183"/>
    </row>
    <row r="11" spans="1:8" ht="15.6">
      <c r="A11" s="2"/>
      <c r="B11" s="2" t="s">
        <v>6</v>
      </c>
      <c r="C11" s="2164" t="s">
        <v>249</v>
      </c>
      <c r="D11" s="2164"/>
      <c r="E11" s="2164"/>
      <c r="F11" s="2164"/>
      <c r="G11" s="181"/>
      <c r="H11" s="181">
        <f>'186-CR'!I154</f>
        <v>0</v>
      </c>
    </row>
    <row r="12" spans="1:8" ht="15.6">
      <c r="A12" s="1"/>
      <c r="B12" s="1"/>
      <c r="C12" s="1"/>
      <c r="D12" s="1"/>
      <c r="E12" s="1"/>
      <c r="F12" s="1"/>
      <c r="G12" s="183"/>
      <c r="H12" s="181"/>
    </row>
    <row r="13" spans="1:8" ht="15.6">
      <c r="A13" s="2"/>
      <c r="B13" s="2" t="s">
        <v>5</v>
      </c>
      <c r="C13" s="2164" t="s">
        <v>309</v>
      </c>
      <c r="D13" s="2164"/>
      <c r="E13" s="2164"/>
      <c r="F13" s="2164"/>
      <c r="G13" s="181"/>
      <c r="H13" s="181">
        <f>'186-NN in SN vodi'!I161</f>
        <v>0</v>
      </c>
    </row>
    <row r="14" spans="1:8" ht="15.6">
      <c r="A14" s="233"/>
      <c r="B14" s="233"/>
      <c r="C14" s="233"/>
      <c r="D14" s="233"/>
      <c r="E14" s="233"/>
      <c r="F14" s="233"/>
      <c r="G14" s="183"/>
      <c r="H14" s="181"/>
    </row>
    <row r="15" spans="1:8" ht="15.6">
      <c r="A15" s="2"/>
      <c r="B15" s="2" t="s">
        <v>4</v>
      </c>
      <c r="C15" s="2164" t="s">
        <v>894</v>
      </c>
      <c r="D15" s="2164"/>
      <c r="E15" s="2164"/>
      <c r="F15" s="2164"/>
      <c r="G15" s="181"/>
      <c r="H15" s="181">
        <f>'186-KKS'!M173</f>
        <v>0</v>
      </c>
    </row>
    <row r="16" spans="1:8" ht="15.6">
      <c r="A16" s="2"/>
      <c r="B16" s="2"/>
      <c r="C16" s="813"/>
      <c r="D16" s="813"/>
      <c r="E16" s="813"/>
      <c r="F16" s="813"/>
      <c r="G16" s="181"/>
      <c r="H16" s="181"/>
    </row>
    <row r="17" spans="1:8" ht="15.6">
      <c r="A17" s="2"/>
      <c r="B17" s="2" t="s">
        <v>232</v>
      </c>
      <c r="C17" s="2164" t="s">
        <v>895</v>
      </c>
      <c r="D17" s="2164"/>
      <c r="E17" s="2164"/>
      <c r="F17" s="2164"/>
      <c r="G17" s="181"/>
      <c r="H17" s="181">
        <f>'186-TK'!M178</f>
        <v>0</v>
      </c>
    </row>
    <row r="18" spans="1:8" ht="15.6">
      <c r="A18" s="233"/>
      <c r="B18" s="233"/>
      <c r="C18" s="233"/>
      <c r="D18" s="233"/>
      <c r="E18" s="233"/>
      <c r="F18" s="233"/>
      <c r="G18" s="183"/>
      <c r="H18" s="181"/>
    </row>
    <row r="19" spans="1:8" ht="15.6">
      <c r="A19" s="2"/>
      <c r="B19" s="2" t="s">
        <v>244</v>
      </c>
      <c r="C19" s="2164" t="s">
        <v>287</v>
      </c>
      <c r="D19" s="2164"/>
      <c r="E19" s="2164"/>
      <c r="F19" s="2164"/>
      <c r="G19" s="182"/>
      <c r="H19" s="182">
        <f>'186-VODOVOD'!H44</f>
        <v>0</v>
      </c>
    </row>
    <row r="20" spans="1:8">
      <c r="A20" s="1"/>
      <c r="B20" s="1"/>
      <c r="C20" s="1"/>
      <c r="D20" s="1"/>
      <c r="E20" s="1"/>
      <c r="F20" s="1"/>
      <c r="G20" s="183"/>
      <c r="H20" s="183"/>
    </row>
    <row r="21" spans="1:8" ht="15.6">
      <c r="A21" s="2"/>
      <c r="B21" s="2" t="s">
        <v>284</v>
      </c>
      <c r="C21" s="2164" t="s">
        <v>286</v>
      </c>
      <c r="D21" s="2164"/>
      <c r="E21" s="2164"/>
      <c r="F21" s="2164"/>
      <c r="G21" s="182"/>
      <c r="H21" s="182">
        <f>'186-PLIN'!N212</f>
        <v>0</v>
      </c>
    </row>
    <row r="22" spans="1:8">
      <c r="A22" s="233"/>
      <c r="B22" s="233"/>
      <c r="C22" s="233"/>
      <c r="D22" s="233"/>
      <c r="E22" s="233"/>
      <c r="F22" s="233"/>
      <c r="G22" s="183"/>
      <c r="H22" s="183"/>
    </row>
    <row r="23" spans="1:8" ht="15.6">
      <c r="A23" s="2"/>
      <c r="B23" s="2" t="s">
        <v>285</v>
      </c>
      <c r="C23" s="2164" t="s">
        <v>27</v>
      </c>
      <c r="D23" s="2164"/>
      <c r="E23" s="2164"/>
      <c r="F23" s="2164"/>
      <c r="G23" s="182"/>
      <c r="H23" s="182">
        <f>'186-OBVOZ'!G24</f>
        <v>0</v>
      </c>
    </row>
    <row r="24" spans="1:8">
      <c r="A24" s="1"/>
      <c r="B24" s="1"/>
      <c r="C24" s="1"/>
      <c r="D24" s="1"/>
      <c r="E24" s="1"/>
      <c r="F24" s="1"/>
      <c r="G24" s="183"/>
      <c r="H24" s="183"/>
    </row>
    <row r="25" spans="1:8" ht="16.2" thickBot="1">
      <c r="A25" s="2"/>
      <c r="B25" s="3" t="s">
        <v>804</v>
      </c>
      <c r="C25" s="2168" t="s">
        <v>28</v>
      </c>
      <c r="D25" s="2168"/>
      <c r="E25" s="2168"/>
      <c r="F25" s="2168"/>
      <c r="G25" s="179"/>
      <c r="H25" s="179">
        <f>'186-Rušitvena dela'!H45</f>
        <v>0</v>
      </c>
    </row>
    <row r="26" spans="1:8">
      <c r="A26" s="1"/>
      <c r="B26" s="1"/>
      <c r="C26" s="1"/>
      <c r="D26" s="1"/>
      <c r="E26" s="1"/>
      <c r="F26" s="1"/>
      <c r="G26" s="183"/>
      <c r="H26" s="183"/>
    </row>
    <row r="27" spans="1:8" ht="15.6">
      <c r="A27" s="2"/>
      <c r="B27" s="2"/>
      <c r="C27" s="2169" t="s">
        <v>2</v>
      </c>
      <c r="D27" s="2169"/>
      <c r="E27" s="2"/>
      <c r="F27" s="1"/>
      <c r="G27" s="180"/>
      <c r="H27" s="180">
        <f>H5+H7+H9+H11+H13+H15+H19+H21+H23+H25</f>
        <v>0</v>
      </c>
    </row>
    <row r="28" spans="1:8">
      <c r="A28" s="1"/>
      <c r="B28" s="1"/>
      <c r="C28" s="1"/>
      <c r="D28" s="1"/>
      <c r="E28" s="1"/>
      <c r="F28" s="1"/>
      <c r="G28" s="184"/>
      <c r="H28" s="184"/>
    </row>
    <row r="29" spans="1:8" ht="15.6">
      <c r="A29" s="2"/>
      <c r="B29" s="2"/>
      <c r="C29" s="2169" t="s">
        <v>1</v>
      </c>
      <c r="D29" s="2169"/>
      <c r="E29" s="2"/>
      <c r="F29" s="1"/>
      <c r="G29" s="180"/>
      <c r="H29" s="180">
        <f>0.22*H27</f>
        <v>0</v>
      </c>
    </row>
    <row r="30" spans="1:8">
      <c r="A30" s="1"/>
      <c r="B30" s="1"/>
      <c r="C30" s="1"/>
      <c r="D30" s="1"/>
      <c r="E30" s="1"/>
      <c r="F30" s="1"/>
      <c r="G30" s="184"/>
      <c r="H30" s="184"/>
    </row>
    <row r="31" spans="1:8" ht="17.399999999999999">
      <c r="A31" s="2"/>
      <c r="B31" s="2"/>
      <c r="C31" s="2170" t="s">
        <v>0</v>
      </c>
      <c r="D31" s="2170"/>
      <c r="E31" s="2170"/>
      <c r="F31" s="1"/>
      <c r="G31" s="180"/>
      <c r="H31" s="180">
        <f>H27+H29</f>
        <v>0</v>
      </c>
    </row>
    <row r="32" spans="1:8">
      <c r="A32" s="1"/>
      <c r="B32" s="1"/>
      <c r="C32" s="1"/>
      <c r="D32" s="1"/>
      <c r="E32" s="1"/>
      <c r="F32" s="1"/>
      <c r="G32" s="184"/>
    </row>
    <row r="33" spans="1:8">
      <c r="A33" s="1"/>
      <c r="B33" s="1"/>
      <c r="C33" s="1"/>
      <c r="D33" s="1"/>
      <c r="E33" s="1"/>
      <c r="F33" s="1"/>
      <c r="G33" s="1"/>
      <c r="H33" s="1"/>
    </row>
    <row r="34" spans="1:8" ht="15" customHeight="1">
      <c r="A34" s="1"/>
      <c r="B34" s="189"/>
      <c r="C34" s="189"/>
      <c r="D34" s="189"/>
      <c r="E34" s="189"/>
      <c r="F34" s="189"/>
      <c r="G34" s="189"/>
      <c r="H34" s="189"/>
    </row>
    <row r="35" spans="1:8">
      <c r="A35" s="1"/>
      <c r="B35" s="189"/>
      <c r="C35" s="189"/>
      <c r="D35" s="189"/>
      <c r="E35" s="189"/>
      <c r="F35" s="189"/>
      <c r="G35" s="189"/>
      <c r="H35" s="189"/>
    </row>
    <row r="36" spans="1:8">
      <c r="A36" s="1"/>
      <c r="B36" s="189"/>
      <c r="C36" s="189"/>
      <c r="D36" s="189"/>
      <c r="E36" s="189"/>
      <c r="F36" s="189"/>
      <c r="G36" s="189"/>
      <c r="H36" s="189"/>
    </row>
    <row r="37" spans="1:8">
      <c r="A37" s="1"/>
      <c r="B37" s="189"/>
      <c r="C37" s="189"/>
      <c r="D37" s="189"/>
      <c r="E37" s="189"/>
      <c r="F37" s="189"/>
      <c r="G37" s="189"/>
      <c r="H37" s="189"/>
    </row>
    <row r="38" spans="1:8">
      <c r="A38" s="1"/>
      <c r="B38" s="1"/>
      <c r="C38" s="1"/>
      <c r="D38" s="1"/>
      <c r="E38" s="1"/>
      <c r="F38" s="1"/>
      <c r="G38" s="1"/>
      <c r="H38" s="1"/>
    </row>
    <row r="39" spans="1:8" ht="15" customHeight="1">
      <c r="A39" s="1"/>
      <c r="B39" s="2165"/>
      <c r="C39" s="2165"/>
      <c r="D39" s="2165"/>
      <c r="E39" s="2165"/>
      <c r="F39" s="2165"/>
      <c r="G39" s="2165"/>
      <c r="H39" s="2165"/>
    </row>
    <row r="40" spans="1:8">
      <c r="A40" s="1"/>
      <c r="B40" s="2165"/>
      <c r="C40" s="2165"/>
      <c r="D40" s="2165"/>
      <c r="E40" s="2165"/>
      <c r="F40" s="2165"/>
      <c r="G40" s="2165"/>
      <c r="H40" s="2165"/>
    </row>
    <row r="41" spans="1:8">
      <c r="A41" s="1"/>
      <c r="B41" s="2165"/>
      <c r="C41" s="2165"/>
      <c r="D41" s="2165"/>
      <c r="E41" s="2165"/>
      <c r="F41" s="2165"/>
      <c r="G41" s="2165"/>
      <c r="H41" s="2165"/>
    </row>
    <row r="42" spans="1:8">
      <c r="A42" s="1"/>
      <c r="B42" s="2165"/>
      <c r="C42" s="2165"/>
      <c r="D42" s="2165"/>
      <c r="E42" s="2165"/>
      <c r="F42" s="2165"/>
      <c r="G42" s="2165"/>
      <c r="H42" s="2165"/>
    </row>
    <row r="43" spans="1:8">
      <c r="A43" s="1"/>
      <c r="B43" s="2165"/>
      <c r="C43" s="2165"/>
      <c r="D43" s="2165"/>
      <c r="E43" s="2165"/>
      <c r="F43" s="2165"/>
      <c r="G43" s="2165"/>
      <c r="H43" s="2165"/>
    </row>
    <row r="44" spans="1:8">
      <c r="A44" s="1"/>
      <c r="B44" s="1"/>
      <c r="C44" s="1"/>
      <c r="D44" s="1"/>
      <c r="E44" s="1"/>
      <c r="F44" s="1"/>
      <c r="G44" s="1"/>
      <c r="H44" s="1"/>
    </row>
    <row r="45" spans="1:8" ht="15" customHeight="1">
      <c r="A45" s="1"/>
      <c r="B45" s="2166"/>
      <c r="C45" s="2167"/>
      <c r="D45" s="2167"/>
      <c r="E45" s="2167"/>
      <c r="F45" s="2167"/>
      <c r="G45" s="2167"/>
      <c r="H45" s="2167"/>
    </row>
    <row r="46" spans="1:8">
      <c r="A46" s="1"/>
      <c r="B46" s="2167"/>
      <c r="C46" s="2167"/>
      <c r="D46" s="2167"/>
      <c r="E46" s="2167"/>
      <c r="F46" s="2167"/>
      <c r="G46" s="2167"/>
      <c r="H46" s="2167"/>
    </row>
    <row r="47" spans="1:8">
      <c r="A47" s="1"/>
      <c r="B47" s="2167"/>
      <c r="C47" s="2167"/>
      <c r="D47" s="2167"/>
      <c r="E47" s="2167"/>
      <c r="F47" s="2167"/>
      <c r="G47" s="2167"/>
      <c r="H47" s="2167"/>
    </row>
    <row r="48" spans="1:8">
      <c r="A48" s="1"/>
      <c r="B48" s="2167"/>
      <c r="C48" s="2167"/>
      <c r="D48" s="2167"/>
      <c r="E48" s="2167"/>
      <c r="F48" s="2167"/>
      <c r="G48" s="2167"/>
      <c r="H48" s="2167"/>
    </row>
    <row r="49" spans="1:8">
      <c r="A49" s="1"/>
      <c r="B49" s="2167"/>
      <c r="C49" s="2167"/>
      <c r="D49" s="2167"/>
      <c r="E49" s="2167"/>
      <c r="F49" s="2167"/>
      <c r="G49" s="2167"/>
      <c r="H49" s="2167"/>
    </row>
  </sheetData>
  <mergeCells count="18">
    <mergeCell ref="B39:H43"/>
    <mergeCell ref="B45:H49"/>
    <mergeCell ref="C25:F25"/>
    <mergeCell ref="C27:D27"/>
    <mergeCell ref="C31:E31"/>
    <mergeCell ref="C29:D29"/>
    <mergeCell ref="C21:F21"/>
    <mergeCell ref="C17:F17"/>
    <mergeCell ref="C11:F11"/>
    <mergeCell ref="C23:F23"/>
    <mergeCell ref="C19:F19"/>
    <mergeCell ref="B1:H1"/>
    <mergeCell ref="B2:H3"/>
    <mergeCell ref="C9:F9"/>
    <mergeCell ref="C13:F13"/>
    <mergeCell ref="C15:F15"/>
    <mergeCell ref="C5:F5"/>
    <mergeCell ref="C7:F7"/>
  </mergeCells>
  <printOptions gridLines="1"/>
  <pageMargins left="0.98425196850393704" right="0.78740157480314965" top="0.78740157480314965" bottom="0.78740157480314965" header="0.19685039370078741" footer="0.19685039370078741"/>
  <pageSetup paperSize="9" scale="96" orientation="portrait" r:id="rId1"/>
  <headerFooter>
    <oddFooter>&amp;C&amp;"-,Krepko"&amp;A&amp;R&amp;"-,Krepko"&amp;10&amp;P&amp;"-,Običajno"&amp;11 od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dimension ref="A1:N513"/>
  <sheetViews>
    <sheetView view="pageBreakPreview" topLeftCell="A28" zoomScaleNormal="100" zoomScaleSheetLayoutView="100" workbookViewId="0">
      <selection activeCell="K27" sqref="K27"/>
    </sheetView>
  </sheetViews>
  <sheetFormatPr defaultColWidth="12.33203125" defaultRowHeight="13.2"/>
  <cols>
    <col min="1" max="1" width="3.44140625" style="1299" customWidth="1"/>
    <col min="2" max="2" width="1.33203125" style="1298" customWidth="1"/>
    <col min="3" max="3" width="20.33203125" style="1298" customWidth="1"/>
    <col min="4" max="4" width="9.6640625" style="1299" customWidth="1"/>
    <col min="5" max="5" width="7.33203125" style="1298" customWidth="1"/>
    <col min="6" max="6" width="1.33203125" style="1298" customWidth="1"/>
    <col min="7" max="7" width="5.109375" style="1298" customWidth="1"/>
    <col min="8" max="8" width="2.109375" style="1298" customWidth="1"/>
    <col min="9" max="9" width="2.88671875" style="1298" hidden="1" customWidth="1"/>
    <col min="10" max="10" width="4.44140625" style="1299" hidden="1" customWidth="1"/>
    <col min="11" max="11" width="11.44140625" style="909" customWidth="1"/>
    <col min="12" max="12" width="1" style="909" customWidth="1"/>
    <col min="13" max="13" width="17.88671875" style="910" customWidth="1"/>
    <col min="14" max="14" width="15.44140625" style="1298" customWidth="1"/>
    <col min="15" max="256" width="12.33203125" style="1298"/>
    <col min="257" max="257" width="3.44140625" style="1298" customWidth="1"/>
    <col min="258" max="258" width="1.33203125" style="1298" customWidth="1"/>
    <col min="259" max="259" width="20.33203125" style="1298" customWidth="1"/>
    <col min="260" max="260" width="9.6640625" style="1298" customWidth="1"/>
    <col min="261" max="261" width="7.33203125" style="1298" customWidth="1"/>
    <col min="262" max="262" width="1.33203125" style="1298" customWidth="1"/>
    <col min="263" max="263" width="5.109375" style="1298" customWidth="1"/>
    <col min="264" max="264" width="2.109375" style="1298" customWidth="1"/>
    <col min="265" max="266" width="0" style="1298" hidden="1" customWidth="1"/>
    <col min="267" max="267" width="11.44140625" style="1298" customWidth="1"/>
    <col min="268" max="268" width="1" style="1298" customWidth="1"/>
    <col min="269" max="269" width="17.88671875" style="1298" customWidth="1"/>
    <col min="270" max="270" width="15.44140625" style="1298" customWidth="1"/>
    <col min="271" max="512" width="12.33203125" style="1298"/>
    <col min="513" max="513" width="3.44140625" style="1298" customWidth="1"/>
    <col min="514" max="514" width="1.33203125" style="1298" customWidth="1"/>
    <col min="515" max="515" width="20.33203125" style="1298" customWidth="1"/>
    <col min="516" max="516" width="9.6640625" style="1298" customWidth="1"/>
    <col min="517" max="517" width="7.33203125" style="1298" customWidth="1"/>
    <col min="518" max="518" width="1.33203125" style="1298" customWidth="1"/>
    <col min="519" max="519" width="5.109375" style="1298" customWidth="1"/>
    <col min="520" max="520" width="2.109375" style="1298" customWidth="1"/>
    <col min="521" max="522" width="0" style="1298" hidden="1" customWidth="1"/>
    <col min="523" max="523" width="11.44140625" style="1298" customWidth="1"/>
    <col min="524" max="524" width="1" style="1298" customWidth="1"/>
    <col min="525" max="525" width="17.88671875" style="1298" customWidth="1"/>
    <col min="526" max="526" width="15.44140625" style="1298" customWidth="1"/>
    <col min="527" max="768" width="12.33203125" style="1298"/>
    <col min="769" max="769" width="3.44140625" style="1298" customWidth="1"/>
    <col min="770" max="770" width="1.33203125" style="1298" customWidth="1"/>
    <col min="771" max="771" width="20.33203125" style="1298" customWidth="1"/>
    <col min="772" max="772" width="9.6640625" style="1298" customWidth="1"/>
    <col min="773" max="773" width="7.33203125" style="1298" customWidth="1"/>
    <col min="774" max="774" width="1.33203125" style="1298" customWidth="1"/>
    <col min="775" max="775" width="5.109375" style="1298" customWidth="1"/>
    <col min="776" max="776" width="2.109375" style="1298" customWidth="1"/>
    <col min="777" max="778" width="0" style="1298" hidden="1" customWidth="1"/>
    <col min="779" max="779" width="11.44140625" style="1298" customWidth="1"/>
    <col min="780" max="780" width="1" style="1298" customWidth="1"/>
    <col min="781" max="781" width="17.88671875" style="1298" customWidth="1"/>
    <col min="782" max="782" width="15.44140625" style="1298" customWidth="1"/>
    <col min="783" max="1024" width="12.33203125" style="1298"/>
    <col min="1025" max="1025" width="3.44140625" style="1298" customWidth="1"/>
    <col min="1026" max="1026" width="1.33203125" style="1298" customWidth="1"/>
    <col min="1027" max="1027" width="20.33203125" style="1298" customWidth="1"/>
    <col min="1028" max="1028" width="9.6640625" style="1298" customWidth="1"/>
    <col min="1029" max="1029" width="7.33203125" style="1298" customWidth="1"/>
    <col min="1030" max="1030" width="1.33203125" style="1298" customWidth="1"/>
    <col min="1031" max="1031" width="5.109375" style="1298" customWidth="1"/>
    <col min="1032" max="1032" width="2.109375" style="1298" customWidth="1"/>
    <col min="1033" max="1034" width="0" style="1298" hidden="1" customWidth="1"/>
    <col min="1035" max="1035" width="11.44140625" style="1298" customWidth="1"/>
    <col min="1036" max="1036" width="1" style="1298" customWidth="1"/>
    <col min="1037" max="1037" width="17.88671875" style="1298" customWidth="1"/>
    <col min="1038" max="1038" width="15.44140625" style="1298" customWidth="1"/>
    <col min="1039" max="1280" width="12.33203125" style="1298"/>
    <col min="1281" max="1281" width="3.44140625" style="1298" customWidth="1"/>
    <col min="1282" max="1282" width="1.33203125" style="1298" customWidth="1"/>
    <col min="1283" max="1283" width="20.33203125" style="1298" customWidth="1"/>
    <col min="1284" max="1284" width="9.6640625" style="1298" customWidth="1"/>
    <col min="1285" max="1285" width="7.33203125" style="1298" customWidth="1"/>
    <col min="1286" max="1286" width="1.33203125" style="1298" customWidth="1"/>
    <col min="1287" max="1287" width="5.109375" style="1298" customWidth="1"/>
    <col min="1288" max="1288" width="2.109375" style="1298" customWidth="1"/>
    <col min="1289" max="1290" width="0" style="1298" hidden="1" customWidth="1"/>
    <col min="1291" max="1291" width="11.44140625" style="1298" customWidth="1"/>
    <col min="1292" max="1292" width="1" style="1298" customWidth="1"/>
    <col min="1293" max="1293" width="17.88671875" style="1298" customWidth="1"/>
    <col min="1294" max="1294" width="15.44140625" style="1298" customWidth="1"/>
    <col min="1295" max="1536" width="12.33203125" style="1298"/>
    <col min="1537" max="1537" width="3.44140625" style="1298" customWidth="1"/>
    <col min="1538" max="1538" width="1.33203125" style="1298" customWidth="1"/>
    <col min="1539" max="1539" width="20.33203125" style="1298" customWidth="1"/>
    <col min="1540" max="1540" width="9.6640625" style="1298" customWidth="1"/>
    <col min="1541" max="1541" width="7.33203125" style="1298" customWidth="1"/>
    <col min="1542" max="1542" width="1.33203125" style="1298" customWidth="1"/>
    <col min="1543" max="1543" width="5.109375" style="1298" customWidth="1"/>
    <col min="1544" max="1544" width="2.109375" style="1298" customWidth="1"/>
    <col min="1545" max="1546" width="0" style="1298" hidden="1" customWidth="1"/>
    <col min="1547" max="1547" width="11.44140625" style="1298" customWidth="1"/>
    <col min="1548" max="1548" width="1" style="1298" customWidth="1"/>
    <col min="1549" max="1549" width="17.88671875" style="1298" customWidth="1"/>
    <col min="1550" max="1550" width="15.44140625" style="1298" customWidth="1"/>
    <col min="1551" max="1792" width="12.33203125" style="1298"/>
    <col min="1793" max="1793" width="3.44140625" style="1298" customWidth="1"/>
    <col min="1794" max="1794" width="1.33203125" style="1298" customWidth="1"/>
    <col min="1795" max="1795" width="20.33203125" style="1298" customWidth="1"/>
    <col min="1796" max="1796" width="9.6640625" style="1298" customWidth="1"/>
    <col min="1797" max="1797" width="7.33203125" style="1298" customWidth="1"/>
    <col min="1798" max="1798" width="1.33203125" style="1298" customWidth="1"/>
    <col min="1799" max="1799" width="5.109375" style="1298" customWidth="1"/>
    <col min="1800" max="1800" width="2.109375" style="1298" customWidth="1"/>
    <col min="1801" max="1802" width="0" style="1298" hidden="1" customWidth="1"/>
    <col min="1803" max="1803" width="11.44140625" style="1298" customWidth="1"/>
    <col min="1804" max="1804" width="1" style="1298" customWidth="1"/>
    <col min="1805" max="1805" width="17.88671875" style="1298" customWidth="1"/>
    <col min="1806" max="1806" width="15.44140625" style="1298" customWidth="1"/>
    <col min="1807" max="2048" width="12.33203125" style="1298"/>
    <col min="2049" max="2049" width="3.44140625" style="1298" customWidth="1"/>
    <col min="2050" max="2050" width="1.33203125" style="1298" customWidth="1"/>
    <col min="2051" max="2051" width="20.33203125" style="1298" customWidth="1"/>
    <col min="2052" max="2052" width="9.6640625" style="1298" customWidth="1"/>
    <col min="2053" max="2053" width="7.33203125" style="1298" customWidth="1"/>
    <col min="2054" max="2054" width="1.33203125" style="1298" customWidth="1"/>
    <col min="2055" max="2055" width="5.109375" style="1298" customWidth="1"/>
    <col min="2056" max="2056" width="2.109375" style="1298" customWidth="1"/>
    <col min="2057" max="2058" width="0" style="1298" hidden="1" customWidth="1"/>
    <col min="2059" max="2059" width="11.44140625" style="1298" customWidth="1"/>
    <col min="2060" max="2060" width="1" style="1298" customWidth="1"/>
    <col min="2061" max="2061" width="17.88671875" style="1298" customWidth="1"/>
    <col min="2062" max="2062" width="15.44140625" style="1298" customWidth="1"/>
    <col min="2063" max="2304" width="12.33203125" style="1298"/>
    <col min="2305" max="2305" width="3.44140625" style="1298" customWidth="1"/>
    <col min="2306" max="2306" width="1.33203125" style="1298" customWidth="1"/>
    <col min="2307" max="2307" width="20.33203125" style="1298" customWidth="1"/>
    <col min="2308" max="2308" width="9.6640625" style="1298" customWidth="1"/>
    <col min="2309" max="2309" width="7.33203125" style="1298" customWidth="1"/>
    <col min="2310" max="2310" width="1.33203125" style="1298" customWidth="1"/>
    <col min="2311" max="2311" width="5.109375" style="1298" customWidth="1"/>
    <col min="2312" max="2312" width="2.109375" style="1298" customWidth="1"/>
    <col min="2313" max="2314" width="0" style="1298" hidden="1" customWidth="1"/>
    <col min="2315" max="2315" width="11.44140625" style="1298" customWidth="1"/>
    <col min="2316" max="2316" width="1" style="1298" customWidth="1"/>
    <col min="2317" max="2317" width="17.88671875" style="1298" customWidth="1"/>
    <col min="2318" max="2318" width="15.44140625" style="1298" customWidth="1"/>
    <col min="2319" max="2560" width="12.33203125" style="1298"/>
    <col min="2561" max="2561" width="3.44140625" style="1298" customWidth="1"/>
    <col min="2562" max="2562" width="1.33203125" style="1298" customWidth="1"/>
    <col min="2563" max="2563" width="20.33203125" style="1298" customWidth="1"/>
    <col min="2564" max="2564" width="9.6640625" style="1298" customWidth="1"/>
    <col min="2565" max="2565" width="7.33203125" style="1298" customWidth="1"/>
    <col min="2566" max="2566" width="1.33203125" style="1298" customWidth="1"/>
    <col min="2567" max="2567" width="5.109375" style="1298" customWidth="1"/>
    <col min="2568" max="2568" width="2.109375" style="1298" customWidth="1"/>
    <col min="2569" max="2570" width="0" style="1298" hidden="1" customWidth="1"/>
    <col min="2571" max="2571" width="11.44140625" style="1298" customWidth="1"/>
    <col min="2572" max="2572" width="1" style="1298" customWidth="1"/>
    <col min="2573" max="2573" width="17.88671875" style="1298" customWidth="1"/>
    <col min="2574" max="2574" width="15.44140625" style="1298" customWidth="1"/>
    <col min="2575" max="2816" width="12.33203125" style="1298"/>
    <col min="2817" max="2817" width="3.44140625" style="1298" customWidth="1"/>
    <col min="2818" max="2818" width="1.33203125" style="1298" customWidth="1"/>
    <col min="2819" max="2819" width="20.33203125" style="1298" customWidth="1"/>
    <col min="2820" max="2820" width="9.6640625" style="1298" customWidth="1"/>
    <col min="2821" max="2821" width="7.33203125" style="1298" customWidth="1"/>
    <col min="2822" max="2822" width="1.33203125" style="1298" customWidth="1"/>
    <col min="2823" max="2823" width="5.109375" style="1298" customWidth="1"/>
    <col min="2824" max="2824" width="2.109375" style="1298" customWidth="1"/>
    <col min="2825" max="2826" width="0" style="1298" hidden="1" customWidth="1"/>
    <col min="2827" max="2827" width="11.44140625" style="1298" customWidth="1"/>
    <col min="2828" max="2828" width="1" style="1298" customWidth="1"/>
    <col min="2829" max="2829" width="17.88671875" style="1298" customWidth="1"/>
    <col min="2830" max="2830" width="15.44140625" style="1298" customWidth="1"/>
    <col min="2831" max="3072" width="12.33203125" style="1298"/>
    <col min="3073" max="3073" width="3.44140625" style="1298" customWidth="1"/>
    <col min="3074" max="3074" width="1.33203125" style="1298" customWidth="1"/>
    <col min="3075" max="3075" width="20.33203125" style="1298" customWidth="1"/>
    <col min="3076" max="3076" width="9.6640625" style="1298" customWidth="1"/>
    <col min="3077" max="3077" width="7.33203125" style="1298" customWidth="1"/>
    <col min="3078" max="3078" width="1.33203125" style="1298" customWidth="1"/>
    <col min="3079" max="3079" width="5.109375" style="1298" customWidth="1"/>
    <col min="3080" max="3080" width="2.109375" style="1298" customWidth="1"/>
    <col min="3081" max="3082" width="0" style="1298" hidden="1" customWidth="1"/>
    <col min="3083" max="3083" width="11.44140625" style="1298" customWidth="1"/>
    <col min="3084" max="3084" width="1" style="1298" customWidth="1"/>
    <col min="3085" max="3085" width="17.88671875" style="1298" customWidth="1"/>
    <col min="3086" max="3086" width="15.44140625" style="1298" customWidth="1"/>
    <col min="3087" max="3328" width="12.33203125" style="1298"/>
    <col min="3329" max="3329" width="3.44140625" style="1298" customWidth="1"/>
    <col min="3330" max="3330" width="1.33203125" style="1298" customWidth="1"/>
    <col min="3331" max="3331" width="20.33203125" style="1298" customWidth="1"/>
    <col min="3332" max="3332" width="9.6640625" style="1298" customWidth="1"/>
    <col min="3333" max="3333" width="7.33203125" style="1298" customWidth="1"/>
    <col min="3334" max="3334" width="1.33203125" style="1298" customWidth="1"/>
    <col min="3335" max="3335" width="5.109375" style="1298" customWidth="1"/>
    <col min="3336" max="3336" width="2.109375" style="1298" customWidth="1"/>
    <col min="3337" max="3338" width="0" style="1298" hidden="1" customWidth="1"/>
    <col min="3339" max="3339" width="11.44140625" style="1298" customWidth="1"/>
    <col min="3340" max="3340" width="1" style="1298" customWidth="1"/>
    <col min="3341" max="3341" width="17.88671875" style="1298" customWidth="1"/>
    <col min="3342" max="3342" width="15.44140625" style="1298" customWidth="1"/>
    <col min="3343" max="3584" width="12.33203125" style="1298"/>
    <col min="3585" max="3585" width="3.44140625" style="1298" customWidth="1"/>
    <col min="3586" max="3586" width="1.33203125" style="1298" customWidth="1"/>
    <col min="3587" max="3587" width="20.33203125" style="1298" customWidth="1"/>
    <col min="3588" max="3588" width="9.6640625" style="1298" customWidth="1"/>
    <col min="3589" max="3589" width="7.33203125" style="1298" customWidth="1"/>
    <col min="3590" max="3590" width="1.33203125" style="1298" customWidth="1"/>
    <col min="3591" max="3591" width="5.109375" style="1298" customWidth="1"/>
    <col min="3592" max="3592" width="2.109375" style="1298" customWidth="1"/>
    <col min="3593" max="3594" width="0" style="1298" hidden="1" customWidth="1"/>
    <col min="3595" max="3595" width="11.44140625" style="1298" customWidth="1"/>
    <col min="3596" max="3596" width="1" style="1298" customWidth="1"/>
    <col min="3597" max="3597" width="17.88671875" style="1298" customWidth="1"/>
    <col min="3598" max="3598" width="15.44140625" style="1298" customWidth="1"/>
    <col min="3599" max="3840" width="12.33203125" style="1298"/>
    <col min="3841" max="3841" width="3.44140625" style="1298" customWidth="1"/>
    <col min="3842" max="3842" width="1.33203125" style="1298" customWidth="1"/>
    <col min="3843" max="3843" width="20.33203125" style="1298" customWidth="1"/>
    <col min="3844" max="3844" width="9.6640625" style="1298" customWidth="1"/>
    <col min="3845" max="3845" width="7.33203125" style="1298" customWidth="1"/>
    <col min="3846" max="3846" width="1.33203125" style="1298" customWidth="1"/>
    <col min="3847" max="3847" width="5.109375" style="1298" customWidth="1"/>
    <col min="3848" max="3848" width="2.109375" style="1298" customWidth="1"/>
    <col min="3849" max="3850" width="0" style="1298" hidden="1" customWidth="1"/>
    <col min="3851" max="3851" width="11.44140625" style="1298" customWidth="1"/>
    <col min="3852" max="3852" width="1" style="1298" customWidth="1"/>
    <col min="3853" max="3853" width="17.88671875" style="1298" customWidth="1"/>
    <col min="3854" max="3854" width="15.44140625" style="1298" customWidth="1"/>
    <col min="3855" max="4096" width="12.33203125" style="1298"/>
    <col min="4097" max="4097" width="3.44140625" style="1298" customWidth="1"/>
    <col min="4098" max="4098" width="1.33203125" style="1298" customWidth="1"/>
    <col min="4099" max="4099" width="20.33203125" style="1298" customWidth="1"/>
    <col min="4100" max="4100" width="9.6640625" style="1298" customWidth="1"/>
    <col min="4101" max="4101" width="7.33203125" style="1298" customWidth="1"/>
    <col min="4102" max="4102" width="1.33203125" style="1298" customWidth="1"/>
    <col min="4103" max="4103" width="5.109375" style="1298" customWidth="1"/>
    <col min="4104" max="4104" width="2.109375" style="1298" customWidth="1"/>
    <col min="4105" max="4106" width="0" style="1298" hidden="1" customWidth="1"/>
    <col min="4107" max="4107" width="11.44140625" style="1298" customWidth="1"/>
    <col min="4108" max="4108" width="1" style="1298" customWidth="1"/>
    <col min="4109" max="4109" width="17.88671875" style="1298" customWidth="1"/>
    <col min="4110" max="4110" width="15.44140625" style="1298" customWidth="1"/>
    <col min="4111" max="4352" width="12.33203125" style="1298"/>
    <col min="4353" max="4353" width="3.44140625" style="1298" customWidth="1"/>
    <col min="4354" max="4354" width="1.33203125" style="1298" customWidth="1"/>
    <col min="4355" max="4355" width="20.33203125" style="1298" customWidth="1"/>
    <col min="4356" max="4356" width="9.6640625" style="1298" customWidth="1"/>
    <col min="4357" max="4357" width="7.33203125" style="1298" customWidth="1"/>
    <col min="4358" max="4358" width="1.33203125" style="1298" customWidth="1"/>
    <col min="4359" max="4359" width="5.109375" style="1298" customWidth="1"/>
    <col min="4360" max="4360" width="2.109375" style="1298" customWidth="1"/>
    <col min="4361" max="4362" width="0" style="1298" hidden="1" customWidth="1"/>
    <col min="4363" max="4363" width="11.44140625" style="1298" customWidth="1"/>
    <col min="4364" max="4364" width="1" style="1298" customWidth="1"/>
    <col min="4365" max="4365" width="17.88671875" style="1298" customWidth="1"/>
    <col min="4366" max="4366" width="15.44140625" style="1298" customWidth="1"/>
    <col min="4367" max="4608" width="12.33203125" style="1298"/>
    <col min="4609" max="4609" width="3.44140625" style="1298" customWidth="1"/>
    <col min="4610" max="4610" width="1.33203125" style="1298" customWidth="1"/>
    <col min="4611" max="4611" width="20.33203125" style="1298" customWidth="1"/>
    <col min="4612" max="4612" width="9.6640625" style="1298" customWidth="1"/>
    <col min="4613" max="4613" width="7.33203125" style="1298" customWidth="1"/>
    <col min="4614" max="4614" width="1.33203125" style="1298" customWidth="1"/>
    <col min="4615" max="4615" width="5.109375" style="1298" customWidth="1"/>
    <col min="4616" max="4616" width="2.109375" style="1298" customWidth="1"/>
    <col min="4617" max="4618" width="0" style="1298" hidden="1" customWidth="1"/>
    <col min="4619" max="4619" width="11.44140625" style="1298" customWidth="1"/>
    <col min="4620" max="4620" width="1" style="1298" customWidth="1"/>
    <col min="4621" max="4621" width="17.88671875" style="1298" customWidth="1"/>
    <col min="4622" max="4622" width="15.44140625" style="1298" customWidth="1"/>
    <col min="4623" max="4864" width="12.33203125" style="1298"/>
    <col min="4865" max="4865" width="3.44140625" style="1298" customWidth="1"/>
    <col min="4866" max="4866" width="1.33203125" style="1298" customWidth="1"/>
    <col min="4867" max="4867" width="20.33203125" style="1298" customWidth="1"/>
    <col min="4868" max="4868" width="9.6640625" style="1298" customWidth="1"/>
    <col min="4869" max="4869" width="7.33203125" style="1298" customWidth="1"/>
    <col min="4870" max="4870" width="1.33203125" style="1298" customWidth="1"/>
    <col min="4871" max="4871" width="5.109375" style="1298" customWidth="1"/>
    <col min="4872" max="4872" width="2.109375" style="1298" customWidth="1"/>
    <col min="4873" max="4874" width="0" style="1298" hidden="1" customWidth="1"/>
    <col min="4875" max="4875" width="11.44140625" style="1298" customWidth="1"/>
    <col min="4876" max="4876" width="1" style="1298" customWidth="1"/>
    <col min="4877" max="4877" width="17.88671875" style="1298" customWidth="1"/>
    <col min="4878" max="4878" width="15.44140625" style="1298" customWidth="1"/>
    <col min="4879" max="5120" width="12.33203125" style="1298"/>
    <col min="5121" max="5121" width="3.44140625" style="1298" customWidth="1"/>
    <col min="5122" max="5122" width="1.33203125" style="1298" customWidth="1"/>
    <col min="5123" max="5123" width="20.33203125" style="1298" customWidth="1"/>
    <col min="5124" max="5124" width="9.6640625" style="1298" customWidth="1"/>
    <col min="5125" max="5125" width="7.33203125" style="1298" customWidth="1"/>
    <col min="5126" max="5126" width="1.33203125" style="1298" customWidth="1"/>
    <col min="5127" max="5127" width="5.109375" style="1298" customWidth="1"/>
    <col min="5128" max="5128" width="2.109375" style="1298" customWidth="1"/>
    <col min="5129" max="5130" width="0" style="1298" hidden="1" customWidth="1"/>
    <col min="5131" max="5131" width="11.44140625" style="1298" customWidth="1"/>
    <col min="5132" max="5132" width="1" style="1298" customWidth="1"/>
    <col min="5133" max="5133" width="17.88671875" style="1298" customWidth="1"/>
    <col min="5134" max="5134" width="15.44140625" style="1298" customWidth="1"/>
    <col min="5135" max="5376" width="12.33203125" style="1298"/>
    <col min="5377" max="5377" width="3.44140625" style="1298" customWidth="1"/>
    <col min="5378" max="5378" width="1.33203125" style="1298" customWidth="1"/>
    <col min="5379" max="5379" width="20.33203125" style="1298" customWidth="1"/>
    <col min="5380" max="5380" width="9.6640625" style="1298" customWidth="1"/>
    <col min="5381" max="5381" width="7.33203125" style="1298" customWidth="1"/>
    <col min="5382" max="5382" width="1.33203125" style="1298" customWidth="1"/>
    <col min="5383" max="5383" width="5.109375" style="1298" customWidth="1"/>
    <col min="5384" max="5384" width="2.109375" style="1298" customWidth="1"/>
    <col min="5385" max="5386" width="0" style="1298" hidden="1" customWidth="1"/>
    <col min="5387" max="5387" width="11.44140625" style="1298" customWidth="1"/>
    <col min="5388" max="5388" width="1" style="1298" customWidth="1"/>
    <col min="5389" max="5389" width="17.88671875" style="1298" customWidth="1"/>
    <col min="5390" max="5390" width="15.44140625" style="1298" customWidth="1"/>
    <col min="5391" max="5632" width="12.33203125" style="1298"/>
    <col min="5633" max="5633" width="3.44140625" style="1298" customWidth="1"/>
    <col min="5634" max="5634" width="1.33203125" style="1298" customWidth="1"/>
    <col min="5635" max="5635" width="20.33203125" style="1298" customWidth="1"/>
    <col min="5636" max="5636" width="9.6640625" style="1298" customWidth="1"/>
    <col min="5637" max="5637" width="7.33203125" style="1298" customWidth="1"/>
    <col min="5638" max="5638" width="1.33203125" style="1298" customWidth="1"/>
    <col min="5639" max="5639" width="5.109375" style="1298" customWidth="1"/>
    <col min="5640" max="5640" width="2.109375" style="1298" customWidth="1"/>
    <col min="5641" max="5642" width="0" style="1298" hidden="1" customWidth="1"/>
    <col min="5643" max="5643" width="11.44140625" style="1298" customWidth="1"/>
    <col min="5644" max="5644" width="1" style="1298" customWidth="1"/>
    <col min="5645" max="5645" width="17.88671875" style="1298" customWidth="1"/>
    <col min="5646" max="5646" width="15.44140625" style="1298" customWidth="1"/>
    <col min="5647" max="5888" width="12.33203125" style="1298"/>
    <col min="5889" max="5889" width="3.44140625" style="1298" customWidth="1"/>
    <col min="5890" max="5890" width="1.33203125" style="1298" customWidth="1"/>
    <col min="5891" max="5891" width="20.33203125" style="1298" customWidth="1"/>
    <col min="5892" max="5892" width="9.6640625" style="1298" customWidth="1"/>
    <col min="5893" max="5893" width="7.33203125" style="1298" customWidth="1"/>
    <col min="5894" max="5894" width="1.33203125" style="1298" customWidth="1"/>
    <col min="5895" max="5895" width="5.109375" style="1298" customWidth="1"/>
    <col min="5896" max="5896" width="2.109375" style="1298" customWidth="1"/>
    <col min="5897" max="5898" width="0" style="1298" hidden="1" customWidth="1"/>
    <col min="5899" max="5899" width="11.44140625" style="1298" customWidth="1"/>
    <col min="5900" max="5900" width="1" style="1298" customWidth="1"/>
    <col min="5901" max="5901" width="17.88671875" style="1298" customWidth="1"/>
    <col min="5902" max="5902" width="15.44140625" style="1298" customWidth="1"/>
    <col min="5903" max="6144" width="12.33203125" style="1298"/>
    <col min="6145" max="6145" width="3.44140625" style="1298" customWidth="1"/>
    <col min="6146" max="6146" width="1.33203125" style="1298" customWidth="1"/>
    <col min="6147" max="6147" width="20.33203125" style="1298" customWidth="1"/>
    <col min="6148" max="6148" width="9.6640625" style="1298" customWidth="1"/>
    <col min="6149" max="6149" width="7.33203125" style="1298" customWidth="1"/>
    <col min="6150" max="6150" width="1.33203125" style="1298" customWidth="1"/>
    <col min="6151" max="6151" width="5.109375" style="1298" customWidth="1"/>
    <col min="6152" max="6152" width="2.109375" style="1298" customWidth="1"/>
    <col min="6153" max="6154" width="0" style="1298" hidden="1" customWidth="1"/>
    <col min="6155" max="6155" width="11.44140625" style="1298" customWidth="1"/>
    <col min="6156" max="6156" width="1" style="1298" customWidth="1"/>
    <col min="6157" max="6157" width="17.88671875" style="1298" customWidth="1"/>
    <col min="6158" max="6158" width="15.44140625" style="1298" customWidth="1"/>
    <col min="6159" max="6400" width="12.33203125" style="1298"/>
    <col min="6401" max="6401" width="3.44140625" style="1298" customWidth="1"/>
    <col min="6402" max="6402" width="1.33203125" style="1298" customWidth="1"/>
    <col min="6403" max="6403" width="20.33203125" style="1298" customWidth="1"/>
    <col min="6404" max="6404" width="9.6640625" style="1298" customWidth="1"/>
    <col min="6405" max="6405" width="7.33203125" style="1298" customWidth="1"/>
    <col min="6406" max="6406" width="1.33203125" style="1298" customWidth="1"/>
    <col min="6407" max="6407" width="5.109375" style="1298" customWidth="1"/>
    <col min="6408" max="6408" width="2.109375" style="1298" customWidth="1"/>
    <col min="6409" max="6410" width="0" style="1298" hidden="1" customWidth="1"/>
    <col min="6411" max="6411" width="11.44140625" style="1298" customWidth="1"/>
    <col min="6412" max="6412" width="1" style="1298" customWidth="1"/>
    <col min="6413" max="6413" width="17.88671875" style="1298" customWidth="1"/>
    <col min="6414" max="6414" width="15.44140625" style="1298" customWidth="1"/>
    <col min="6415" max="6656" width="12.33203125" style="1298"/>
    <col min="6657" max="6657" width="3.44140625" style="1298" customWidth="1"/>
    <col min="6658" max="6658" width="1.33203125" style="1298" customWidth="1"/>
    <col min="6659" max="6659" width="20.33203125" style="1298" customWidth="1"/>
    <col min="6660" max="6660" width="9.6640625" style="1298" customWidth="1"/>
    <col min="6661" max="6661" width="7.33203125" style="1298" customWidth="1"/>
    <col min="6662" max="6662" width="1.33203125" style="1298" customWidth="1"/>
    <col min="6663" max="6663" width="5.109375" style="1298" customWidth="1"/>
    <col min="6664" max="6664" width="2.109375" style="1298" customWidth="1"/>
    <col min="6665" max="6666" width="0" style="1298" hidden="1" customWidth="1"/>
    <col min="6667" max="6667" width="11.44140625" style="1298" customWidth="1"/>
    <col min="6668" max="6668" width="1" style="1298" customWidth="1"/>
    <col min="6669" max="6669" width="17.88671875" style="1298" customWidth="1"/>
    <col min="6670" max="6670" width="15.44140625" style="1298" customWidth="1"/>
    <col min="6671" max="6912" width="12.33203125" style="1298"/>
    <col min="6913" max="6913" width="3.44140625" style="1298" customWidth="1"/>
    <col min="6914" max="6914" width="1.33203125" style="1298" customWidth="1"/>
    <col min="6915" max="6915" width="20.33203125" style="1298" customWidth="1"/>
    <col min="6916" max="6916" width="9.6640625" style="1298" customWidth="1"/>
    <col min="6917" max="6917" width="7.33203125" style="1298" customWidth="1"/>
    <col min="6918" max="6918" width="1.33203125" style="1298" customWidth="1"/>
    <col min="6919" max="6919" width="5.109375" style="1298" customWidth="1"/>
    <col min="6920" max="6920" width="2.109375" style="1298" customWidth="1"/>
    <col min="6921" max="6922" width="0" style="1298" hidden="1" customWidth="1"/>
    <col min="6923" max="6923" width="11.44140625" style="1298" customWidth="1"/>
    <col min="6924" max="6924" width="1" style="1298" customWidth="1"/>
    <col min="6925" max="6925" width="17.88671875" style="1298" customWidth="1"/>
    <col min="6926" max="6926" width="15.44140625" style="1298" customWidth="1"/>
    <col min="6927" max="7168" width="12.33203125" style="1298"/>
    <col min="7169" max="7169" width="3.44140625" style="1298" customWidth="1"/>
    <col min="7170" max="7170" width="1.33203125" style="1298" customWidth="1"/>
    <col min="7171" max="7171" width="20.33203125" style="1298" customWidth="1"/>
    <col min="7172" max="7172" width="9.6640625" style="1298" customWidth="1"/>
    <col min="7173" max="7173" width="7.33203125" style="1298" customWidth="1"/>
    <col min="7174" max="7174" width="1.33203125" style="1298" customWidth="1"/>
    <col min="7175" max="7175" width="5.109375" style="1298" customWidth="1"/>
    <col min="7176" max="7176" width="2.109375" style="1298" customWidth="1"/>
    <col min="7177" max="7178" width="0" style="1298" hidden="1" customWidth="1"/>
    <col min="7179" max="7179" width="11.44140625" style="1298" customWidth="1"/>
    <col min="7180" max="7180" width="1" style="1298" customWidth="1"/>
    <col min="7181" max="7181" width="17.88671875" style="1298" customWidth="1"/>
    <col min="7182" max="7182" width="15.44140625" style="1298" customWidth="1"/>
    <col min="7183" max="7424" width="12.33203125" style="1298"/>
    <col min="7425" max="7425" width="3.44140625" style="1298" customWidth="1"/>
    <col min="7426" max="7426" width="1.33203125" style="1298" customWidth="1"/>
    <col min="7427" max="7427" width="20.33203125" style="1298" customWidth="1"/>
    <col min="7428" max="7428" width="9.6640625" style="1298" customWidth="1"/>
    <col min="7429" max="7429" width="7.33203125" style="1298" customWidth="1"/>
    <col min="7430" max="7430" width="1.33203125" style="1298" customWidth="1"/>
    <col min="7431" max="7431" width="5.109375" style="1298" customWidth="1"/>
    <col min="7432" max="7432" width="2.109375" style="1298" customWidth="1"/>
    <col min="7433" max="7434" width="0" style="1298" hidden="1" customWidth="1"/>
    <col min="7435" max="7435" width="11.44140625" style="1298" customWidth="1"/>
    <col min="7436" max="7436" width="1" style="1298" customWidth="1"/>
    <col min="7437" max="7437" width="17.88671875" style="1298" customWidth="1"/>
    <col min="7438" max="7438" width="15.44140625" style="1298" customWidth="1"/>
    <col min="7439" max="7680" width="12.33203125" style="1298"/>
    <col min="7681" max="7681" width="3.44140625" style="1298" customWidth="1"/>
    <col min="7682" max="7682" width="1.33203125" style="1298" customWidth="1"/>
    <col min="7683" max="7683" width="20.33203125" style="1298" customWidth="1"/>
    <col min="7684" max="7684" width="9.6640625" style="1298" customWidth="1"/>
    <col min="7685" max="7685" width="7.33203125" style="1298" customWidth="1"/>
    <col min="7686" max="7686" width="1.33203125" style="1298" customWidth="1"/>
    <col min="7687" max="7687" width="5.109375" style="1298" customWidth="1"/>
    <col min="7688" max="7688" width="2.109375" style="1298" customWidth="1"/>
    <col min="7689" max="7690" width="0" style="1298" hidden="1" customWidth="1"/>
    <col min="7691" max="7691" width="11.44140625" style="1298" customWidth="1"/>
    <col min="7692" max="7692" width="1" style="1298" customWidth="1"/>
    <col min="7693" max="7693" width="17.88671875" style="1298" customWidth="1"/>
    <col min="7694" max="7694" width="15.44140625" style="1298" customWidth="1"/>
    <col min="7695" max="7936" width="12.33203125" style="1298"/>
    <col min="7937" max="7937" width="3.44140625" style="1298" customWidth="1"/>
    <col min="7938" max="7938" width="1.33203125" style="1298" customWidth="1"/>
    <col min="7939" max="7939" width="20.33203125" style="1298" customWidth="1"/>
    <col min="7940" max="7940" width="9.6640625" style="1298" customWidth="1"/>
    <col min="7941" max="7941" width="7.33203125" style="1298" customWidth="1"/>
    <col min="7942" max="7942" width="1.33203125" style="1298" customWidth="1"/>
    <col min="7943" max="7943" width="5.109375" style="1298" customWidth="1"/>
    <col min="7944" max="7944" width="2.109375" style="1298" customWidth="1"/>
    <col min="7945" max="7946" width="0" style="1298" hidden="1" customWidth="1"/>
    <col min="7947" max="7947" width="11.44140625" style="1298" customWidth="1"/>
    <col min="7948" max="7948" width="1" style="1298" customWidth="1"/>
    <col min="7949" max="7949" width="17.88671875" style="1298" customWidth="1"/>
    <col min="7950" max="7950" width="15.44140625" style="1298" customWidth="1"/>
    <col min="7951" max="8192" width="12.33203125" style="1298"/>
    <col min="8193" max="8193" width="3.44140625" style="1298" customWidth="1"/>
    <col min="8194" max="8194" width="1.33203125" style="1298" customWidth="1"/>
    <col min="8195" max="8195" width="20.33203125" style="1298" customWidth="1"/>
    <col min="8196" max="8196" width="9.6640625" style="1298" customWidth="1"/>
    <col min="8197" max="8197" width="7.33203125" style="1298" customWidth="1"/>
    <col min="8198" max="8198" width="1.33203125" style="1298" customWidth="1"/>
    <col min="8199" max="8199" width="5.109375" style="1298" customWidth="1"/>
    <col min="8200" max="8200" width="2.109375" style="1298" customWidth="1"/>
    <col min="8201" max="8202" width="0" style="1298" hidden="1" customWidth="1"/>
    <col min="8203" max="8203" width="11.44140625" style="1298" customWidth="1"/>
    <col min="8204" max="8204" width="1" style="1298" customWidth="1"/>
    <col min="8205" max="8205" width="17.88671875" style="1298" customWidth="1"/>
    <col min="8206" max="8206" width="15.44140625" style="1298" customWidth="1"/>
    <col min="8207" max="8448" width="12.33203125" style="1298"/>
    <col min="8449" max="8449" width="3.44140625" style="1298" customWidth="1"/>
    <col min="8450" max="8450" width="1.33203125" style="1298" customWidth="1"/>
    <col min="8451" max="8451" width="20.33203125" style="1298" customWidth="1"/>
    <col min="8452" max="8452" width="9.6640625" style="1298" customWidth="1"/>
    <col min="8453" max="8453" width="7.33203125" style="1298" customWidth="1"/>
    <col min="8454" max="8454" width="1.33203125" style="1298" customWidth="1"/>
    <col min="8455" max="8455" width="5.109375" style="1298" customWidth="1"/>
    <col min="8456" max="8456" width="2.109375" style="1298" customWidth="1"/>
    <col min="8457" max="8458" width="0" style="1298" hidden="1" customWidth="1"/>
    <col min="8459" max="8459" width="11.44140625" style="1298" customWidth="1"/>
    <col min="8460" max="8460" width="1" style="1298" customWidth="1"/>
    <col min="8461" max="8461" width="17.88671875" style="1298" customWidth="1"/>
    <col min="8462" max="8462" width="15.44140625" style="1298" customWidth="1"/>
    <col min="8463" max="8704" width="12.33203125" style="1298"/>
    <col min="8705" max="8705" width="3.44140625" style="1298" customWidth="1"/>
    <col min="8706" max="8706" width="1.33203125" style="1298" customWidth="1"/>
    <col min="8707" max="8707" width="20.33203125" style="1298" customWidth="1"/>
    <col min="8708" max="8708" width="9.6640625" style="1298" customWidth="1"/>
    <col min="8709" max="8709" width="7.33203125" style="1298" customWidth="1"/>
    <col min="8710" max="8710" width="1.33203125" style="1298" customWidth="1"/>
    <col min="8711" max="8711" width="5.109375" style="1298" customWidth="1"/>
    <col min="8712" max="8712" width="2.109375" style="1298" customWidth="1"/>
    <col min="8713" max="8714" width="0" style="1298" hidden="1" customWidth="1"/>
    <col min="8715" max="8715" width="11.44140625" style="1298" customWidth="1"/>
    <col min="8716" max="8716" width="1" style="1298" customWidth="1"/>
    <col min="8717" max="8717" width="17.88671875" style="1298" customWidth="1"/>
    <col min="8718" max="8718" width="15.44140625" style="1298" customWidth="1"/>
    <col min="8719" max="8960" width="12.33203125" style="1298"/>
    <col min="8961" max="8961" width="3.44140625" style="1298" customWidth="1"/>
    <col min="8962" max="8962" width="1.33203125" style="1298" customWidth="1"/>
    <col min="8963" max="8963" width="20.33203125" style="1298" customWidth="1"/>
    <col min="8964" max="8964" width="9.6640625" style="1298" customWidth="1"/>
    <col min="8965" max="8965" width="7.33203125" style="1298" customWidth="1"/>
    <col min="8966" max="8966" width="1.33203125" style="1298" customWidth="1"/>
    <col min="8967" max="8967" width="5.109375" style="1298" customWidth="1"/>
    <col min="8968" max="8968" width="2.109375" style="1298" customWidth="1"/>
    <col min="8969" max="8970" width="0" style="1298" hidden="1" customWidth="1"/>
    <col min="8971" max="8971" width="11.44140625" style="1298" customWidth="1"/>
    <col min="8972" max="8972" width="1" style="1298" customWidth="1"/>
    <col min="8973" max="8973" width="17.88671875" style="1298" customWidth="1"/>
    <col min="8974" max="8974" width="15.44140625" style="1298" customWidth="1"/>
    <col min="8975" max="9216" width="12.33203125" style="1298"/>
    <col min="9217" max="9217" width="3.44140625" style="1298" customWidth="1"/>
    <col min="9218" max="9218" width="1.33203125" style="1298" customWidth="1"/>
    <col min="9219" max="9219" width="20.33203125" style="1298" customWidth="1"/>
    <col min="9220" max="9220" width="9.6640625" style="1298" customWidth="1"/>
    <col min="9221" max="9221" width="7.33203125" style="1298" customWidth="1"/>
    <col min="9222" max="9222" width="1.33203125" style="1298" customWidth="1"/>
    <col min="9223" max="9223" width="5.109375" style="1298" customWidth="1"/>
    <col min="9224" max="9224" width="2.109375" style="1298" customWidth="1"/>
    <col min="9225" max="9226" width="0" style="1298" hidden="1" customWidth="1"/>
    <col min="9227" max="9227" width="11.44140625" style="1298" customWidth="1"/>
    <col min="9228" max="9228" width="1" style="1298" customWidth="1"/>
    <col min="9229" max="9229" width="17.88671875" style="1298" customWidth="1"/>
    <col min="9230" max="9230" width="15.44140625" style="1298" customWidth="1"/>
    <col min="9231" max="9472" width="12.33203125" style="1298"/>
    <col min="9473" max="9473" width="3.44140625" style="1298" customWidth="1"/>
    <col min="9474" max="9474" width="1.33203125" style="1298" customWidth="1"/>
    <col min="9475" max="9475" width="20.33203125" style="1298" customWidth="1"/>
    <col min="9476" max="9476" width="9.6640625" style="1298" customWidth="1"/>
    <col min="9477" max="9477" width="7.33203125" style="1298" customWidth="1"/>
    <col min="9478" max="9478" width="1.33203125" style="1298" customWidth="1"/>
    <col min="9479" max="9479" width="5.109375" style="1298" customWidth="1"/>
    <col min="9480" max="9480" width="2.109375" style="1298" customWidth="1"/>
    <col min="9481" max="9482" width="0" style="1298" hidden="1" customWidth="1"/>
    <col min="9483" max="9483" width="11.44140625" style="1298" customWidth="1"/>
    <col min="9484" max="9484" width="1" style="1298" customWidth="1"/>
    <col min="9485" max="9485" width="17.88671875" style="1298" customWidth="1"/>
    <col min="9486" max="9486" width="15.44140625" style="1298" customWidth="1"/>
    <col min="9487" max="9728" width="12.33203125" style="1298"/>
    <col min="9729" max="9729" width="3.44140625" style="1298" customWidth="1"/>
    <col min="9730" max="9730" width="1.33203125" style="1298" customWidth="1"/>
    <col min="9731" max="9731" width="20.33203125" style="1298" customWidth="1"/>
    <col min="9732" max="9732" width="9.6640625" style="1298" customWidth="1"/>
    <col min="9733" max="9733" width="7.33203125" style="1298" customWidth="1"/>
    <col min="9734" max="9734" width="1.33203125" style="1298" customWidth="1"/>
    <col min="9735" max="9735" width="5.109375" style="1298" customWidth="1"/>
    <col min="9736" max="9736" width="2.109375" style="1298" customWidth="1"/>
    <col min="9737" max="9738" width="0" style="1298" hidden="1" customWidth="1"/>
    <col min="9739" max="9739" width="11.44140625" style="1298" customWidth="1"/>
    <col min="9740" max="9740" width="1" style="1298" customWidth="1"/>
    <col min="9741" max="9741" width="17.88671875" style="1298" customWidth="1"/>
    <col min="9742" max="9742" width="15.44140625" style="1298" customWidth="1"/>
    <col min="9743" max="9984" width="12.33203125" style="1298"/>
    <col min="9985" max="9985" width="3.44140625" style="1298" customWidth="1"/>
    <col min="9986" max="9986" width="1.33203125" style="1298" customWidth="1"/>
    <col min="9987" max="9987" width="20.33203125" style="1298" customWidth="1"/>
    <col min="9988" max="9988" width="9.6640625" style="1298" customWidth="1"/>
    <col min="9989" max="9989" width="7.33203125" style="1298" customWidth="1"/>
    <col min="9990" max="9990" width="1.33203125" style="1298" customWidth="1"/>
    <col min="9991" max="9991" width="5.109375" style="1298" customWidth="1"/>
    <col min="9992" max="9992" width="2.109375" style="1298" customWidth="1"/>
    <col min="9993" max="9994" width="0" style="1298" hidden="1" customWidth="1"/>
    <col min="9995" max="9995" width="11.44140625" style="1298" customWidth="1"/>
    <col min="9996" max="9996" width="1" style="1298" customWidth="1"/>
    <col min="9997" max="9997" width="17.88671875" style="1298" customWidth="1"/>
    <col min="9998" max="9998" width="15.44140625" style="1298" customWidth="1"/>
    <col min="9999" max="10240" width="12.33203125" style="1298"/>
    <col min="10241" max="10241" width="3.44140625" style="1298" customWidth="1"/>
    <col min="10242" max="10242" width="1.33203125" style="1298" customWidth="1"/>
    <col min="10243" max="10243" width="20.33203125" style="1298" customWidth="1"/>
    <col min="10244" max="10244" width="9.6640625" style="1298" customWidth="1"/>
    <col min="10245" max="10245" width="7.33203125" style="1298" customWidth="1"/>
    <col min="10246" max="10246" width="1.33203125" style="1298" customWidth="1"/>
    <col min="10247" max="10247" width="5.109375" style="1298" customWidth="1"/>
    <col min="10248" max="10248" width="2.109375" style="1298" customWidth="1"/>
    <col min="10249" max="10250" width="0" style="1298" hidden="1" customWidth="1"/>
    <col min="10251" max="10251" width="11.44140625" style="1298" customWidth="1"/>
    <col min="10252" max="10252" width="1" style="1298" customWidth="1"/>
    <col min="10253" max="10253" width="17.88671875" style="1298" customWidth="1"/>
    <col min="10254" max="10254" width="15.44140625" style="1298" customWidth="1"/>
    <col min="10255" max="10496" width="12.33203125" style="1298"/>
    <col min="10497" max="10497" width="3.44140625" style="1298" customWidth="1"/>
    <col min="10498" max="10498" width="1.33203125" style="1298" customWidth="1"/>
    <col min="10499" max="10499" width="20.33203125" style="1298" customWidth="1"/>
    <col min="10500" max="10500" width="9.6640625" style="1298" customWidth="1"/>
    <col min="10501" max="10501" width="7.33203125" style="1298" customWidth="1"/>
    <col min="10502" max="10502" width="1.33203125" style="1298" customWidth="1"/>
    <col min="10503" max="10503" width="5.109375" style="1298" customWidth="1"/>
    <col min="10504" max="10504" width="2.109375" style="1298" customWidth="1"/>
    <col min="10505" max="10506" width="0" style="1298" hidden="1" customWidth="1"/>
    <col min="10507" max="10507" width="11.44140625" style="1298" customWidth="1"/>
    <col min="10508" max="10508" width="1" style="1298" customWidth="1"/>
    <col min="10509" max="10509" width="17.88671875" style="1298" customWidth="1"/>
    <col min="10510" max="10510" width="15.44140625" style="1298" customWidth="1"/>
    <col min="10511" max="10752" width="12.33203125" style="1298"/>
    <col min="10753" max="10753" width="3.44140625" style="1298" customWidth="1"/>
    <col min="10754" max="10754" width="1.33203125" style="1298" customWidth="1"/>
    <col min="10755" max="10755" width="20.33203125" style="1298" customWidth="1"/>
    <col min="10756" max="10756" width="9.6640625" style="1298" customWidth="1"/>
    <col min="10757" max="10757" width="7.33203125" style="1298" customWidth="1"/>
    <col min="10758" max="10758" width="1.33203125" style="1298" customWidth="1"/>
    <col min="10759" max="10759" width="5.109375" style="1298" customWidth="1"/>
    <col min="10760" max="10760" width="2.109375" style="1298" customWidth="1"/>
    <col min="10761" max="10762" width="0" style="1298" hidden="1" customWidth="1"/>
    <col min="10763" max="10763" width="11.44140625" style="1298" customWidth="1"/>
    <col min="10764" max="10764" width="1" style="1298" customWidth="1"/>
    <col min="10765" max="10765" width="17.88671875" style="1298" customWidth="1"/>
    <col min="10766" max="10766" width="15.44140625" style="1298" customWidth="1"/>
    <col min="10767" max="11008" width="12.33203125" style="1298"/>
    <col min="11009" max="11009" width="3.44140625" style="1298" customWidth="1"/>
    <col min="11010" max="11010" width="1.33203125" style="1298" customWidth="1"/>
    <col min="11011" max="11011" width="20.33203125" style="1298" customWidth="1"/>
    <col min="11012" max="11012" width="9.6640625" style="1298" customWidth="1"/>
    <col min="11013" max="11013" width="7.33203125" style="1298" customWidth="1"/>
    <col min="11014" max="11014" width="1.33203125" style="1298" customWidth="1"/>
    <col min="11015" max="11015" width="5.109375" style="1298" customWidth="1"/>
    <col min="11016" max="11016" width="2.109375" style="1298" customWidth="1"/>
    <col min="11017" max="11018" width="0" style="1298" hidden="1" customWidth="1"/>
    <col min="11019" max="11019" width="11.44140625" style="1298" customWidth="1"/>
    <col min="11020" max="11020" width="1" style="1298" customWidth="1"/>
    <col min="11021" max="11021" width="17.88671875" style="1298" customWidth="1"/>
    <col min="11022" max="11022" width="15.44140625" style="1298" customWidth="1"/>
    <col min="11023" max="11264" width="12.33203125" style="1298"/>
    <col min="11265" max="11265" width="3.44140625" style="1298" customWidth="1"/>
    <col min="11266" max="11266" width="1.33203125" style="1298" customWidth="1"/>
    <col min="11267" max="11267" width="20.33203125" style="1298" customWidth="1"/>
    <col min="11268" max="11268" width="9.6640625" style="1298" customWidth="1"/>
    <col min="11269" max="11269" width="7.33203125" style="1298" customWidth="1"/>
    <col min="11270" max="11270" width="1.33203125" style="1298" customWidth="1"/>
    <col min="11271" max="11271" width="5.109375" style="1298" customWidth="1"/>
    <col min="11272" max="11272" width="2.109375" style="1298" customWidth="1"/>
    <col min="11273" max="11274" width="0" style="1298" hidden="1" customWidth="1"/>
    <col min="11275" max="11275" width="11.44140625" style="1298" customWidth="1"/>
    <col min="11276" max="11276" width="1" style="1298" customWidth="1"/>
    <col min="11277" max="11277" width="17.88671875" style="1298" customWidth="1"/>
    <col min="11278" max="11278" width="15.44140625" style="1298" customWidth="1"/>
    <col min="11279" max="11520" width="12.33203125" style="1298"/>
    <col min="11521" max="11521" width="3.44140625" style="1298" customWidth="1"/>
    <col min="11522" max="11522" width="1.33203125" style="1298" customWidth="1"/>
    <col min="11523" max="11523" width="20.33203125" style="1298" customWidth="1"/>
    <col min="11524" max="11524" width="9.6640625" style="1298" customWidth="1"/>
    <col min="11525" max="11525" width="7.33203125" style="1298" customWidth="1"/>
    <col min="11526" max="11526" width="1.33203125" style="1298" customWidth="1"/>
    <col min="11527" max="11527" width="5.109375" style="1298" customWidth="1"/>
    <col min="11528" max="11528" width="2.109375" style="1298" customWidth="1"/>
    <col min="11529" max="11530" width="0" style="1298" hidden="1" customWidth="1"/>
    <col min="11531" max="11531" width="11.44140625" style="1298" customWidth="1"/>
    <col min="11532" max="11532" width="1" style="1298" customWidth="1"/>
    <col min="11533" max="11533" width="17.88671875" style="1298" customWidth="1"/>
    <col min="11534" max="11534" width="15.44140625" style="1298" customWidth="1"/>
    <col min="11535" max="11776" width="12.33203125" style="1298"/>
    <col min="11777" max="11777" width="3.44140625" style="1298" customWidth="1"/>
    <col min="11778" max="11778" width="1.33203125" style="1298" customWidth="1"/>
    <col min="11779" max="11779" width="20.33203125" style="1298" customWidth="1"/>
    <col min="11780" max="11780" width="9.6640625" style="1298" customWidth="1"/>
    <col min="11781" max="11781" width="7.33203125" style="1298" customWidth="1"/>
    <col min="11782" max="11782" width="1.33203125" style="1298" customWidth="1"/>
    <col min="11783" max="11783" width="5.109375" style="1298" customWidth="1"/>
    <col min="11784" max="11784" width="2.109375" style="1298" customWidth="1"/>
    <col min="11785" max="11786" width="0" style="1298" hidden="1" customWidth="1"/>
    <col min="11787" max="11787" width="11.44140625" style="1298" customWidth="1"/>
    <col min="11788" max="11788" width="1" style="1298" customWidth="1"/>
    <col min="11789" max="11789" width="17.88671875" style="1298" customWidth="1"/>
    <col min="11790" max="11790" width="15.44140625" style="1298" customWidth="1"/>
    <col min="11791" max="12032" width="12.33203125" style="1298"/>
    <col min="12033" max="12033" width="3.44140625" style="1298" customWidth="1"/>
    <col min="12034" max="12034" width="1.33203125" style="1298" customWidth="1"/>
    <col min="12035" max="12035" width="20.33203125" style="1298" customWidth="1"/>
    <col min="12036" max="12036" width="9.6640625" style="1298" customWidth="1"/>
    <col min="12037" max="12037" width="7.33203125" style="1298" customWidth="1"/>
    <col min="12038" max="12038" width="1.33203125" style="1298" customWidth="1"/>
    <col min="12039" max="12039" width="5.109375" style="1298" customWidth="1"/>
    <col min="12040" max="12040" width="2.109375" style="1298" customWidth="1"/>
    <col min="12041" max="12042" width="0" style="1298" hidden="1" customWidth="1"/>
    <col min="12043" max="12043" width="11.44140625" style="1298" customWidth="1"/>
    <col min="12044" max="12044" width="1" style="1298" customWidth="1"/>
    <col min="12045" max="12045" width="17.88671875" style="1298" customWidth="1"/>
    <col min="12046" max="12046" width="15.44140625" style="1298" customWidth="1"/>
    <col min="12047" max="12288" width="12.33203125" style="1298"/>
    <col min="12289" max="12289" width="3.44140625" style="1298" customWidth="1"/>
    <col min="12290" max="12290" width="1.33203125" style="1298" customWidth="1"/>
    <col min="12291" max="12291" width="20.33203125" style="1298" customWidth="1"/>
    <col min="12292" max="12292" width="9.6640625" style="1298" customWidth="1"/>
    <col min="12293" max="12293" width="7.33203125" style="1298" customWidth="1"/>
    <col min="12294" max="12294" width="1.33203125" style="1298" customWidth="1"/>
    <col min="12295" max="12295" width="5.109375" style="1298" customWidth="1"/>
    <col min="12296" max="12296" width="2.109375" style="1298" customWidth="1"/>
    <col min="12297" max="12298" width="0" style="1298" hidden="1" customWidth="1"/>
    <col min="12299" max="12299" width="11.44140625" style="1298" customWidth="1"/>
    <col min="12300" max="12300" width="1" style="1298" customWidth="1"/>
    <col min="12301" max="12301" width="17.88671875" style="1298" customWidth="1"/>
    <col min="12302" max="12302" width="15.44140625" style="1298" customWidth="1"/>
    <col min="12303" max="12544" width="12.33203125" style="1298"/>
    <col min="12545" max="12545" width="3.44140625" style="1298" customWidth="1"/>
    <col min="12546" max="12546" width="1.33203125" style="1298" customWidth="1"/>
    <col min="12547" max="12547" width="20.33203125" style="1298" customWidth="1"/>
    <col min="12548" max="12548" width="9.6640625" style="1298" customWidth="1"/>
    <col min="12549" max="12549" width="7.33203125" style="1298" customWidth="1"/>
    <col min="12550" max="12550" width="1.33203125" style="1298" customWidth="1"/>
    <col min="12551" max="12551" width="5.109375" style="1298" customWidth="1"/>
    <col min="12552" max="12552" width="2.109375" style="1298" customWidth="1"/>
    <col min="12553" max="12554" width="0" style="1298" hidden="1" customWidth="1"/>
    <col min="12555" max="12555" width="11.44140625" style="1298" customWidth="1"/>
    <col min="12556" max="12556" width="1" style="1298" customWidth="1"/>
    <col min="12557" max="12557" width="17.88671875" style="1298" customWidth="1"/>
    <col min="12558" max="12558" width="15.44140625" style="1298" customWidth="1"/>
    <col min="12559" max="12800" width="12.33203125" style="1298"/>
    <col min="12801" max="12801" width="3.44140625" style="1298" customWidth="1"/>
    <col min="12802" max="12802" width="1.33203125" style="1298" customWidth="1"/>
    <col min="12803" max="12803" width="20.33203125" style="1298" customWidth="1"/>
    <col min="12804" max="12804" width="9.6640625" style="1298" customWidth="1"/>
    <col min="12805" max="12805" width="7.33203125" style="1298" customWidth="1"/>
    <col min="12806" max="12806" width="1.33203125" style="1298" customWidth="1"/>
    <col min="12807" max="12807" width="5.109375" style="1298" customWidth="1"/>
    <col min="12808" max="12808" width="2.109375" style="1298" customWidth="1"/>
    <col min="12809" max="12810" width="0" style="1298" hidden="1" customWidth="1"/>
    <col min="12811" max="12811" width="11.44140625" style="1298" customWidth="1"/>
    <col min="12812" max="12812" width="1" style="1298" customWidth="1"/>
    <col min="12813" max="12813" width="17.88671875" style="1298" customWidth="1"/>
    <col min="12814" max="12814" width="15.44140625" style="1298" customWidth="1"/>
    <col min="12815" max="13056" width="12.33203125" style="1298"/>
    <col min="13057" max="13057" width="3.44140625" style="1298" customWidth="1"/>
    <col min="13058" max="13058" width="1.33203125" style="1298" customWidth="1"/>
    <col min="13059" max="13059" width="20.33203125" style="1298" customWidth="1"/>
    <col min="13060" max="13060" width="9.6640625" style="1298" customWidth="1"/>
    <col min="13061" max="13061" width="7.33203125" style="1298" customWidth="1"/>
    <col min="13062" max="13062" width="1.33203125" style="1298" customWidth="1"/>
    <col min="13063" max="13063" width="5.109375" style="1298" customWidth="1"/>
    <col min="13064" max="13064" width="2.109375" style="1298" customWidth="1"/>
    <col min="13065" max="13066" width="0" style="1298" hidden="1" customWidth="1"/>
    <col min="13067" max="13067" width="11.44140625" style="1298" customWidth="1"/>
    <col min="13068" max="13068" width="1" style="1298" customWidth="1"/>
    <col min="13069" max="13069" width="17.88671875" style="1298" customWidth="1"/>
    <col min="13070" max="13070" width="15.44140625" style="1298" customWidth="1"/>
    <col min="13071" max="13312" width="12.33203125" style="1298"/>
    <col min="13313" max="13313" width="3.44140625" style="1298" customWidth="1"/>
    <col min="13314" max="13314" width="1.33203125" style="1298" customWidth="1"/>
    <col min="13315" max="13315" width="20.33203125" style="1298" customWidth="1"/>
    <col min="13316" max="13316" width="9.6640625" style="1298" customWidth="1"/>
    <col min="13317" max="13317" width="7.33203125" style="1298" customWidth="1"/>
    <col min="13318" max="13318" width="1.33203125" style="1298" customWidth="1"/>
    <col min="13319" max="13319" width="5.109375" style="1298" customWidth="1"/>
    <col min="13320" max="13320" width="2.109375" style="1298" customWidth="1"/>
    <col min="13321" max="13322" width="0" style="1298" hidden="1" customWidth="1"/>
    <col min="13323" max="13323" width="11.44140625" style="1298" customWidth="1"/>
    <col min="13324" max="13324" width="1" style="1298" customWidth="1"/>
    <col min="13325" max="13325" width="17.88671875" style="1298" customWidth="1"/>
    <col min="13326" max="13326" width="15.44140625" style="1298" customWidth="1"/>
    <col min="13327" max="13568" width="12.33203125" style="1298"/>
    <col min="13569" max="13569" width="3.44140625" style="1298" customWidth="1"/>
    <col min="13570" max="13570" width="1.33203125" style="1298" customWidth="1"/>
    <col min="13571" max="13571" width="20.33203125" style="1298" customWidth="1"/>
    <col min="13572" max="13572" width="9.6640625" style="1298" customWidth="1"/>
    <col min="13573" max="13573" width="7.33203125" style="1298" customWidth="1"/>
    <col min="13574" max="13574" width="1.33203125" style="1298" customWidth="1"/>
    <col min="13575" max="13575" width="5.109375" style="1298" customWidth="1"/>
    <col min="13576" max="13576" width="2.109375" style="1298" customWidth="1"/>
    <col min="13577" max="13578" width="0" style="1298" hidden="1" customWidth="1"/>
    <col min="13579" max="13579" width="11.44140625" style="1298" customWidth="1"/>
    <col min="13580" max="13580" width="1" style="1298" customWidth="1"/>
    <col min="13581" max="13581" width="17.88671875" style="1298" customWidth="1"/>
    <col min="13582" max="13582" width="15.44140625" style="1298" customWidth="1"/>
    <col min="13583" max="13824" width="12.33203125" style="1298"/>
    <col min="13825" max="13825" width="3.44140625" style="1298" customWidth="1"/>
    <col min="13826" max="13826" width="1.33203125" style="1298" customWidth="1"/>
    <col min="13827" max="13827" width="20.33203125" style="1298" customWidth="1"/>
    <col min="13828" max="13828" width="9.6640625" style="1298" customWidth="1"/>
    <col min="13829" max="13829" width="7.33203125" style="1298" customWidth="1"/>
    <col min="13830" max="13830" width="1.33203125" style="1298" customWidth="1"/>
    <col min="13831" max="13831" width="5.109375" style="1298" customWidth="1"/>
    <col min="13832" max="13832" width="2.109375" style="1298" customWidth="1"/>
    <col min="13833" max="13834" width="0" style="1298" hidden="1" customWidth="1"/>
    <col min="13835" max="13835" width="11.44140625" style="1298" customWidth="1"/>
    <col min="13836" max="13836" width="1" style="1298" customWidth="1"/>
    <col min="13837" max="13837" width="17.88671875" style="1298" customWidth="1"/>
    <col min="13838" max="13838" width="15.44140625" style="1298" customWidth="1"/>
    <col min="13839" max="14080" width="12.33203125" style="1298"/>
    <col min="14081" max="14081" width="3.44140625" style="1298" customWidth="1"/>
    <col min="14082" max="14082" width="1.33203125" style="1298" customWidth="1"/>
    <col min="14083" max="14083" width="20.33203125" style="1298" customWidth="1"/>
    <col min="14084" max="14084" width="9.6640625" style="1298" customWidth="1"/>
    <col min="14085" max="14085" width="7.33203125" style="1298" customWidth="1"/>
    <col min="14086" max="14086" width="1.33203125" style="1298" customWidth="1"/>
    <col min="14087" max="14087" width="5.109375" style="1298" customWidth="1"/>
    <col min="14088" max="14088" width="2.109375" style="1298" customWidth="1"/>
    <col min="14089" max="14090" width="0" style="1298" hidden="1" customWidth="1"/>
    <col min="14091" max="14091" width="11.44140625" style="1298" customWidth="1"/>
    <col min="14092" max="14092" width="1" style="1298" customWidth="1"/>
    <col min="14093" max="14093" width="17.88671875" style="1298" customWidth="1"/>
    <col min="14094" max="14094" width="15.44140625" style="1298" customWidth="1"/>
    <col min="14095" max="14336" width="12.33203125" style="1298"/>
    <col min="14337" max="14337" width="3.44140625" style="1298" customWidth="1"/>
    <col min="14338" max="14338" width="1.33203125" style="1298" customWidth="1"/>
    <col min="14339" max="14339" width="20.33203125" style="1298" customWidth="1"/>
    <col min="14340" max="14340" width="9.6640625" style="1298" customWidth="1"/>
    <col min="14341" max="14341" width="7.33203125" style="1298" customWidth="1"/>
    <col min="14342" max="14342" width="1.33203125" style="1298" customWidth="1"/>
    <col min="14343" max="14343" width="5.109375" style="1298" customWidth="1"/>
    <col min="14344" max="14344" width="2.109375" style="1298" customWidth="1"/>
    <col min="14345" max="14346" width="0" style="1298" hidden="1" customWidth="1"/>
    <col min="14347" max="14347" width="11.44140625" style="1298" customWidth="1"/>
    <col min="14348" max="14348" width="1" style="1298" customWidth="1"/>
    <col min="14349" max="14349" width="17.88671875" style="1298" customWidth="1"/>
    <col min="14350" max="14350" width="15.44140625" style="1298" customWidth="1"/>
    <col min="14351" max="14592" width="12.33203125" style="1298"/>
    <col min="14593" max="14593" width="3.44140625" style="1298" customWidth="1"/>
    <col min="14594" max="14594" width="1.33203125" style="1298" customWidth="1"/>
    <col min="14595" max="14595" width="20.33203125" style="1298" customWidth="1"/>
    <col min="14596" max="14596" width="9.6640625" style="1298" customWidth="1"/>
    <col min="14597" max="14597" width="7.33203125" style="1298" customWidth="1"/>
    <col min="14598" max="14598" width="1.33203125" style="1298" customWidth="1"/>
    <col min="14599" max="14599" width="5.109375" style="1298" customWidth="1"/>
    <col min="14600" max="14600" width="2.109375" style="1298" customWidth="1"/>
    <col min="14601" max="14602" width="0" style="1298" hidden="1" customWidth="1"/>
    <col min="14603" max="14603" width="11.44140625" style="1298" customWidth="1"/>
    <col min="14604" max="14604" width="1" style="1298" customWidth="1"/>
    <col min="14605" max="14605" width="17.88671875" style="1298" customWidth="1"/>
    <col min="14606" max="14606" width="15.44140625" style="1298" customWidth="1"/>
    <col min="14607" max="14848" width="12.33203125" style="1298"/>
    <col min="14849" max="14849" width="3.44140625" style="1298" customWidth="1"/>
    <col min="14850" max="14850" width="1.33203125" style="1298" customWidth="1"/>
    <col min="14851" max="14851" width="20.33203125" style="1298" customWidth="1"/>
    <col min="14852" max="14852" width="9.6640625" style="1298" customWidth="1"/>
    <col min="14853" max="14853" width="7.33203125" style="1298" customWidth="1"/>
    <col min="14854" max="14854" width="1.33203125" style="1298" customWidth="1"/>
    <col min="14855" max="14855" width="5.109375" style="1298" customWidth="1"/>
    <col min="14856" max="14856" width="2.109375" style="1298" customWidth="1"/>
    <col min="14857" max="14858" width="0" style="1298" hidden="1" customWidth="1"/>
    <col min="14859" max="14859" width="11.44140625" style="1298" customWidth="1"/>
    <col min="14860" max="14860" width="1" style="1298" customWidth="1"/>
    <col min="14861" max="14861" width="17.88671875" style="1298" customWidth="1"/>
    <col min="14862" max="14862" width="15.44140625" style="1298" customWidth="1"/>
    <col min="14863" max="15104" width="12.33203125" style="1298"/>
    <col min="15105" max="15105" width="3.44140625" style="1298" customWidth="1"/>
    <col min="15106" max="15106" width="1.33203125" style="1298" customWidth="1"/>
    <col min="15107" max="15107" width="20.33203125" style="1298" customWidth="1"/>
    <col min="15108" max="15108" width="9.6640625" style="1298" customWidth="1"/>
    <col min="15109" max="15109" width="7.33203125" style="1298" customWidth="1"/>
    <col min="15110" max="15110" width="1.33203125" style="1298" customWidth="1"/>
    <col min="15111" max="15111" width="5.109375" style="1298" customWidth="1"/>
    <col min="15112" max="15112" width="2.109375" style="1298" customWidth="1"/>
    <col min="15113" max="15114" width="0" style="1298" hidden="1" customWidth="1"/>
    <col min="15115" max="15115" width="11.44140625" style="1298" customWidth="1"/>
    <col min="15116" max="15116" width="1" style="1298" customWidth="1"/>
    <col min="15117" max="15117" width="17.88671875" style="1298" customWidth="1"/>
    <col min="15118" max="15118" width="15.44140625" style="1298" customWidth="1"/>
    <col min="15119" max="15360" width="12.33203125" style="1298"/>
    <col min="15361" max="15361" width="3.44140625" style="1298" customWidth="1"/>
    <col min="15362" max="15362" width="1.33203125" style="1298" customWidth="1"/>
    <col min="15363" max="15363" width="20.33203125" style="1298" customWidth="1"/>
    <col min="15364" max="15364" width="9.6640625" style="1298" customWidth="1"/>
    <col min="15365" max="15365" width="7.33203125" style="1298" customWidth="1"/>
    <col min="15366" max="15366" width="1.33203125" style="1298" customWidth="1"/>
    <col min="15367" max="15367" width="5.109375" style="1298" customWidth="1"/>
    <col min="15368" max="15368" width="2.109375" style="1298" customWidth="1"/>
    <col min="15369" max="15370" width="0" style="1298" hidden="1" customWidth="1"/>
    <col min="15371" max="15371" width="11.44140625" style="1298" customWidth="1"/>
    <col min="15372" max="15372" width="1" style="1298" customWidth="1"/>
    <col min="15373" max="15373" width="17.88671875" style="1298" customWidth="1"/>
    <col min="15374" max="15374" width="15.44140625" style="1298" customWidth="1"/>
    <col min="15375" max="15616" width="12.33203125" style="1298"/>
    <col min="15617" max="15617" width="3.44140625" style="1298" customWidth="1"/>
    <col min="15618" max="15618" width="1.33203125" style="1298" customWidth="1"/>
    <col min="15619" max="15619" width="20.33203125" style="1298" customWidth="1"/>
    <col min="15620" max="15620" width="9.6640625" style="1298" customWidth="1"/>
    <col min="15621" max="15621" width="7.33203125" style="1298" customWidth="1"/>
    <col min="15622" max="15622" width="1.33203125" style="1298" customWidth="1"/>
    <col min="15623" max="15623" width="5.109375" style="1298" customWidth="1"/>
    <col min="15624" max="15624" width="2.109375" style="1298" customWidth="1"/>
    <col min="15625" max="15626" width="0" style="1298" hidden="1" customWidth="1"/>
    <col min="15627" max="15627" width="11.44140625" style="1298" customWidth="1"/>
    <col min="15628" max="15628" width="1" style="1298" customWidth="1"/>
    <col min="15629" max="15629" width="17.88671875" style="1298" customWidth="1"/>
    <col min="15630" max="15630" width="15.44140625" style="1298" customWidth="1"/>
    <col min="15631" max="15872" width="12.33203125" style="1298"/>
    <col min="15873" max="15873" width="3.44140625" style="1298" customWidth="1"/>
    <col min="15874" max="15874" width="1.33203125" style="1298" customWidth="1"/>
    <col min="15875" max="15875" width="20.33203125" style="1298" customWidth="1"/>
    <col min="15876" max="15876" width="9.6640625" style="1298" customWidth="1"/>
    <col min="15877" max="15877" width="7.33203125" style="1298" customWidth="1"/>
    <col min="15878" max="15878" width="1.33203125" style="1298" customWidth="1"/>
    <col min="15879" max="15879" width="5.109375" style="1298" customWidth="1"/>
    <col min="15880" max="15880" width="2.109375" style="1298" customWidth="1"/>
    <col min="15881" max="15882" width="0" style="1298" hidden="1" customWidth="1"/>
    <col min="15883" max="15883" width="11.44140625" style="1298" customWidth="1"/>
    <col min="15884" max="15884" width="1" style="1298" customWidth="1"/>
    <col min="15885" max="15885" width="17.88671875" style="1298" customWidth="1"/>
    <col min="15886" max="15886" width="15.44140625" style="1298" customWidth="1"/>
    <col min="15887" max="16128" width="12.33203125" style="1298"/>
    <col min="16129" max="16129" width="3.44140625" style="1298" customWidth="1"/>
    <col min="16130" max="16130" width="1.33203125" style="1298" customWidth="1"/>
    <col min="16131" max="16131" width="20.33203125" style="1298" customWidth="1"/>
    <col min="16132" max="16132" width="9.6640625" style="1298" customWidth="1"/>
    <col min="16133" max="16133" width="7.33203125" style="1298" customWidth="1"/>
    <col min="16134" max="16134" width="1.33203125" style="1298" customWidth="1"/>
    <col min="16135" max="16135" width="5.109375" style="1298" customWidth="1"/>
    <col min="16136" max="16136" width="2.109375" style="1298" customWidth="1"/>
    <col min="16137" max="16138" width="0" style="1298" hidden="1" customWidth="1"/>
    <col min="16139" max="16139" width="11.44140625" style="1298" customWidth="1"/>
    <col min="16140" max="16140" width="1" style="1298" customWidth="1"/>
    <col min="16141" max="16141" width="17.88671875" style="1298" customWidth="1"/>
    <col min="16142" max="16142" width="15.44140625" style="1298" customWidth="1"/>
    <col min="16143" max="16384" width="12.33203125" style="1298"/>
  </cols>
  <sheetData>
    <row r="1" spans="1:14" s="1300" customFormat="1" ht="15.6">
      <c r="A1" s="2276" t="s">
        <v>1152</v>
      </c>
      <c r="B1" s="2276"/>
      <c r="C1" s="2276"/>
      <c r="D1" s="2276"/>
      <c r="E1" s="2276"/>
      <c r="F1" s="2276"/>
      <c r="G1" s="2276"/>
      <c r="H1" s="2276"/>
      <c r="I1" s="2276"/>
      <c r="J1" s="2276"/>
      <c r="K1" s="2276"/>
      <c r="L1" s="2276"/>
      <c r="M1" s="2276"/>
      <c r="N1" s="2276"/>
    </row>
    <row r="2" spans="1:14" s="1300" customFormat="1">
      <c r="F2" s="1303"/>
      <c r="J2" s="1303"/>
      <c r="K2" s="905"/>
      <c r="L2" s="905"/>
      <c r="M2" s="906"/>
    </row>
    <row r="3" spans="1:14" s="1300" customFormat="1">
      <c r="A3" s="1303"/>
      <c r="C3" s="1300" t="s">
        <v>1151</v>
      </c>
      <c r="D3" s="1303"/>
      <c r="J3" s="1303"/>
      <c r="K3" s="905"/>
      <c r="L3" s="905"/>
      <c r="M3" s="916"/>
    </row>
    <row r="4" spans="1:14">
      <c r="C4" s="1318"/>
      <c r="M4" s="911"/>
    </row>
    <row r="5" spans="1:14" ht="36.75" customHeight="1">
      <c r="A5" s="1317">
        <v>1</v>
      </c>
      <c r="C5" s="2282" t="s">
        <v>858</v>
      </c>
      <c r="D5" s="2283"/>
      <c r="E5" s="2283"/>
      <c r="K5" s="1968"/>
      <c r="M5" s="911"/>
    </row>
    <row r="6" spans="1:14">
      <c r="K6" s="1968"/>
      <c r="M6" s="911"/>
    </row>
    <row r="7" spans="1:14">
      <c r="C7" s="1298" t="s">
        <v>701</v>
      </c>
      <c r="D7" s="1299">
        <v>125</v>
      </c>
      <c r="K7" s="1918"/>
      <c r="M7" s="911">
        <f>D7*K7</f>
        <v>0</v>
      </c>
    </row>
    <row r="8" spans="1:14">
      <c r="K8" s="1918"/>
      <c r="M8" s="911"/>
    </row>
    <row r="9" spans="1:14" ht="41.25" customHeight="1">
      <c r="A9" s="1317">
        <v>2</v>
      </c>
      <c r="C9" s="2277" t="s">
        <v>859</v>
      </c>
      <c r="D9" s="2283"/>
      <c r="E9" s="2283"/>
      <c r="K9" s="1918"/>
      <c r="M9" s="911"/>
    </row>
    <row r="10" spans="1:14">
      <c r="K10" s="1918"/>
      <c r="M10" s="911"/>
    </row>
    <row r="11" spans="1:14">
      <c r="C11" s="1298" t="s">
        <v>701</v>
      </c>
      <c r="D11" s="1299">
        <v>125</v>
      </c>
      <c r="K11" s="1918"/>
      <c r="M11" s="911">
        <f>D11*K11</f>
        <v>0</v>
      </c>
    </row>
    <row r="12" spans="1:14">
      <c r="K12" s="1918"/>
      <c r="M12" s="911"/>
    </row>
    <row r="13" spans="1:14" ht="92.25" customHeight="1">
      <c r="A13" s="1317">
        <v>3</v>
      </c>
      <c r="C13" s="2277" t="s">
        <v>1150</v>
      </c>
      <c r="D13" s="2278"/>
      <c r="E13" s="2278"/>
      <c r="K13" s="1918"/>
      <c r="M13" s="911"/>
    </row>
    <row r="14" spans="1:14" ht="12" customHeight="1">
      <c r="K14" s="1918"/>
      <c r="M14" s="911"/>
    </row>
    <row r="15" spans="1:14">
      <c r="C15" s="1298" t="s">
        <v>701</v>
      </c>
      <c r="D15" s="1299">
        <v>125</v>
      </c>
      <c r="K15" s="1918"/>
      <c r="M15" s="911">
        <f>D15*K15</f>
        <v>0</v>
      </c>
    </row>
    <row r="16" spans="1:14">
      <c r="K16" s="1918"/>
      <c r="M16" s="911"/>
    </row>
    <row r="17" spans="1:14" ht="41.25" customHeight="1">
      <c r="A17" s="1317">
        <v>4</v>
      </c>
      <c r="C17" s="2277" t="s">
        <v>1149</v>
      </c>
      <c r="D17" s="2277"/>
      <c r="E17" s="2277"/>
      <c r="K17" s="1918"/>
      <c r="M17" s="911"/>
    </row>
    <row r="18" spans="1:14" ht="12" customHeight="1">
      <c r="K18" s="1918"/>
      <c r="M18" s="911"/>
    </row>
    <row r="19" spans="1:14">
      <c r="C19" s="1298" t="s">
        <v>701</v>
      </c>
      <c r="D19" s="1299">
        <v>90</v>
      </c>
      <c r="K19" s="1918"/>
      <c r="M19" s="911">
        <f>D19*K19</f>
        <v>0</v>
      </c>
    </row>
    <row r="20" spans="1:14">
      <c r="K20" s="1918"/>
      <c r="M20" s="911"/>
    </row>
    <row r="21" spans="1:14" ht="57.75" customHeight="1">
      <c r="A21" s="1317">
        <v>5</v>
      </c>
      <c r="C21" s="2277" t="s">
        <v>1148</v>
      </c>
      <c r="D21" s="2278"/>
      <c r="E21" s="2278"/>
      <c r="K21" s="1918"/>
      <c r="M21" s="909"/>
    </row>
    <row r="22" spans="1:14">
      <c r="K22" s="1918"/>
      <c r="M22" s="909"/>
    </row>
    <row r="23" spans="1:14">
      <c r="C23" s="1298" t="s">
        <v>764</v>
      </c>
      <c r="D23" s="1299">
        <v>2</v>
      </c>
      <c r="K23" s="1918"/>
      <c r="M23" s="911">
        <f>D23*K23</f>
        <v>0</v>
      </c>
    </row>
    <row r="24" spans="1:14">
      <c r="K24" s="1918"/>
      <c r="M24" s="911"/>
    </row>
    <row r="25" spans="1:14" ht="90.75" customHeight="1">
      <c r="A25" s="1317">
        <v>6</v>
      </c>
      <c r="C25" s="2277" t="s">
        <v>1147</v>
      </c>
      <c r="D25" s="2278"/>
      <c r="E25" s="2278"/>
      <c r="K25" s="1918"/>
      <c r="M25" s="911"/>
    </row>
    <row r="26" spans="1:14" ht="12" customHeight="1">
      <c r="K26" s="1918"/>
      <c r="M26" s="911"/>
    </row>
    <row r="27" spans="1:14">
      <c r="C27" s="1298" t="s">
        <v>701</v>
      </c>
      <c r="D27" s="1299">
        <v>8</v>
      </c>
      <c r="K27" s="1918"/>
      <c r="M27" s="911">
        <f>D27*K27</f>
        <v>0</v>
      </c>
    </row>
    <row r="28" spans="1:14">
      <c r="K28" s="1918"/>
      <c r="M28" s="911"/>
    </row>
    <row r="29" spans="1:14" ht="90.75" customHeight="1">
      <c r="A29" s="1317">
        <v>7</v>
      </c>
      <c r="C29" s="2277" t="s">
        <v>1146</v>
      </c>
      <c r="D29" s="2278"/>
      <c r="E29" s="2278"/>
      <c r="K29" s="1918"/>
      <c r="M29" s="911"/>
    </row>
    <row r="30" spans="1:14" ht="12" customHeight="1">
      <c r="K30" s="1918"/>
      <c r="M30" s="911"/>
    </row>
    <row r="31" spans="1:14">
      <c r="C31" s="1298" t="s">
        <v>701</v>
      </c>
      <c r="D31" s="1299">
        <v>4</v>
      </c>
      <c r="K31" s="1918"/>
      <c r="M31" s="911">
        <f>D31*K31</f>
        <v>0</v>
      </c>
    </row>
    <row r="32" spans="1:14">
      <c r="K32" s="1918"/>
      <c r="M32" s="911"/>
      <c r="N32" s="919"/>
    </row>
    <row r="33" spans="1:14" ht="93" customHeight="1">
      <c r="A33" s="1317">
        <v>8</v>
      </c>
      <c r="C33" s="2277" t="s">
        <v>1145</v>
      </c>
      <c r="D33" s="2278"/>
      <c r="E33" s="2278"/>
      <c r="K33" s="1918"/>
      <c r="M33" s="911"/>
    </row>
    <row r="34" spans="1:14" ht="12" customHeight="1">
      <c r="K34" s="1918"/>
      <c r="M34" s="911"/>
    </row>
    <row r="35" spans="1:14">
      <c r="C35" s="1298" t="s">
        <v>701</v>
      </c>
      <c r="D35" s="1299">
        <v>8</v>
      </c>
      <c r="K35" s="1918"/>
      <c r="M35" s="911">
        <f>D35*K35</f>
        <v>0</v>
      </c>
    </row>
    <row r="36" spans="1:14">
      <c r="K36" s="1918"/>
      <c r="M36" s="911"/>
    </row>
    <row r="37" spans="1:14" ht="28.5" customHeight="1">
      <c r="A37" s="1317">
        <v>9</v>
      </c>
      <c r="C37" s="2277" t="s">
        <v>1144</v>
      </c>
      <c r="D37" s="2278"/>
      <c r="E37" s="2278"/>
      <c r="K37" s="1918"/>
      <c r="M37" s="909"/>
    </row>
    <row r="38" spans="1:14">
      <c r="K38" s="1918"/>
      <c r="M38" s="909"/>
    </row>
    <row r="39" spans="1:14">
      <c r="C39" s="1298" t="s">
        <v>11</v>
      </c>
      <c r="D39" s="1299">
        <v>4</v>
      </c>
      <c r="K39" s="1918"/>
      <c r="M39" s="911">
        <f>D39*K39</f>
        <v>0</v>
      </c>
    </row>
    <row r="40" spans="1:14">
      <c r="K40" s="1918"/>
      <c r="M40" s="911"/>
    </row>
    <row r="41" spans="1:14">
      <c r="K41" s="1918"/>
      <c r="M41" s="911"/>
    </row>
    <row r="42" spans="1:14">
      <c r="K42" s="1918"/>
      <c r="M42" s="911"/>
      <c r="N42" s="919"/>
    </row>
    <row r="43" spans="1:14" ht="28.5" customHeight="1">
      <c r="A43" s="1317">
        <v>10</v>
      </c>
      <c r="C43" s="2277" t="s">
        <v>866</v>
      </c>
      <c r="D43" s="2278"/>
      <c r="E43" s="2278"/>
      <c r="K43" s="1918"/>
      <c r="M43" s="909"/>
    </row>
    <row r="44" spans="1:14">
      <c r="K44" s="1918"/>
      <c r="M44" s="909"/>
    </row>
    <row r="45" spans="1:14">
      <c r="C45" s="1298" t="s">
        <v>701</v>
      </c>
      <c r="D45" s="1299">
        <v>125</v>
      </c>
      <c r="K45" s="1918"/>
      <c r="M45" s="911">
        <f>D45*K45</f>
        <v>0</v>
      </c>
    </row>
    <row r="46" spans="1:14">
      <c r="K46" s="1918"/>
      <c r="M46" s="911"/>
      <c r="N46" s="919" t="s">
        <v>1143</v>
      </c>
    </row>
    <row r="47" spans="1:14" ht="92.25" customHeight="1">
      <c r="A47" s="1317">
        <v>11</v>
      </c>
      <c r="C47" s="2277" t="s">
        <v>1142</v>
      </c>
      <c r="D47" s="2278"/>
      <c r="E47" s="2278"/>
      <c r="K47" s="1918"/>
      <c r="M47" s="911"/>
    </row>
    <row r="48" spans="1:14" ht="12" customHeight="1">
      <c r="K48" s="1918"/>
      <c r="M48" s="911"/>
    </row>
    <row r="49" spans="1:13">
      <c r="C49" s="1298" t="s">
        <v>11</v>
      </c>
      <c r="D49" s="1299">
        <v>3</v>
      </c>
      <c r="K49" s="1918"/>
      <c r="M49" s="911">
        <f>D49*K49</f>
        <v>0</v>
      </c>
    </row>
    <row r="50" spans="1:13">
      <c r="K50" s="1918"/>
      <c r="M50" s="911"/>
    </row>
    <row r="51" spans="1:13" ht="27" customHeight="1">
      <c r="A51" s="1317">
        <v>12</v>
      </c>
      <c r="C51" s="2277" t="s">
        <v>884</v>
      </c>
      <c r="D51" s="2278"/>
      <c r="E51" s="2278"/>
      <c r="K51" s="1918"/>
      <c r="M51" s="909"/>
    </row>
    <row r="52" spans="1:13">
      <c r="K52" s="1918"/>
      <c r="M52" s="909"/>
    </row>
    <row r="53" spans="1:13">
      <c r="C53" s="1298" t="s">
        <v>885</v>
      </c>
      <c r="D53" s="1299">
        <v>12</v>
      </c>
      <c r="K53" s="1918"/>
      <c r="M53" s="911">
        <f>D53*K53</f>
        <v>0</v>
      </c>
    </row>
    <row r="54" spans="1:13">
      <c r="K54" s="1918"/>
      <c r="M54" s="911"/>
    </row>
    <row r="55" spans="1:13" ht="27" customHeight="1">
      <c r="A55" s="1317">
        <v>13</v>
      </c>
      <c r="C55" s="2277" t="s">
        <v>886</v>
      </c>
      <c r="D55" s="2278"/>
      <c r="E55" s="2278"/>
      <c r="K55" s="1918"/>
      <c r="M55" s="909"/>
    </row>
    <row r="56" spans="1:13">
      <c r="K56" s="1918"/>
      <c r="M56" s="909"/>
    </row>
    <row r="57" spans="1:13">
      <c r="C57" s="1298" t="s">
        <v>701</v>
      </c>
      <c r="D57" s="1299">
        <v>125</v>
      </c>
      <c r="K57" s="1918"/>
      <c r="M57" s="911">
        <f>D57*K57</f>
        <v>0</v>
      </c>
    </row>
    <row r="58" spans="1:13">
      <c r="K58" s="1918"/>
      <c r="M58" s="911"/>
    </row>
    <row r="59" spans="1:13" ht="15.75" customHeight="1">
      <c r="A59" s="1317">
        <v>14</v>
      </c>
      <c r="C59" s="2277" t="s">
        <v>1141</v>
      </c>
      <c r="D59" s="2278"/>
      <c r="E59" s="2278"/>
      <c r="K59" s="1918"/>
      <c r="M59" s="909"/>
    </row>
    <row r="60" spans="1:13">
      <c r="K60" s="1918"/>
      <c r="M60" s="909"/>
    </row>
    <row r="61" spans="1:13">
      <c r="C61" s="1298" t="s">
        <v>764</v>
      </c>
      <c r="D61" s="1299">
        <v>1</v>
      </c>
      <c r="K61" s="1918"/>
      <c r="M61" s="911">
        <f>D61*K61</f>
        <v>0</v>
      </c>
    </row>
    <row r="62" spans="1:13">
      <c r="K62" s="1918"/>
      <c r="M62" s="911"/>
    </row>
    <row r="63" spans="1:13" ht="15.75" customHeight="1">
      <c r="A63" s="1317">
        <v>15</v>
      </c>
      <c r="C63" s="2277" t="s">
        <v>887</v>
      </c>
      <c r="D63" s="2278"/>
      <c r="E63" s="2278"/>
      <c r="K63" s="1918"/>
      <c r="M63" s="909"/>
    </row>
    <row r="64" spans="1:13">
      <c r="K64" s="1918"/>
      <c r="M64" s="909"/>
    </row>
    <row r="65" spans="1:13">
      <c r="C65" s="1298" t="s">
        <v>885</v>
      </c>
      <c r="D65" s="1299">
        <v>12</v>
      </c>
      <c r="K65" s="1918"/>
      <c r="M65" s="911">
        <f>D65*K65</f>
        <v>0</v>
      </c>
    </row>
    <row r="66" spans="1:13">
      <c r="K66" s="1918"/>
      <c r="M66" s="911"/>
    </row>
    <row r="67" spans="1:13" ht="18.75" customHeight="1">
      <c r="A67" s="1317">
        <v>16</v>
      </c>
      <c r="C67" s="2277" t="s">
        <v>888</v>
      </c>
      <c r="D67" s="2278"/>
      <c r="E67" s="2278"/>
      <c r="K67" s="1918"/>
      <c r="M67" s="909"/>
    </row>
    <row r="68" spans="1:13">
      <c r="K68" s="1918"/>
      <c r="M68" s="909"/>
    </row>
    <row r="69" spans="1:13">
      <c r="C69" s="1298" t="s">
        <v>885</v>
      </c>
      <c r="D69" s="1299">
        <v>20</v>
      </c>
      <c r="K69" s="1918"/>
      <c r="M69" s="911">
        <f>D69*K69</f>
        <v>0</v>
      </c>
    </row>
    <row r="70" spans="1:13">
      <c r="K70" s="1918"/>
      <c r="M70" s="911"/>
    </row>
    <row r="71" spans="1:13" ht="47.4" customHeight="1">
      <c r="A71" s="1317">
        <v>17</v>
      </c>
      <c r="C71" s="2277" t="s">
        <v>1140</v>
      </c>
      <c r="D71" s="2278"/>
      <c r="E71" s="2278"/>
      <c r="K71" s="1918"/>
      <c r="M71" s="909"/>
    </row>
    <row r="72" spans="1:13">
      <c r="K72" s="1918"/>
      <c r="M72" s="909"/>
    </row>
    <row r="73" spans="1:13">
      <c r="C73" s="1298" t="s">
        <v>764</v>
      </c>
      <c r="D73" s="1299">
        <v>1</v>
      </c>
      <c r="K73" s="65"/>
      <c r="M73" s="911">
        <f>SUM(M6:M69)*0.1</f>
        <v>0</v>
      </c>
    </row>
    <row r="74" spans="1:13" ht="12.75" customHeight="1" thickBot="1">
      <c r="M74" s="911"/>
    </row>
    <row r="75" spans="1:13" ht="13.8" thickTop="1">
      <c r="C75" s="1307"/>
      <c r="D75" s="1306"/>
      <c r="E75" s="1307"/>
      <c r="F75" s="1307"/>
      <c r="G75" s="1307"/>
      <c r="H75" s="1307"/>
      <c r="I75" s="1307"/>
      <c r="J75" s="1306"/>
      <c r="K75" s="914"/>
      <c r="L75" s="914"/>
      <c r="M75" s="915"/>
    </row>
    <row r="76" spans="1:13" s="1300" customFormat="1">
      <c r="A76" s="1303"/>
      <c r="C76" s="1300" t="s">
        <v>650</v>
      </c>
      <c r="D76" s="1303"/>
      <c r="J76" s="1303"/>
      <c r="K76" s="905"/>
      <c r="L76" s="905"/>
      <c r="M76" s="916">
        <f>SUM(M5:M73)</f>
        <v>0</v>
      </c>
    </row>
    <row r="77" spans="1:13" s="1300" customFormat="1">
      <c r="A77" s="1303"/>
      <c r="D77" s="1303"/>
      <c r="J77" s="1303"/>
      <c r="K77" s="905"/>
      <c r="L77" s="905"/>
      <c r="M77" s="916"/>
    </row>
    <row r="78" spans="1:13" s="1300" customFormat="1">
      <c r="A78" s="1303"/>
      <c r="D78" s="1303"/>
      <c r="J78" s="1303"/>
      <c r="K78" s="905"/>
      <c r="L78" s="905"/>
      <c r="M78" s="916"/>
    </row>
    <row r="79" spans="1:13" s="1300" customFormat="1">
      <c r="A79" s="1303"/>
      <c r="D79" s="1303"/>
      <c r="J79" s="1303"/>
      <c r="K79" s="905"/>
      <c r="L79" s="905"/>
      <c r="M79" s="916"/>
    </row>
    <row r="80" spans="1:13" s="1300" customFormat="1">
      <c r="A80" s="1303"/>
      <c r="D80" s="1303"/>
      <c r="J80" s="1303"/>
      <c r="K80" s="905"/>
      <c r="L80" s="905"/>
      <c r="M80" s="916"/>
    </row>
    <row r="81" spans="1:13" s="1300" customFormat="1">
      <c r="A81" s="1303"/>
      <c r="D81" s="1303"/>
      <c r="J81" s="1303"/>
      <c r="K81" s="905"/>
      <c r="L81" s="905"/>
      <c r="M81" s="916"/>
    </row>
    <row r="82" spans="1:13" s="1300" customFormat="1">
      <c r="A82" s="1303"/>
      <c r="D82" s="1303"/>
      <c r="J82" s="1303"/>
      <c r="K82" s="905"/>
      <c r="L82" s="905"/>
      <c r="M82" s="916"/>
    </row>
    <row r="83" spans="1:13" s="1300" customFormat="1">
      <c r="A83" s="1303"/>
      <c r="D83" s="1303"/>
      <c r="J83" s="1303"/>
      <c r="K83" s="905"/>
      <c r="L83" s="905"/>
      <c r="M83" s="916"/>
    </row>
    <row r="84" spans="1:13">
      <c r="M84" s="919"/>
    </row>
    <row r="85" spans="1:13">
      <c r="A85" s="1303"/>
      <c r="B85" s="1300"/>
      <c r="C85" s="1300" t="s">
        <v>1139</v>
      </c>
      <c r="D85" s="1303"/>
      <c r="E85" s="1300"/>
      <c r="F85" s="1300"/>
      <c r="G85" s="1300"/>
      <c r="H85" s="1300"/>
      <c r="I85" s="1300"/>
      <c r="J85" s="1303"/>
      <c r="K85" s="905"/>
      <c r="L85" s="905"/>
      <c r="M85" s="906"/>
    </row>
    <row r="86" spans="1:13">
      <c r="A86" s="1303"/>
      <c r="B86" s="1300"/>
      <c r="C86" s="1300"/>
      <c r="D86" s="1303"/>
      <c r="E86" s="1300"/>
      <c r="F86" s="1300"/>
      <c r="G86" s="1300"/>
      <c r="H86" s="1300"/>
      <c r="I86" s="1300"/>
      <c r="J86" s="1303"/>
      <c r="K86" s="905"/>
      <c r="L86" s="905"/>
      <c r="M86" s="906"/>
    </row>
    <row r="87" spans="1:13">
      <c r="A87" s="1303"/>
      <c r="B87" s="1300"/>
      <c r="C87" s="1300" t="s">
        <v>1138</v>
      </c>
      <c r="D87" s="1303"/>
      <c r="E87" s="1300"/>
      <c r="F87" s="1300"/>
      <c r="G87" s="1300"/>
      <c r="H87" s="1300"/>
      <c r="I87" s="1300"/>
      <c r="J87" s="1303"/>
      <c r="K87" s="905"/>
      <c r="L87" s="905"/>
      <c r="M87" s="906">
        <f>SUM(M76)</f>
        <v>0</v>
      </c>
    </row>
    <row r="88" spans="1:13" ht="13.8" thickBot="1"/>
    <row r="89" spans="1:13" ht="13.8" thickTop="1">
      <c r="C89" s="1307"/>
      <c r="D89" s="1306"/>
      <c r="E89" s="1307"/>
      <c r="F89" s="1307"/>
      <c r="G89" s="1307"/>
      <c r="H89" s="1307"/>
      <c r="I89" s="1307"/>
      <c r="J89" s="1306"/>
      <c r="K89" s="914"/>
      <c r="L89" s="914"/>
      <c r="M89" s="923"/>
    </row>
    <row r="90" spans="1:13">
      <c r="A90" s="1303"/>
      <c r="B90" s="1300"/>
      <c r="C90" s="1300" t="s">
        <v>650</v>
      </c>
      <c r="D90" s="1303"/>
      <c r="E90" s="1300"/>
      <c r="F90" s="1300"/>
      <c r="G90" s="1300"/>
      <c r="H90" s="1300"/>
      <c r="I90" s="1300"/>
      <c r="J90" s="1303"/>
      <c r="K90" s="905"/>
      <c r="L90" s="905"/>
      <c r="M90" s="906">
        <f>SUM(M87:M87)</f>
        <v>0</v>
      </c>
    </row>
    <row r="91" spans="1:13">
      <c r="A91" s="1303"/>
      <c r="B91" s="1300"/>
      <c r="C91" s="1300"/>
      <c r="D91" s="1303"/>
      <c r="E91" s="1300"/>
      <c r="F91" s="1300"/>
      <c r="G91" s="1300"/>
      <c r="H91" s="1300"/>
      <c r="I91" s="1300"/>
      <c r="J91" s="1303"/>
      <c r="K91" s="905"/>
      <c r="L91" s="905"/>
      <c r="M91" s="906"/>
    </row>
    <row r="92" spans="1:13">
      <c r="A92" s="1303"/>
      <c r="B92" s="1300"/>
      <c r="C92" s="1300"/>
      <c r="D92" s="1303"/>
      <c r="E92" s="1300"/>
      <c r="F92" s="1300"/>
      <c r="G92" s="1300"/>
      <c r="H92" s="1300"/>
      <c r="I92" s="1300"/>
      <c r="J92" s="1300"/>
      <c r="K92" s="1300" t="s">
        <v>34</v>
      </c>
      <c r="L92" s="1303"/>
      <c r="M92" s="906">
        <f>SUM(M90*0.22)</f>
        <v>0</v>
      </c>
    </row>
    <row r="93" spans="1:13" ht="13.8" thickBot="1">
      <c r="C93" s="1305"/>
      <c r="D93" s="1304"/>
      <c r="E93" s="1305"/>
      <c r="F93" s="1305"/>
      <c r="G93" s="1305"/>
      <c r="H93" s="1305"/>
      <c r="I93" s="1305"/>
      <c r="J93" s="1304"/>
      <c r="K93" s="928"/>
      <c r="L93" s="928"/>
      <c r="M93" s="929"/>
    </row>
    <row r="94" spans="1:13" ht="13.8" thickTop="1">
      <c r="A94" s="1303"/>
      <c r="B94" s="1300"/>
      <c r="C94" s="1300"/>
      <c r="D94" s="1303"/>
      <c r="E94" s="1300"/>
      <c r="F94" s="1300"/>
      <c r="G94" s="1300"/>
      <c r="H94" s="1300" t="s">
        <v>650</v>
      </c>
      <c r="I94" s="1300"/>
      <c r="J94" s="1303"/>
      <c r="K94" s="905"/>
      <c r="L94" s="905"/>
      <c r="M94" s="906">
        <f>SUM(M90:M92)</f>
        <v>0</v>
      </c>
    </row>
    <row r="95" spans="1:13" s="1308" customFormat="1">
      <c r="B95" s="1309"/>
      <c r="C95" s="1316"/>
      <c r="D95" s="1316"/>
      <c r="E95" s="1312"/>
      <c r="F95" s="1311"/>
      <c r="G95" s="1311"/>
      <c r="H95" s="1311"/>
      <c r="I95" s="1310"/>
      <c r="J95" s="1315"/>
    </row>
    <row r="96" spans="1:13" s="1308" customFormat="1">
      <c r="B96" s="1309"/>
      <c r="C96" s="1314"/>
      <c r="D96" s="1313"/>
      <c r="E96" s="1312"/>
      <c r="F96" s="1311"/>
      <c r="G96" s="1311"/>
      <c r="H96" s="1311"/>
      <c r="I96" s="1310"/>
    </row>
    <row r="97" spans="2:14" s="1308" customFormat="1">
      <c r="B97" s="1309"/>
      <c r="C97" s="1314"/>
      <c r="D97" s="1313"/>
      <c r="E97" s="1312"/>
      <c r="F97" s="1311"/>
      <c r="G97" s="1311"/>
      <c r="H97" s="1311"/>
      <c r="I97" s="1310"/>
    </row>
    <row r="98" spans="2:14" s="1308" customFormat="1">
      <c r="B98" s="1309"/>
      <c r="C98" s="1314"/>
      <c r="D98" s="1313"/>
      <c r="E98" s="1312"/>
      <c r="F98" s="1311"/>
      <c r="G98" s="1311"/>
      <c r="H98" s="1311"/>
      <c r="I98" s="1310"/>
    </row>
    <row r="99" spans="2:14" s="1308" customFormat="1">
      <c r="B99" s="1309"/>
      <c r="C99" s="1314"/>
      <c r="D99" s="1313"/>
      <c r="E99" s="1312"/>
      <c r="F99" s="1311"/>
      <c r="G99" s="1311"/>
      <c r="H99" s="1311"/>
      <c r="I99" s="1310"/>
    </row>
    <row r="100" spans="2:14" s="1308" customFormat="1">
      <c r="B100" s="1309"/>
      <c r="C100" s="1314" t="s">
        <v>44</v>
      </c>
      <c r="D100" s="1313"/>
      <c r="E100" s="1312"/>
      <c r="F100" s="1311"/>
      <c r="G100" s="1311"/>
      <c r="H100" s="1311"/>
      <c r="I100" s="1310"/>
    </row>
    <row r="101" spans="2:14" s="1308" customFormat="1">
      <c r="B101" s="1309"/>
      <c r="C101" s="1314"/>
      <c r="D101" s="1313"/>
      <c r="E101" s="1312"/>
      <c r="F101" s="1311"/>
      <c r="G101" s="1311"/>
      <c r="H101" s="1311"/>
      <c r="I101" s="1310"/>
    </row>
    <row r="102" spans="2:14" s="1308" customFormat="1">
      <c r="B102" s="1309"/>
      <c r="C102" s="2279" t="s">
        <v>1137</v>
      </c>
      <c r="D102" s="2280"/>
      <c r="E102" s="2280"/>
      <c r="F102" s="2280"/>
      <c r="G102" s="2280"/>
      <c r="H102" s="2280"/>
      <c r="I102" s="2280"/>
      <c r="J102" s="2280"/>
      <c r="K102" s="2281"/>
      <c r="L102" s="2281"/>
      <c r="M102" s="2281"/>
      <c r="N102" s="2281"/>
    </row>
    <row r="103" spans="2:14" s="1308" customFormat="1">
      <c r="B103" s="1309"/>
      <c r="C103" s="2280"/>
      <c r="D103" s="2280"/>
      <c r="E103" s="2280"/>
      <c r="F103" s="2280"/>
      <c r="G103" s="2280"/>
      <c r="H103" s="2280"/>
      <c r="I103" s="2280"/>
      <c r="J103" s="2280"/>
      <c r="K103" s="2281"/>
      <c r="L103" s="2281"/>
      <c r="M103" s="2281"/>
      <c r="N103" s="2281"/>
    </row>
    <row r="104" spans="2:14" s="1308" customFormat="1">
      <c r="B104" s="1309"/>
      <c r="C104" s="2280"/>
      <c r="D104" s="2280"/>
      <c r="E104" s="2280"/>
      <c r="F104" s="2280"/>
      <c r="G104" s="2280"/>
      <c r="H104" s="2280"/>
      <c r="I104" s="2280"/>
      <c r="J104" s="2280"/>
      <c r="K104" s="2281"/>
      <c r="L104" s="2281"/>
      <c r="M104" s="2281"/>
      <c r="N104" s="2281"/>
    </row>
    <row r="105" spans="2:14" s="1308" customFormat="1">
      <c r="B105" s="1309"/>
      <c r="C105" s="2280"/>
      <c r="D105" s="2280"/>
      <c r="E105" s="2280"/>
      <c r="F105" s="2280"/>
      <c r="G105" s="2280"/>
      <c r="H105" s="2280"/>
      <c r="I105" s="2280"/>
      <c r="J105" s="2280"/>
      <c r="K105" s="2281"/>
      <c r="L105" s="2281"/>
      <c r="M105" s="2281"/>
      <c r="N105" s="2281"/>
    </row>
    <row r="106" spans="2:14" s="1308" customFormat="1">
      <c r="B106" s="1309"/>
      <c r="C106" s="2280"/>
      <c r="D106" s="2280"/>
      <c r="E106" s="2280"/>
      <c r="F106" s="2280"/>
      <c r="G106" s="2280"/>
      <c r="H106" s="2280"/>
      <c r="I106" s="2280"/>
      <c r="J106" s="2280"/>
      <c r="K106" s="2281"/>
      <c r="L106" s="2281"/>
      <c r="M106" s="2281"/>
      <c r="N106" s="2281"/>
    </row>
    <row r="107" spans="2:14" s="1308" customFormat="1">
      <c r="B107" s="1309"/>
      <c r="C107" s="2280"/>
      <c r="D107" s="2280"/>
      <c r="E107" s="2280"/>
      <c r="F107" s="2280"/>
      <c r="G107" s="2280"/>
      <c r="H107" s="2280"/>
      <c r="I107" s="2280"/>
      <c r="J107" s="2280"/>
      <c r="K107" s="2281"/>
      <c r="L107" s="2281"/>
      <c r="M107" s="2281"/>
      <c r="N107" s="2281"/>
    </row>
    <row r="108" spans="2:14" s="1308" customFormat="1">
      <c r="B108" s="1309"/>
      <c r="C108" s="2280"/>
      <c r="D108" s="2280"/>
      <c r="E108" s="2280"/>
      <c r="F108" s="2280"/>
      <c r="G108" s="2280"/>
      <c r="H108" s="2280"/>
      <c r="I108" s="2280"/>
      <c r="J108" s="2280"/>
      <c r="K108" s="2281"/>
      <c r="L108" s="2281"/>
      <c r="M108" s="2281"/>
      <c r="N108" s="2281"/>
    </row>
    <row r="109" spans="2:14" s="1308" customFormat="1">
      <c r="B109" s="1309"/>
      <c r="C109" s="2280"/>
      <c r="D109" s="2280"/>
      <c r="E109" s="2280"/>
      <c r="F109" s="2280"/>
      <c r="G109" s="2280"/>
      <c r="H109" s="2280"/>
      <c r="I109" s="2280"/>
      <c r="J109" s="2280"/>
      <c r="K109" s="2281"/>
      <c r="L109" s="2281"/>
      <c r="M109" s="2281"/>
      <c r="N109" s="2281"/>
    </row>
    <row r="110" spans="2:14" s="1308" customFormat="1">
      <c r="B110" s="1309"/>
      <c r="C110" s="2280"/>
      <c r="D110" s="2280"/>
      <c r="E110" s="2280"/>
      <c r="F110" s="2280"/>
      <c r="G110" s="2280"/>
      <c r="H110" s="2280"/>
      <c r="I110" s="2280"/>
      <c r="J110" s="2280"/>
      <c r="K110" s="2281"/>
      <c r="L110" s="2281"/>
      <c r="M110" s="2281"/>
      <c r="N110" s="2281"/>
    </row>
    <row r="111" spans="2:14" s="1308" customFormat="1">
      <c r="B111" s="1309"/>
      <c r="C111" s="2280"/>
      <c r="D111" s="2280"/>
      <c r="E111" s="2280"/>
      <c r="F111" s="2280"/>
      <c r="G111" s="2280"/>
      <c r="H111" s="2280"/>
      <c r="I111" s="2280"/>
      <c r="J111" s="2280"/>
      <c r="K111" s="2281"/>
      <c r="L111" s="2281"/>
      <c r="M111" s="2281"/>
      <c r="N111" s="2281"/>
    </row>
    <row r="112" spans="2:14" s="1308" customFormat="1" ht="18.75" customHeight="1">
      <c r="B112" s="1309"/>
      <c r="C112" s="2280"/>
      <c r="D112" s="2280"/>
      <c r="E112" s="2280"/>
      <c r="F112" s="2280"/>
      <c r="G112" s="2280"/>
      <c r="H112" s="2280"/>
      <c r="I112" s="2280"/>
      <c r="J112" s="2280"/>
      <c r="K112" s="2281"/>
      <c r="L112" s="2281"/>
      <c r="M112" s="2281"/>
      <c r="N112" s="2281"/>
    </row>
    <row r="125" spans="14:14">
      <c r="N125" s="919" t="s">
        <v>1136</v>
      </c>
    </row>
    <row r="158" spans="14:14">
      <c r="N158" s="919"/>
    </row>
    <row r="182" spans="11:13" ht="15.6">
      <c r="K182" s="943"/>
    </row>
    <row r="184" spans="11:13" ht="15.6">
      <c r="K184" s="1298"/>
      <c r="L184" s="943"/>
      <c r="M184" s="944"/>
    </row>
    <row r="234" spans="1:14" s="909" customFormat="1" ht="15.6">
      <c r="A234" s="1299"/>
      <c r="B234" s="1298"/>
      <c r="C234" s="1298"/>
      <c r="D234" s="1299"/>
      <c r="E234" s="1298"/>
      <c r="F234" s="1298"/>
      <c r="G234" s="1298"/>
      <c r="H234" s="1298"/>
      <c r="I234" s="1298"/>
      <c r="J234" s="1299"/>
      <c r="K234" s="943"/>
      <c r="M234" s="910"/>
      <c r="N234" s="1298"/>
    </row>
    <row r="286" spans="1:14" s="909" customFormat="1" ht="15.6">
      <c r="A286" s="1299"/>
      <c r="B286" s="1298"/>
      <c r="C286" s="1298"/>
      <c r="D286" s="1299"/>
      <c r="E286" s="1298"/>
      <c r="F286" s="1298"/>
      <c r="G286" s="1298"/>
      <c r="H286" s="1298"/>
      <c r="I286" s="1298"/>
      <c r="J286" s="1299"/>
      <c r="K286" s="943"/>
      <c r="M286" s="910"/>
      <c r="N286" s="1298"/>
    </row>
    <row r="297" spans="1:14" s="909" customFormat="1" hidden="1">
      <c r="A297" s="1299"/>
      <c r="B297" s="1298"/>
      <c r="C297" s="1298"/>
      <c r="D297" s="1299"/>
      <c r="E297" s="1298"/>
      <c r="F297" s="1298"/>
      <c r="G297" s="1298"/>
      <c r="H297" s="1298"/>
      <c r="I297" s="1298"/>
      <c r="J297" s="1299"/>
      <c r="M297" s="910"/>
      <c r="N297" s="1298"/>
    </row>
    <row r="298" spans="1:14" s="909" customFormat="1" hidden="1">
      <c r="A298" s="1299"/>
      <c r="B298" s="1298"/>
      <c r="C298" s="1298"/>
      <c r="D298" s="1299"/>
      <c r="E298" s="1298"/>
      <c r="F298" s="1298"/>
      <c r="G298" s="1298"/>
      <c r="H298" s="1298"/>
      <c r="I298" s="1298"/>
      <c r="J298" s="1299"/>
      <c r="M298" s="910"/>
      <c r="N298" s="1298"/>
    </row>
    <row r="301" spans="1:14" hidden="1"/>
    <row r="302" spans="1:14" hidden="1"/>
    <row r="305" spans="8:8">
      <c r="H305" s="1299"/>
    </row>
    <row r="306" spans="8:8">
      <c r="H306" s="1299"/>
    </row>
    <row r="307" spans="8:8" hidden="1"/>
    <row r="308" spans="8:8" hidden="1"/>
    <row r="344" spans="1:14" s="909" customFormat="1" ht="15.6">
      <c r="A344" s="1299"/>
      <c r="B344" s="1298"/>
      <c r="C344" s="1298"/>
      <c r="D344" s="1299"/>
      <c r="E344" s="1298"/>
      <c r="F344" s="1298"/>
      <c r="G344" s="1298"/>
      <c r="H344" s="1298"/>
      <c r="I344" s="1298"/>
      <c r="J344" s="1299"/>
      <c r="K344" s="943"/>
      <c r="M344" s="910"/>
      <c r="N344" s="1298"/>
    </row>
    <row r="396" spans="11:11" ht="15.6">
      <c r="K396" s="943"/>
    </row>
    <row r="409" spans="1:13" ht="13.8" thickBot="1"/>
    <row r="410" spans="1:13" ht="13.8" thickTop="1">
      <c r="C410" s="1307"/>
      <c r="D410" s="1306"/>
      <c r="E410" s="1307"/>
      <c r="F410" s="1307"/>
      <c r="G410" s="1307"/>
      <c r="H410" s="1307"/>
      <c r="I410" s="1307"/>
      <c r="J410" s="1306"/>
      <c r="K410" s="914"/>
      <c r="L410" s="914"/>
      <c r="M410" s="923"/>
    </row>
    <row r="411" spans="1:13" s="1300" customFormat="1">
      <c r="A411" s="1303"/>
      <c r="D411" s="1303"/>
      <c r="J411" s="1303"/>
      <c r="K411" s="905"/>
      <c r="L411" s="905"/>
      <c r="M411" s="906"/>
    </row>
    <row r="447" spans="1:14" s="909" customFormat="1" ht="15.6">
      <c r="A447" s="1299"/>
      <c r="B447" s="1298"/>
      <c r="C447" s="1298"/>
      <c r="D447" s="1299"/>
      <c r="E447" s="1298"/>
      <c r="F447" s="1298"/>
      <c r="G447" s="1298"/>
      <c r="H447" s="1298"/>
      <c r="I447" s="1298"/>
      <c r="J447" s="1299"/>
      <c r="K447" s="943"/>
      <c r="M447" s="910"/>
      <c r="N447" s="1298"/>
    </row>
    <row r="463" spans="1:13">
      <c r="A463" s="1303"/>
      <c r="B463" s="1300"/>
      <c r="C463" s="1300"/>
      <c r="D463" s="1303"/>
      <c r="E463" s="1300"/>
      <c r="F463" s="1300"/>
      <c r="G463" s="1300"/>
      <c r="H463" s="1300"/>
      <c r="I463" s="1300"/>
      <c r="J463" s="1303"/>
      <c r="K463" s="905"/>
      <c r="L463" s="905"/>
      <c r="M463" s="906"/>
    </row>
    <row r="464" spans="1:13">
      <c r="A464" s="1303"/>
      <c r="B464" s="1300"/>
      <c r="C464" s="1300"/>
      <c r="D464" s="1303"/>
      <c r="E464" s="1300"/>
      <c r="F464" s="1300"/>
      <c r="G464" s="1300"/>
      <c r="H464" s="1300"/>
      <c r="I464" s="1300"/>
      <c r="J464" s="1303"/>
      <c r="K464" s="905"/>
      <c r="L464" s="905"/>
      <c r="M464" s="906"/>
    </row>
    <row r="465" spans="1:13">
      <c r="A465" s="1303"/>
      <c r="B465" s="1300"/>
      <c r="C465" s="1300"/>
      <c r="D465" s="1303"/>
      <c r="E465" s="1300"/>
      <c r="F465" s="1300"/>
      <c r="G465" s="1300"/>
      <c r="H465" s="1300"/>
      <c r="I465" s="1300"/>
      <c r="J465" s="1303"/>
      <c r="K465" s="905"/>
      <c r="L465" s="905"/>
      <c r="M465" s="906"/>
    </row>
    <row r="466" spans="1:13">
      <c r="A466" s="1303"/>
      <c r="B466" s="1300"/>
      <c r="C466" s="1300"/>
      <c r="D466" s="1303"/>
      <c r="E466" s="1300"/>
      <c r="F466" s="1300"/>
      <c r="G466" s="1300"/>
      <c r="H466" s="1300"/>
      <c r="I466" s="1300"/>
      <c r="J466" s="1303"/>
      <c r="K466" s="905"/>
      <c r="L466" s="905"/>
      <c r="M466" s="906"/>
    </row>
    <row r="467" spans="1:13">
      <c r="A467" s="1303"/>
      <c r="B467" s="1300"/>
      <c r="C467" s="1300"/>
      <c r="D467" s="1303"/>
      <c r="E467" s="1300"/>
      <c r="F467" s="1300"/>
      <c r="G467" s="1300"/>
      <c r="H467" s="1300"/>
      <c r="I467" s="1300"/>
      <c r="J467" s="1303"/>
      <c r="K467" s="905"/>
      <c r="L467" s="905"/>
      <c r="M467" s="906"/>
    </row>
    <row r="469" spans="1:13" ht="13.8" thickBot="1"/>
    <row r="470" spans="1:13" ht="13.8" thickTop="1">
      <c r="C470" s="1307"/>
      <c r="D470" s="1306"/>
      <c r="E470" s="1307"/>
      <c r="F470" s="1307"/>
      <c r="G470" s="1307"/>
      <c r="H470" s="1307"/>
      <c r="I470" s="1307"/>
      <c r="J470" s="1306"/>
      <c r="K470" s="914"/>
      <c r="L470" s="914"/>
      <c r="M470" s="923"/>
    </row>
    <row r="471" spans="1:13">
      <c r="A471" s="1303"/>
      <c r="B471" s="1300"/>
      <c r="C471" s="1300"/>
      <c r="D471" s="1303"/>
      <c r="E471" s="1300"/>
      <c r="F471" s="1300"/>
      <c r="G471" s="1300"/>
      <c r="H471" s="1300"/>
      <c r="I471" s="1300"/>
      <c r="J471" s="1303"/>
      <c r="K471" s="905"/>
      <c r="L471" s="905"/>
      <c r="M471" s="906"/>
    </row>
    <row r="472" spans="1:13">
      <c r="A472" s="1303"/>
      <c r="B472" s="1300"/>
      <c r="C472" s="1300"/>
      <c r="D472" s="1303"/>
      <c r="E472" s="1300"/>
      <c r="F472" s="1300"/>
      <c r="G472" s="1300"/>
      <c r="H472" s="1300"/>
      <c r="I472" s="1300"/>
      <c r="J472" s="1300"/>
      <c r="K472" s="1300"/>
      <c r="L472" s="1303"/>
      <c r="M472" s="906"/>
    </row>
    <row r="473" spans="1:13" ht="13.8" thickBot="1">
      <c r="C473" s="1305"/>
      <c r="D473" s="1304"/>
      <c r="E473" s="1305"/>
      <c r="F473" s="1305"/>
      <c r="G473" s="1305"/>
      <c r="H473" s="1305"/>
      <c r="I473" s="1305"/>
      <c r="J473" s="1304"/>
      <c r="K473" s="928"/>
      <c r="L473" s="928"/>
      <c r="M473" s="929"/>
    </row>
    <row r="474" spans="1:13" ht="13.8" thickTop="1">
      <c r="A474" s="1303"/>
      <c r="B474" s="1300"/>
      <c r="C474" s="1300"/>
      <c r="D474" s="1303"/>
      <c r="E474" s="1300"/>
      <c r="F474" s="1300"/>
      <c r="G474" s="1300"/>
      <c r="H474" s="1300"/>
      <c r="I474" s="1300"/>
      <c r="J474" s="1303"/>
      <c r="K474" s="905"/>
      <c r="L474" s="905"/>
      <c r="M474" s="906"/>
    </row>
    <row r="500" spans="1:13" ht="15.6">
      <c r="K500" s="943"/>
    </row>
    <row r="502" spans="1:13">
      <c r="K502" s="1298"/>
    </row>
    <row r="504" spans="1:13" s="1300" customFormat="1">
      <c r="M504" s="1301"/>
    </row>
    <row r="505" spans="1:13" s="1300" customFormat="1">
      <c r="M505" s="1301"/>
    </row>
    <row r="506" spans="1:13" s="1300" customFormat="1">
      <c r="M506" s="1301"/>
    </row>
    <row r="507" spans="1:13">
      <c r="A507" s="1298"/>
      <c r="D507" s="1298"/>
      <c r="J507" s="1298"/>
      <c r="K507" s="1298"/>
      <c r="L507" s="1298"/>
      <c r="M507" s="1302"/>
    </row>
    <row r="508" spans="1:13">
      <c r="A508" s="1298"/>
      <c r="D508" s="1298"/>
      <c r="J508" s="1298"/>
      <c r="K508" s="1298"/>
      <c r="L508" s="1298"/>
      <c r="M508" s="1302"/>
    </row>
    <row r="509" spans="1:13">
      <c r="A509" s="1298"/>
      <c r="D509" s="1298"/>
      <c r="J509" s="1298"/>
      <c r="K509" s="1298"/>
      <c r="L509" s="1298"/>
      <c r="M509" s="1302"/>
    </row>
    <row r="510" spans="1:13" s="1300" customFormat="1">
      <c r="M510" s="1301"/>
    </row>
    <row r="511" spans="1:13" s="1300" customFormat="1">
      <c r="M511" s="1301"/>
    </row>
    <row r="512" spans="1:13">
      <c r="A512" s="1298"/>
      <c r="D512" s="1298"/>
      <c r="J512" s="1298"/>
      <c r="K512" s="1298"/>
      <c r="L512" s="1298"/>
      <c r="M512" s="1302"/>
    </row>
    <row r="513" spans="13:13" s="1300" customFormat="1">
      <c r="M513" s="1301"/>
    </row>
  </sheetData>
  <sheetProtection algorithmName="SHA-512" hashValue="0E+0q23LZIoy7M6ew7ZC+4jnptp+1SNu3h3XoB6O/uCKVSI2F+fY3+uygVp8I1eQAgfF0be05tg9ADp7FNrCEg==" saltValue="FGCH2g2A54ZBQ60YpTU2zA==" spinCount="100000" sheet="1" objects="1" scenarios="1" selectLockedCells="1"/>
  <mergeCells count="19">
    <mergeCell ref="C71:E71"/>
    <mergeCell ref="C102:N112"/>
    <mergeCell ref="C29:E29"/>
    <mergeCell ref="C33:E33"/>
    <mergeCell ref="C37:E37"/>
    <mergeCell ref="C43:E43"/>
    <mergeCell ref="C47:E47"/>
    <mergeCell ref="C51:E51"/>
    <mergeCell ref="A1:N1"/>
    <mergeCell ref="C55:E55"/>
    <mergeCell ref="C59:E59"/>
    <mergeCell ref="C63:E63"/>
    <mergeCell ref="C67:E67"/>
    <mergeCell ref="C5:E5"/>
    <mergeCell ref="C9:E9"/>
    <mergeCell ref="C13:E13"/>
    <mergeCell ref="C17:E17"/>
    <mergeCell ref="C21:E21"/>
    <mergeCell ref="C25:E25"/>
  </mergeCells>
  <dataValidations count="1">
    <dataValidation type="custom" allowBlank="1" showInputMessage="1" showErrorMessage="1" error="Ceno na e.m. je potrebno vnesti na dve decimalni mesti " sqref="K7:K73">
      <formula1>K7=ROUND(K7,2)</formula1>
    </dataValidation>
  </dataValidations>
  <printOptions horizontalCentered="1"/>
  <pageMargins left="0.35433070866141736" right="0.11811023622047245" top="0.74803149606299213" bottom="0.74803149606299213" header="0.51181102362204722" footer="0.51181102362204722"/>
  <pageSetup paperSize="9" scale="75" orientation="portrait" r:id="rId1"/>
  <headerFooter alignWithMargins="0"/>
  <rowBreaks count="6" manualBreakCount="6">
    <brk id="46" max="13" man="1"/>
    <brk id="185" max="16383" man="1"/>
    <brk id="237" max="16383" man="1"/>
    <brk id="289" max="16383" man="1"/>
    <brk id="347" max="16383" man="1"/>
    <brk id="39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8"/>
  <sheetViews>
    <sheetView view="pageBreakPreview" topLeftCell="A62" zoomScale="130" zoomScaleNormal="100" zoomScaleSheetLayoutView="130" workbookViewId="0">
      <selection activeCell="E28" sqref="E28"/>
    </sheetView>
  </sheetViews>
  <sheetFormatPr defaultRowHeight="13.2"/>
  <cols>
    <col min="1" max="1" width="5.6640625" style="1228" customWidth="1"/>
    <col min="2" max="2" width="41.6640625" style="1228" customWidth="1"/>
    <col min="3" max="3" width="6.44140625" style="1230" customWidth="1"/>
    <col min="4" max="4" width="6.109375" style="1230" customWidth="1"/>
    <col min="5" max="5" width="9.109375" style="1229" customWidth="1"/>
    <col min="6" max="6" width="11.6640625" style="1229" customWidth="1"/>
    <col min="7" max="256" width="8.88671875" style="1228"/>
    <col min="257" max="257" width="5.6640625" style="1228" customWidth="1"/>
    <col min="258" max="258" width="41.6640625" style="1228" customWidth="1"/>
    <col min="259" max="259" width="6.44140625" style="1228" customWidth="1"/>
    <col min="260" max="260" width="6.109375" style="1228" customWidth="1"/>
    <col min="261" max="261" width="9.109375" style="1228" customWidth="1"/>
    <col min="262" max="262" width="9" style="1228" customWidth="1"/>
    <col min="263" max="512" width="8.88671875" style="1228"/>
    <col min="513" max="513" width="5.6640625" style="1228" customWidth="1"/>
    <col min="514" max="514" width="41.6640625" style="1228" customWidth="1"/>
    <col min="515" max="515" width="6.44140625" style="1228" customWidth="1"/>
    <col min="516" max="516" width="6.109375" style="1228" customWidth="1"/>
    <col min="517" max="517" width="9.109375" style="1228" customWidth="1"/>
    <col min="518" max="518" width="9" style="1228" customWidth="1"/>
    <col min="519" max="768" width="8.88671875" style="1228"/>
    <col min="769" max="769" width="5.6640625" style="1228" customWidth="1"/>
    <col min="770" max="770" width="41.6640625" style="1228" customWidth="1"/>
    <col min="771" max="771" width="6.44140625" style="1228" customWidth="1"/>
    <col min="772" max="772" width="6.109375" style="1228" customWidth="1"/>
    <col min="773" max="773" width="9.109375" style="1228" customWidth="1"/>
    <col min="774" max="774" width="9" style="1228" customWidth="1"/>
    <col min="775" max="1024" width="8.88671875" style="1228"/>
    <col min="1025" max="1025" width="5.6640625" style="1228" customWidth="1"/>
    <col min="1026" max="1026" width="41.6640625" style="1228" customWidth="1"/>
    <col min="1027" max="1027" width="6.44140625" style="1228" customWidth="1"/>
    <col min="1028" max="1028" width="6.109375" style="1228" customWidth="1"/>
    <col min="1029" max="1029" width="9.109375" style="1228" customWidth="1"/>
    <col min="1030" max="1030" width="9" style="1228" customWidth="1"/>
    <col min="1031" max="1280" width="8.88671875" style="1228"/>
    <col min="1281" max="1281" width="5.6640625" style="1228" customWidth="1"/>
    <col min="1282" max="1282" width="41.6640625" style="1228" customWidth="1"/>
    <col min="1283" max="1283" width="6.44140625" style="1228" customWidth="1"/>
    <col min="1284" max="1284" width="6.109375" style="1228" customWidth="1"/>
    <col min="1285" max="1285" width="9.109375" style="1228" customWidth="1"/>
    <col min="1286" max="1286" width="9" style="1228" customWidth="1"/>
    <col min="1287" max="1536" width="8.88671875" style="1228"/>
    <col min="1537" max="1537" width="5.6640625" style="1228" customWidth="1"/>
    <col min="1538" max="1538" width="41.6640625" style="1228" customWidth="1"/>
    <col min="1539" max="1539" width="6.44140625" style="1228" customWidth="1"/>
    <col min="1540" max="1540" width="6.109375" style="1228" customWidth="1"/>
    <col min="1541" max="1541" width="9.109375" style="1228" customWidth="1"/>
    <col min="1542" max="1542" width="9" style="1228" customWidth="1"/>
    <col min="1543" max="1792" width="8.88671875" style="1228"/>
    <col min="1793" max="1793" width="5.6640625" style="1228" customWidth="1"/>
    <col min="1794" max="1794" width="41.6640625" style="1228" customWidth="1"/>
    <col min="1795" max="1795" width="6.44140625" style="1228" customWidth="1"/>
    <col min="1796" max="1796" width="6.109375" style="1228" customWidth="1"/>
    <col min="1797" max="1797" width="9.109375" style="1228" customWidth="1"/>
    <col min="1798" max="1798" width="9" style="1228" customWidth="1"/>
    <col min="1799" max="2048" width="8.88671875" style="1228"/>
    <col min="2049" max="2049" width="5.6640625" style="1228" customWidth="1"/>
    <col min="2050" max="2050" width="41.6640625" style="1228" customWidth="1"/>
    <col min="2051" max="2051" width="6.44140625" style="1228" customWidth="1"/>
    <col min="2052" max="2052" width="6.109375" style="1228" customWidth="1"/>
    <col min="2053" max="2053" width="9.109375" style="1228" customWidth="1"/>
    <col min="2054" max="2054" width="9" style="1228" customWidth="1"/>
    <col min="2055" max="2304" width="8.88671875" style="1228"/>
    <col min="2305" max="2305" width="5.6640625" style="1228" customWidth="1"/>
    <col min="2306" max="2306" width="41.6640625" style="1228" customWidth="1"/>
    <col min="2307" max="2307" width="6.44140625" style="1228" customWidth="1"/>
    <col min="2308" max="2308" width="6.109375" style="1228" customWidth="1"/>
    <col min="2309" max="2309" width="9.109375" style="1228" customWidth="1"/>
    <col min="2310" max="2310" width="9" style="1228" customWidth="1"/>
    <col min="2311" max="2560" width="8.88671875" style="1228"/>
    <col min="2561" max="2561" width="5.6640625" style="1228" customWidth="1"/>
    <col min="2562" max="2562" width="41.6640625" style="1228" customWidth="1"/>
    <col min="2563" max="2563" width="6.44140625" style="1228" customWidth="1"/>
    <col min="2564" max="2564" width="6.109375" style="1228" customWidth="1"/>
    <col min="2565" max="2565" width="9.109375" style="1228" customWidth="1"/>
    <col min="2566" max="2566" width="9" style="1228" customWidth="1"/>
    <col min="2567" max="2816" width="8.88671875" style="1228"/>
    <col min="2817" max="2817" width="5.6640625" style="1228" customWidth="1"/>
    <col min="2818" max="2818" width="41.6640625" style="1228" customWidth="1"/>
    <col min="2819" max="2819" width="6.44140625" style="1228" customWidth="1"/>
    <col min="2820" max="2820" width="6.109375" style="1228" customWidth="1"/>
    <col min="2821" max="2821" width="9.109375" style="1228" customWidth="1"/>
    <col min="2822" max="2822" width="9" style="1228" customWidth="1"/>
    <col min="2823" max="3072" width="8.88671875" style="1228"/>
    <col min="3073" max="3073" width="5.6640625" style="1228" customWidth="1"/>
    <col min="3074" max="3074" width="41.6640625" style="1228" customWidth="1"/>
    <col min="3075" max="3075" width="6.44140625" style="1228" customWidth="1"/>
    <col min="3076" max="3076" width="6.109375" style="1228" customWidth="1"/>
    <col min="3077" max="3077" width="9.109375" style="1228" customWidth="1"/>
    <col min="3078" max="3078" width="9" style="1228" customWidth="1"/>
    <col min="3079" max="3328" width="8.88671875" style="1228"/>
    <col min="3329" max="3329" width="5.6640625" style="1228" customWidth="1"/>
    <col min="3330" max="3330" width="41.6640625" style="1228" customWidth="1"/>
    <col min="3331" max="3331" width="6.44140625" style="1228" customWidth="1"/>
    <col min="3332" max="3332" width="6.109375" style="1228" customWidth="1"/>
    <col min="3333" max="3333" width="9.109375" style="1228" customWidth="1"/>
    <col min="3334" max="3334" width="9" style="1228" customWidth="1"/>
    <col min="3335" max="3584" width="8.88671875" style="1228"/>
    <col min="3585" max="3585" width="5.6640625" style="1228" customWidth="1"/>
    <col min="3586" max="3586" width="41.6640625" style="1228" customWidth="1"/>
    <col min="3587" max="3587" width="6.44140625" style="1228" customWidth="1"/>
    <col min="3588" max="3588" width="6.109375" style="1228" customWidth="1"/>
    <col min="3589" max="3589" width="9.109375" style="1228" customWidth="1"/>
    <col min="3590" max="3590" width="9" style="1228" customWidth="1"/>
    <col min="3591" max="3840" width="8.88671875" style="1228"/>
    <col min="3841" max="3841" width="5.6640625" style="1228" customWidth="1"/>
    <col min="3842" max="3842" width="41.6640625" style="1228" customWidth="1"/>
    <col min="3843" max="3843" width="6.44140625" style="1228" customWidth="1"/>
    <col min="3844" max="3844" width="6.109375" style="1228" customWidth="1"/>
    <col min="3845" max="3845" width="9.109375" style="1228" customWidth="1"/>
    <col min="3846" max="3846" width="9" style="1228" customWidth="1"/>
    <col min="3847" max="4096" width="8.88671875" style="1228"/>
    <col min="4097" max="4097" width="5.6640625" style="1228" customWidth="1"/>
    <col min="4098" max="4098" width="41.6640625" style="1228" customWidth="1"/>
    <col min="4099" max="4099" width="6.44140625" style="1228" customWidth="1"/>
    <col min="4100" max="4100" width="6.109375" style="1228" customWidth="1"/>
    <col min="4101" max="4101" width="9.109375" style="1228" customWidth="1"/>
    <col min="4102" max="4102" width="9" style="1228" customWidth="1"/>
    <col min="4103" max="4352" width="8.88671875" style="1228"/>
    <col min="4353" max="4353" width="5.6640625" style="1228" customWidth="1"/>
    <col min="4354" max="4354" width="41.6640625" style="1228" customWidth="1"/>
    <col min="4355" max="4355" width="6.44140625" style="1228" customWidth="1"/>
    <col min="4356" max="4356" width="6.109375" style="1228" customWidth="1"/>
    <col min="4357" max="4357" width="9.109375" style="1228" customWidth="1"/>
    <col min="4358" max="4358" width="9" style="1228" customWidth="1"/>
    <col min="4359" max="4608" width="8.88671875" style="1228"/>
    <col min="4609" max="4609" width="5.6640625" style="1228" customWidth="1"/>
    <col min="4610" max="4610" width="41.6640625" style="1228" customWidth="1"/>
    <col min="4611" max="4611" width="6.44140625" style="1228" customWidth="1"/>
    <col min="4612" max="4612" width="6.109375" style="1228" customWidth="1"/>
    <col min="4613" max="4613" width="9.109375" style="1228" customWidth="1"/>
    <col min="4614" max="4614" width="9" style="1228" customWidth="1"/>
    <col min="4615" max="4864" width="8.88671875" style="1228"/>
    <col min="4865" max="4865" width="5.6640625" style="1228" customWidth="1"/>
    <col min="4866" max="4866" width="41.6640625" style="1228" customWidth="1"/>
    <col min="4867" max="4867" width="6.44140625" style="1228" customWidth="1"/>
    <col min="4868" max="4868" width="6.109375" style="1228" customWidth="1"/>
    <col min="4869" max="4869" width="9.109375" style="1228" customWidth="1"/>
    <col min="4870" max="4870" width="9" style="1228" customWidth="1"/>
    <col min="4871" max="5120" width="8.88671875" style="1228"/>
    <col min="5121" max="5121" width="5.6640625" style="1228" customWidth="1"/>
    <col min="5122" max="5122" width="41.6640625" style="1228" customWidth="1"/>
    <col min="5123" max="5123" width="6.44140625" style="1228" customWidth="1"/>
    <col min="5124" max="5124" width="6.109375" style="1228" customWidth="1"/>
    <col min="5125" max="5125" width="9.109375" style="1228" customWidth="1"/>
    <col min="5126" max="5126" width="9" style="1228" customWidth="1"/>
    <col min="5127" max="5376" width="8.88671875" style="1228"/>
    <col min="5377" max="5377" width="5.6640625" style="1228" customWidth="1"/>
    <col min="5378" max="5378" width="41.6640625" style="1228" customWidth="1"/>
    <col min="5379" max="5379" width="6.44140625" style="1228" customWidth="1"/>
    <col min="5380" max="5380" width="6.109375" style="1228" customWidth="1"/>
    <col min="5381" max="5381" width="9.109375" style="1228" customWidth="1"/>
    <col min="5382" max="5382" width="9" style="1228" customWidth="1"/>
    <col min="5383" max="5632" width="8.88671875" style="1228"/>
    <col min="5633" max="5633" width="5.6640625" style="1228" customWidth="1"/>
    <col min="5634" max="5634" width="41.6640625" style="1228" customWidth="1"/>
    <col min="5635" max="5635" width="6.44140625" style="1228" customWidth="1"/>
    <col min="5636" max="5636" width="6.109375" style="1228" customWidth="1"/>
    <col min="5637" max="5637" width="9.109375" style="1228" customWidth="1"/>
    <col min="5638" max="5638" width="9" style="1228" customWidth="1"/>
    <col min="5639" max="5888" width="8.88671875" style="1228"/>
    <col min="5889" max="5889" width="5.6640625" style="1228" customWidth="1"/>
    <col min="5890" max="5890" width="41.6640625" style="1228" customWidth="1"/>
    <col min="5891" max="5891" width="6.44140625" style="1228" customWidth="1"/>
    <col min="5892" max="5892" width="6.109375" style="1228" customWidth="1"/>
    <col min="5893" max="5893" width="9.109375" style="1228" customWidth="1"/>
    <col min="5894" max="5894" width="9" style="1228" customWidth="1"/>
    <col min="5895" max="6144" width="8.88671875" style="1228"/>
    <col min="6145" max="6145" width="5.6640625" style="1228" customWidth="1"/>
    <col min="6146" max="6146" width="41.6640625" style="1228" customWidth="1"/>
    <col min="6147" max="6147" width="6.44140625" style="1228" customWidth="1"/>
    <col min="6148" max="6148" width="6.109375" style="1228" customWidth="1"/>
    <col min="6149" max="6149" width="9.109375" style="1228" customWidth="1"/>
    <col min="6150" max="6150" width="9" style="1228" customWidth="1"/>
    <col min="6151" max="6400" width="8.88671875" style="1228"/>
    <col min="6401" max="6401" width="5.6640625" style="1228" customWidth="1"/>
    <col min="6402" max="6402" width="41.6640625" style="1228" customWidth="1"/>
    <col min="6403" max="6403" width="6.44140625" style="1228" customWidth="1"/>
    <col min="6404" max="6404" width="6.109375" style="1228" customWidth="1"/>
    <col min="6405" max="6405" width="9.109375" style="1228" customWidth="1"/>
    <col min="6406" max="6406" width="9" style="1228" customWidth="1"/>
    <col min="6407" max="6656" width="8.88671875" style="1228"/>
    <col min="6657" max="6657" width="5.6640625" style="1228" customWidth="1"/>
    <col min="6658" max="6658" width="41.6640625" style="1228" customWidth="1"/>
    <col min="6659" max="6659" width="6.44140625" style="1228" customWidth="1"/>
    <col min="6660" max="6660" width="6.109375" style="1228" customWidth="1"/>
    <col min="6661" max="6661" width="9.109375" style="1228" customWidth="1"/>
    <col min="6662" max="6662" width="9" style="1228" customWidth="1"/>
    <col min="6663" max="6912" width="8.88671875" style="1228"/>
    <col min="6913" max="6913" width="5.6640625" style="1228" customWidth="1"/>
    <col min="6914" max="6914" width="41.6640625" style="1228" customWidth="1"/>
    <col min="6915" max="6915" width="6.44140625" style="1228" customWidth="1"/>
    <col min="6916" max="6916" width="6.109375" style="1228" customWidth="1"/>
    <col min="6917" max="6917" width="9.109375" style="1228" customWidth="1"/>
    <col min="6918" max="6918" width="9" style="1228" customWidth="1"/>
    <col min="6919" max="7168" width="8.88671875" style="1228"/>
    <col min="7169" max="7169" width="5.6640625" style="1228" customWidth="1"/>
    <col min="7170" max="7170" width="41.6640625" style="1228" customWidth="1"/>
    <col min="7171" max="7171" width="6.44140625" style="1228" customWidth="1"/>
    <col min="7172" max="7172" width="6.109375" style="1228" customWidth="1"/>
    <col min="7173" max="7173" width="9.109375" style="1228" customWidth="1"/>
    <col min="7174" max="7174" width="9" style="1228" customWidth="1"/>
    <col min="7175" max="7424" width="8.88671875" style="1228"/>
    <col min="7425" max="7425" width="5.6640625" style="1228" customWidth="1"/>
    <col min="7426" max="7426" width="41.6640625" style="1228" customWidth="1"/>
    <col min="7427" max="7427" width="6.44140625" style="1228" customWidth="1"/>
    <col min="7428" max="7428" width="6.109375" style="1228" customWidth="1"/>
    <col min="7429" max="7429" width="9.109375" style="1228" customWidth="1"/>
    <col min="7430" max="7430" width="9" style="1228" customWidth="1"/>
    <col min="7431" max="7680" width="8.88671875" style="1228"/>
    <col min="7681" max="7681" width="5.6640625" style="1228" customWidth="1"/>
    <col min="7682" max="7682" width="41.6640625" style="1228" customWidth="1"/>
    <col min="7683" max="7683" width="6.44140625" style="1228" customWidth="1"/>
    <col min="7684" max="7684" width="6.109375" style="1228" customWidth="1"/>
    <col min="7685" max="7685" width="9.109375" style="1228" customWidth="1"/>
    <col min="7686" max="7686" width="9" style="1228" customWidth="1"/>
    <col min="7687" max="7936" width="8.88671875" style="1228"/>
    <col min="7937" max="7937" width="5.6640625" style="1228" customWidth="1"/>
    <col min="7938" max="7938" width="41.6640625" style="1228" customWidth="1"/>
    <col min="7939" max="7939" width="6.44140625" style="1228" customWidth="1"/>
    <col min="7940" max="7940" width="6.109375" style="1228" customWidth="1"/>
    <col min="7941" max="7941" width="9.109375" style="1228" customWidth="1"/>
    <col min="7942" max="7942" width="9" style="1228" customWidth="1"/>
    <col min="7943" max="8192" width="8.88671875" style="1228"/>
    <col min="8193" max="8193" width="5.6640625" style="1228" customWidth="1"/>
    <col min="8194" max="8194" width="41.6640625" style="1228" customWidth="1"/>
    <col min="8195" max="8195" width="6.44140625" style="1228" customWidth="1"/>
    <col min="8196" max="8196" width="6.109375" style="1228" customWidth="1"/>
    <col min="8197" max="8197" width="9.109375" style="1228" customWidth="1"/>
    <col min="8198" max="8198" width="9" style="1228" customWidth="1"/>
    <col min="8199" max="8448" width="8.88671875" style="1228"/>
    <col min="8449" max="8449" width="5.6640625" style="1228" customWidth="1"/>
    <col min="8450" max="8450" width="41.6640625" style="1228" customWidth="1"/>
    <col min="8451" max="8451" width="6.44140625" style="1228" customWidth="1"/>
    <col min="8452" max="8452" width="6.109375" style="1228" customWidth="1"/>
    <col min="8453" max="8453" width="9.109375" style="1228" customWidth="1"/>
    <col min="8454" max="8454" width="9" style="1228" customWidth="1"/>
    <col min="8455" max="8704" width="8.88671875" style="1228"/>
    <col min="8705" max="8705" width="5.6640625" style="1228" customWidth="1"/>
    <col min="8706" max="8706" width="41.6640625" style="1228" customWidth="1"/>
    <col min="8707" max="8707" width="6.44140625" style="1228" customWidth="1"/>
    <col min="8708" max="8708" width="6.109375" style="1228" customWidth="1"/>
    <col min="8709" max="8709" width="9.109375" style="1228" customWidth="1"/>
    <col min="8710" max="8710" width="9" style="1228" customWidth="1"/>
    <col min="8711" max="8960" width="8.88671875" style="1228"/>
    <col min="8961" max="8961" width="5.6640625" style="1228" customWidth="1"/>
    <col min="8962" max="8962" width="41.6640625" style="1228" customWidth="1"/>
    <col min="8963" max="8963" width="6.44140625" style="1228" customWidth="1"/>
    <col min="8964" max="8964" width="6.109375" style="1228" customWidth="1"/>
    <col min="8965" max="8965" width="9.109375" style="1228" customWidth="1"/>
    <col min="8966" max="8966" width="9" style="1228" customWidth="1"/>
    <col min="8967" max="9216" width="8.88671875" style="1228"/>
    <col min="9217" max="9217" width="5.6640625" style="1228" customWidth="1"/>
    <col min="9218" max="9218" width="41.6640625" style="1228" customWidth="1"/>
    <col min="9219" max="9219" width="6.44140625" style="1228" customWidth="1"/>
    <col min="9220" max="9220" width="6.109375" style="1228" customWidth="1"/>
    <col min="9221" max="9221" width="9.109375" style="1228" customWidth="1"/>
    <col min="9222" max="9222" width="9" style="1228" customWidth="1"/>
    <col min="9223" max="9472" width="8.88671875" style="1228"/>
    <col min="9473" max="9473" width="5.6640625" style="1228" customWidth="1"/>
    <col min="9474" max="9474" width="41.6640625" style="1228" customWidth="1"/>
    <col min="9475" max="9475" width="6.44140625" style="1228" customWidth="1"/>
    <col min="9476" max="9476" width="6.109375" style="1228" customWidth="1"/>
    <col min="9477" max="9477" width="9.109375" style="1228" customWidth="1"/>
    <col min="9478" max="9478" width="9" style="1228" customWidth="1"/>
    <col min="9479" max="9728" width="8.88671875" style="1228"/>
    <col min="9729" max="9729" width="5.6640625" style="1228" customWidth="1"/>
    <col min="9730" max="9730" width="41.6640625" style="1228" customWidth="1"/>
    <col min="9731" max="9731" width="6.44140625" style="1228" customWidth="1"/>
    <col min="9732" max="9732" width="6.109375" style="1228" customWidth="1"/>
    <col min="9733" max="9733" width="9.109375" style="1228" customWidth="1"/>
    <col min="9734" max="9734" width="9" style="1228" customWidth="1"/>
    <col min="9735" max="9984" width="8.88671875" style="1228"/>
    <col min="9985" max="9985" width="5.6640625" style="1228" customWidth="1"/>
    <col min="9986" max="9986" width="41.6640625" style="1228" customWidth="1"/>
    <col min="9987" max="9987" width="6.44140625" style="1228" customWidth="1"/>
    <col min="9988" max="9988" width="6.109375" style="1228" customWidth="1"/>
    <col min="9989" max="9989" width="9.109375" style="1228" customWidth="1"/>
    <col min="9990" max="9990" width="9" style="1228" customWidth="1"/>
    <col min="9991" max="10240" width="8.88671875" style="1228"/>
    <col min="10241" max="10241" width="5.6640625" style="1228" customWidth="1"/>
    <col min="10242" max="10242" width="41.6640625" style="1228" customWidth="1"/>
    <col min="10243" max="10243" width="6.44140625" style="1228" customWidth="1"/>
    <col min="10244" max="10244" width="6.109375" style="1228" customWidth="1"/>
    <col min="10245" max="10245" width="9.109375" style="1228" customWidth="1"/>
    <col min="10246" max="10246" width="9" style="1228" customWidth="1"/>
    <col min="10247" max="10496" width="8.88671875" style="1228"/>
    <col min="10497" max="10497" width="5.6640625" style="1228" customWidth="1"/>
    <col min="10498" max="10498" width="41.6640625" style="1228" customWidth="1"/>
    <col min="10499" max="10499" width="6.44140625" style="1228" customWidth="1"/>
    <col min="10500" max="10500" width="6.109375" style="1228" customWidth="1"/>
    <col min="10501" max="10501" width="9.109375" style="1228" customWidth="1"/>
    <col min="10502" max="10502" width="9" style="1228" customWidth="1"/>
    <col min="10503" max="10752" width="8.88671875" style="1228"/>
    <col min="10753" max="10753" width="5.6640625" style="1228" customWidth="1"/>
    <col min="10754" max="10754" width="41.6640625" style="1228" customWidth="1"/>
    <col min="10755" max="10755" width="6.44140625" style="1228" customWidth="1"/>
    <col min="10756" max="10756" width="6.109375" style="1228" customWidth="1"/>
    <col min="10757" max="10757" width="9.109375" style="1228" customWidth="1"/>
    <col min="10758" max="10758" width="9" style="1228" customWidth="1"/>
    <col min="10759" max="11008" width="8.88671875" style="1228"/>
    <col min="11009" max="11009" width="5.6640625" style="1228" customWidth="1"/>
    <col min="11010" max="11010" width="41.6640625" style="1228" customWidth="1"/>
    <col min="11011" max="11011" width="6.44140625" style="1228" customWidth="1"/>
    <col min="11012" max="11012" width="6.109375" style="1228" customWidth="1"/>
    <col min="11013" max="11013" width="9.109375" style="1228" customWidth="1"/>
    <col min="11014" max="11014" width="9" style="1228" customWidth="1"/>
    <col min="11015" max="11264" width="8.88671875" style="1228"/>
    <col min="11265" max="11265" width="5.6640625" style="1228" customWidth="1"/>
    <col min="11266" max="11266" width="41.6640625" style="1228" customWidth="1"/>
    <col min="11267" max="11267" width="6.44140625" style="1228" customWidth="1"/>
    <col min="11268" max="11268" width="6.109375" style="1228" customWidth="1"/>
    <col min="11269" max="11269" width="9.109375" style="1228" customWidth="1"/>
    <col min="11270" max="11270" width="9" style="1228" customWidth="1"/>
    <col min="11271" max="11520" width="8.88671875" style="1228"/>
    <col min="11521" max="11521" width="5.6640625" style="1228" customWidth="1"/>
    <col min="11522" max="11522" width="41.6640625" style="1228" customWidth="1"/>
    <col min="11523" max="11523" width="6.44140625" style="1228" customWidth="1"/>
    <col min="11524" max="11524" width="6.109375" style="1228" customWidth="1"/>
    <col min="11525" max="11525" width="9.109375" style="1228" customWidth="1"/>
    <col min="11526" max="11526" width="9" style="1228" customWidth="1"/>
    <col min="11527" max="11776" width="8.88671875" style="1228"/>
    <col min="11777" max="11777" width="5.6640625" style="1228" customWidth="1"/>
    <col min="11778" max="11778" width="41.6640625" style="1228" customWidth="1"/>
    <col min="11779" max="11779" width="6.44140625" style="1228" customWidth="1"/>
    <col min="11780" max="11780" width="6.109375" style="1228" customWidth="1"/>
    <col min="11781" max="11781" width="9.109375" style="1228" customWidth="1"/>
    <col min="11782" max="11782" width="9" style="1228" customWidth="1"/>
    <col min="11783" max="12032" width="8.88671875" style="1228"/>
    <col min="12033" max="12033" width="5.6640625" style="1228" customWidth="1"/>
    <col min="12034" max="12034" width="41.6640625" style="1228" customWidth="1"/>
    <col min="12035" max="12035" width="6.44140625" style="1228" customWidth="1"/>
    <col min="12036" max="12036" width="6.109375" style="1228" customWidth="1"/>
    <col min="12037" max="12037" width="9.109375" style="1228" customWidth="1"/>
    <col min="12038" max="12038" width="9" style="1228" customWidth="1"/>
    <col min="12039" max="12288" width="8.88671875" style="1228"/>
    <col min="12289" max="12289" width="5.6640625" style="1228" customWidth="1"/>
    <col min="12290" max="12290" width="41.6640625" style="1228" customWidth="1"/>
    <col min="12291" max="12291" width="6.44140625" style="1228" customWidth="1"/>
    <col min="12292" max="12292" width="6.109375" style="1228" customWidth="1"/>
    <col min="12293" max="12293" width="9.109375" style="1228" customWidth="1"/>
    <col min="12294" max="12294" width="9" style="1228" customWidth="1"/>
    <col min="12295" max="12544" width="8.88671875" style="1228"/>
    <col min="12545" max="12545" width="5.6640625" style="1228" customWidth="1"/>
    <col min="12546" max="12546" width="41.6640625" style="1228" customWidth="1"/>
    <col min="12547" max="12547" width="6.44140625" style="1228" customWidth="1"/>
    <col min="12548" max="12548" width="6.109375" style="1228" customWidth="1"/>
    <col min="12549" max="12549" width="9.109375" style="1228" customWidth="1"/>
    <col min="12550" max="12550" width="9" style="1228" customWidth="1"/>
    <col min="12551" max="12800" width="8.88671875" style="1228"/>
    <col min="12801" max="12801" width="5.6640625" style="1228" customWidth="1"/>
    <col min="12802" max="12802" width="41.6640625" style="1228" customWidth="1"/>
    <col min="12803" max="12803" width="6.44140625" style="1228" customWidth="1"/>
    <col min="12804" max="12804" width="6.109375" style="1228" customWidth="1"/>
    <col min="12805" max="12805" width="9.109375" style="1228" customWidth="1"/>
    <col min="12806" max="12806" width="9" style="1228" customWidth="1"/>
    <col min="12807" max="13056" width="8.88671875" style="1228"/>
    <col min="13057" max="13057" width="5.6640625" style="1228" customWidth="1"/>
    <col min="13058" max="13058" width="41.6640625" style="1228" customWidth="1"/>
    <col min="13059" max="13059" width="6.44140625" style="1228" customWidth="1"/>
    <col min="13060" max="13060" width="6.109375" style="1228" customWidth="1"/>
    <col min="13061" max="13061" width="9.109375" style="1228" customWidth="1"/>
    <col min="13062" max="13062" width="9" style="1228" customWidth="1"/>
    <col min="13063" max="13312" width="8.88671875" style="1228"/>
    <col min="13313" max="13313" width="5.6640625" style="1228" customWidth="1"/>
    <col min="13314" max="13314" width="41.6640625" style="1228" customWidth="1"/>
    <col min="13315" max="13315" width="6.44140625" style="1228" customWidth="1"/>
    <col min="13316" max="13316" width="6.109375" style="1228" customWidth="1"/>
    <col min="13317" max="13317" width="9.109375" style="1228" customWidth="1"/>
    <col min="13318" max="13318" width="9" style="1228" customWidth="1"/>
    <col min="13319" max="13568" width="8.88671875" style="1228"/>
    <col min="13569" max="13569" width="5.6640625" style="1228" customWidth="1"/>
    <col min="13570" max="13570" width="41.6640625" style="1228" customWidth="1"/>
    <col min="13571" max="13571" width="6.44140625" style="1228" customWidth="1"/>
    <col min="13572" max="13572" width="6.109375" style="1228" customWidth="1"/>
    <col min="13573" max="13573" width="9.109375" style="1228" customWidth="1"/>
    <col min="13574" max="13574" width="9" style="1228" customWidth="1"/>
    <col min="13575" max="13824" width="8.88671875" style="1228"/>
    <col min="13825" max="13825" width="5.6640625" style="1228" customWidth="1"/>
    <col min="13826" max="13826" width="41.6640625" style="1228" customWidth="1"/>
    <col min="13827" max="13827" width="6.44140625" style="1228" customWidth="1"/>
    <col min="13828" max="13828" width="6.109375" style="1228" customWidth="1"/>
    <col min="13829" max="13829" width="9.109375" style="1228" customWidth="1"/>
    <col min="13830" max="13830" width="9" style="1228" customWidth="1"/>
    <col min="13831" max="14080" width="8.88671875" style="1228"/>
    <col min="14081" max="14081" width="5.6640625" style="1228" customWidth="1"/>
    <col min="14082" max="14082" width="41.6640625" style="1228" customWidth="1"/>
    <col min="14083" max="14083" width="6.44140625" style="1228" customWidth="1"/>
    <col min="14084" max="14084" width="6.109375" style="1228" customWidth="1"/>
    <col min="14085" max="14085" width="9.109375" style="1228" customWidth="1"/>
    <col min="14086" max="14086" width="9" style="1228" customWidth="1"/>
    <col min="14087" max="14336" width="8.88671875" style="1228"/>
    <col min="14337" max="14337" width="5.6640625" style="1228" customWidth="1"/>
    <col min="14338" max="14338" width="41.6640625" style="1228" customWidth="1"/>
    <col min="14339" max="14339" width="6.44140625" style="1228" customWidth="1"/>
    <col min="14340" max="14340" width="6.109375" style="1228" customWidth="1"/>
    <col min="14341" max="14341" width="9.109375" style="1228" customWidth="1"/>
    <col min="14342" max="14342" width="9" style="1228" customWidth="1"/>
    <col min="14343" max="14592" width="8.88671875" style="1228"/>
    <col min="14593" max="14593" width="5.6640625" style="1228" customWidth="1"/>
    <col min="14594" max="14594" width="41.6640625" style="1228" customWidth="1"/>
    <col min="14595" max="14595" width="6.44140625" style="1228" customWidth="1"/>
    <col min="14596" max="14596" width="6.109375" style="1228" customWidth="1"/>
    <col min="14597" max="14597" width="9.109375" style="1228" customWidth="1"/>
    <col min="14598" max="14598" width="9" style="1228" customWidth="1"/>
    <col min="14599" max="14848" width="8.88671875" style="1228"/>
    <col min="14849" max="14849" width="5.6640625" style="1228" customWidth="1"/>
    <col min="14850" max="14850" width="41.6640625" style="1228" customWidth="1"/>
    <col min="14851" max="14851" width="6.44140625" style="1228" customWidth="1"/>
    <col min="14852" max="14852" width="6.109375" style="1228" customWidth="1"/>
    <col min="14853" max="14853" width="9.109375" style="1228" customWidth="1"/>
    <col min="14854" max="14854" width="9" style="1228" customWidth="1"/>
    <col min="14855" max="15104" width="8.88671875" style="1228"/>
    <col min="15105" max="15105" width="5.6640625" style="1228" customWidth="1"/>
    <col min="15106" max="15106" width="41.6640625" style="1228" customWidth="1"/>
    <col min="15107" max="15107" width="6.44140625" style="1228" customWidth="1"/>
    <col min="15108" max="15108" width="6.109375" style="1228" customWidth="1"/>
    <col min="15109" max="15109" width="9.109375" style="1228" customWidth="1"/>
    <col min="15110" max="15110" width="9" style="1228" customWidth="1"/>
    <col min="15111" max="15360" width="8.88671875" style="1228"/>
    <col min="15361" max="15361" width="5.6640625" style="1228" customWidth="1"/>
    <col min="15362" max="15362" width="41.6640625" style="1228" customWidth="1"/>
    <col min="15363" max="15363" width="6.44140625" style="1228" customWidth="1"/>
    <col min="15364" max="15364" width="6.109375" style="1228" customWidth="1"/>
    <col min="15365" max="15365" width="9.109375" style="1228" customWidth="1"/>
    <col min="15366" max="15366" width="9" style="1228" customWidth="1"/>
    <col min="15367" max="15616" width="8.88671875" style="1228"/>
    <col min="15617" max="15617" width="5.6640625" style="1228" customWidth="1"/>
    <col min="15618" max="15618" width="41.6640625" style="1228" customWidth="1"/>
    <col min="15619" max="15619" width="6.44140625" style="1228" customWidth="1"/>
    <col min="15620" max="15620" width="6.109375" style="1228" customWidth="1"/>
    <col min="15621" max="15621" width="9.109375" style="1228" customWidth="1"/>
    <col min="15622" max="15622" width="9" style="1228" customWidth="1"/>
    <col min="15623" max="15872" width="8.88671875" style="1228"/>
    <col min="15873" max="15873" width="5.6640625" style="1228" customWidth="1"/>
    <col min="15874" max="15874" width="41.6640625" style="1228" customWidth="1"/>
    <col min="15875" max="15875" width="6.44140625" style="1228" customWidth="1"/>
    <col min="15876" max="15876" width="6.109375" style="1228" customWidth="1"/>
    <col min="15877" max="15877" width="9.109375" style="1228" customWidth="1"/>
    <col min="15878" max="15878" width="9" style="1228" customWidth="1"/>
    <col min="15879" max="16128" width="8.88671875" style="1228"/>
    <col min="16129" max="16129" width="5.6640625" style="1228" customWidth="1"/>
    <col min="16130" max="16130" width="41.6640625" style="1228" customWidth="1"/>
    <col min="16131" max="16131" width="6.44140625" style="1228" customWidth="1"/>
    <col min="16132" max="16132" width="6.109375" style="1228" customWidth="1"/>
    <col min="16133" max="16133" width="9.109375" style="1228" customWidth="1"/>
    <col min="16134" max="16134" width="9" style="1228" customWidth="1"/>
    <col min="16135" max="16384" width="8.88671875" style="1228"/>
  </cols>
  <sheetData>
    <row r="1" spans="1:6" ht="15.6">
      <c r="A1" s="1297" t="s">
        <v>1135</v>
      </c>
      <c r="B1" s="1296" t="s">
        <v>1134</v>
      </c>
      <c r="C1" s="1295"/>
      <c r="D1" s="1295"/>
      <c r="E1" s="1294"/>
      <c r="F1" s="1294"/>
    </row>
    <row r="3" spans="1:6" ht="15" customHeight="1">
      <c r="A3" s="1293" t="s">
        <v>10</v>
      </c>
      <c r="B3" s="1292" t="s">
        <v>849</v>
      </c>
      <c r="C3" s="1291"/>
      <c r="D3" s="1291"/>
      <c r="E3" s="1290"/>
      <c r="F3" s="1289"/>
    </row>
    <row r="4" spans="1:6" s="1283" customFormat="1">
      <c r="A4" s="1288" t="s">
        <v>951</v>
      </c>
      <c r="B4" s="1287" t="s">
        <v>952</v>
      </c>
      <c r="C4" s="1286" t="s">
        <v>953</v>
      </c>
      <c r="D4" s="1286" t="s">
        <v>954</v>
      </c>
      <c r="E4" s="1285" t="s">
        <v>955</v>
      </c>
      <c r="F4" s="1284" t="s">
        <v>956</v>
      </c>
    </row>
    <row r="5" spans="1:6">
      <c r="A5" s="1271"/>
      <c r="B5" s="1265"/>
      <c r="C5" s="1269"/>
      <c r="D5" s="1269"/>
      <c r="E5" s="1268"/>
      <c r="F5" s="1267"/>
    </row>
    <row r="6" spans="1:6">
      <c r="A6" s="1276" t="s">
        <v>533</v>
      </c>
      <c r="B6" s="1265" t="s">
        <v>1133</v>
      </c>
      <c r="D6" s="1269"/>
      <c r="E6" s="1268"/>
      <c r="F6" s="1267"/>
    </row>
    <row r="7" spans="1:6">
      <c r="A7" s="1272"/>
      <c r="B7" s="1265"/>
      <c r="D7" s="1269"/>
      <c r="E7" s="1268"/>
      <c r="F7" s="1267"/>
    </row>
    <row r="8" spans="1:6" ht="26.4">
      <c r="A8" s="1272"/>
      <c r="B8" s="1264" t="s">
        <v>959</v>
      </c>
      <c r="D8" s="1269"/>
      <c r="E8" s="1268"/>
      <c r="F8" s="1267"/>
    </row>
    <row r="9" spans="1:6" s="1281" customFormat="1" ht="39.6">
      <c r="B9" s="1282" t="s">
        <v>960</v>
      </c>
    </row>
    <row r="10" spans="1:6" s="1281" customFormat="1">
      <c r="B10" s="1282"/>
    </row>
    <row r="11" spans="1:6">
      <c r="A11" s="1272"/>
      <c r="B11" s="1264" t="s">
        <v>962</v>
      </c>
      <c r="D11" s="1269"/>
      <c r="E11" s="1268"/>
      <c r="F11" s="1267"/>
    </row>
    <row r="12" spans="1:6">
      <c r="A12" s="1272"/>
      <c r="B12" s="1280" t="s">
        <v>1132</v>
      </c>
      <c r="D12" s="1269"/>
      <c r="E12" s="1268"/>
      <c r="F12" s="1267"/>
    </row>
    <row r="13" spans="1:6">
      <c r="A13" s="1272"/>
      <c r="B13" s="1279" t="s">
        <v>965</v>
      </c>
      <c r="D13" s="1269"/>
      <c r="E13" s="1268"/>
      <c r="F13" s="1267"/>
    </row>
    <row r="14" spans="1:6" ht="26.4">
      <c r="A14" s="1272"/>
      <c r="B14" s="1279" t="s">
        <v>966</v>
      </c>
      <c r="D14" s="1269"/>
      <c r="E14" s="1268"/>
      <c r="F14" s="1267"/>
    </row>
    <row r="15" spans="1:6">
      <c r="A15" s="1272"/>
      <c r="B15" s="1279" t="s">
        <v>967</v>
      </c>
      <c r="D15" s="1269"/>
      <c r="E15" s="1268"/>
      <c r="F15" s="1267"/>
    </row>
    <row r="16" spans="1:6">
      <c r="A16" s="1272"/>
      <c r="B16" s="1279" t="s">
        <v>1131</v>
      </c>
      <c r="D16" s="1269"/>
      <c r="E16" s="1268"/>
      <c r="F16" s="1267"/>
    </row>
    <row r="17" spans="1:6">
      <c r="A17" s="1272"/>
      <c r="B17" s="1264" t="s">
        <v>969</v>
      </c>
      <c r="D17" s="1269"/>
      <c r="E17" s="1268"/>
      <c r="F17" s="1267"/>
    </row>
    <row r="18" spans="1:6">
      <c r="A18" s="1272"/>
      <c r="B18" s="1279" t="s">
        <v>970</v>
      </c>
      <c r="D18" s="1269"/>
      <c r="E18" s="1268"/>
      <c r="F18" s="1267"/>
    </row>
    <row r="19" spans="1:6">
      <c r="A19" s="1272"/>
      <c r="B19" s="1279" t="s">
        <v>971</v>
      </c>
      <c r="D19" s="1269"/>
      <c r="E19" s="1268"/>
      <c r="F19" s="1267"/>
    </row>
    <row r="20" spans="1:6">
      <c r="A20" s="1272"/>
      <c r="B20" s="1279" t="s">
        <v>972</v>
      </c>
      <c r="D20" s="1269"/>
      <c r="E20" s="1268"/>
      <c r="F20" s="1267"/>
    </row>
    <row r="21" spans="1:6">
      <c r="A21" s="1272"/>
      <c r="B21" s="1279" t="s">
        <v>973</v>
      </c>
      <c r="D21" s="1269"/>
      <c r="E21" s="1268"/>
      <c r="F21" s="1267"/>
    </row>
    <row r="22" spans="1:6" ht="30" customHeight="1">
      <c r="A22" s="1272"/>
      <c r="B22" s="1264" t="s">
        <v>975</v>
      </c>
      <c r="D22" s="1269"/>
      <c r="E22" s="1268"/>
      <c r="F22" s="1267"/>
    </row>
    <row r="23" spans="1:6" ht="54.9" customHeight="1">
      <c r="A23" s="1272"/>
      <c r="B23" s="1264" t="s">
        <v>976</v>
      </c>
      <c r="D23" s="1269"/>
      <c r="E23" s="1268"/>
      <c r="F23" s="1267"/>
    </row>
    <row r="24" spans="1:6">
      <c r="A24" s="1271"/>
      <c r="B24" s="1264"/>
      <c r="D24" s="1269"/>
      <c r="E24" s="1268"/>
      <c r="F24" s="1267"/>
    </row>
    <row r="25" spans="1:6">
      <c r="A25" s="1271" t="s">
        <v>10</v>
      </c>
      <c r="B25" s="1278" t="s">
        <v>1012</v>
      </c>
      <c r="C25" s="1270">
        <v>140</v>
      </c>
      <c r="D25" s="1269" t="s">
        <v>701</v>
      </c>
      <c r="E25" s="1918"/>
      <c r="F25" s="1267">
        <f>C25*E25</f>
        <v>0</v>
      </c>
    </row>
    <row r="26" spans="1:6">
      <c r="A26" s="1271"/>
      <c r="B26" s="1278"/>
      <c r="C26" s="1270"/>
      <c r="D26" s="1269"/>
      <c r="E26" s="1918"/>
      <c r="F26" s="1267"/>
    </row>
    <row r="27" spans="1:6">
      <c r="A27" s="1271" t="s">
        <v>8</v>
      </c>
      <c r="B27" s="1278" t="s">
        <v>1130</v>
      </c>
      <c r="C27" s="1270">
        <v>5</v>
      </c>
      <c r="D27" s="1269" t="s">
        <v>764</v>
      </c>
      <c r="E27" s="1918"/>
      <c r="F27" s="1267">
        <f>C27*E27</f>
        <v>0</v>
      </c>
    </row>
    <row r="28" spans="1:6">
      <c r="A28" s="1271"/>
      <c r="B28" s="1278"/>
      <c r="C28" s="1270"/>
      <c r="D28" s="1269"/>
      <c r="E28" s="1918"/>
      <c r="F28" s="1267"/>
    </row>
    <row r="29" spans="1:6" ht="39.6">
      <c r="A29" s="1271" t="s">
        <v>240</v>
      </c>
      <c r="B29" s="1278" t="s">
        <v>1129</v>
      </c>
      <c r="C29" s="1270">
        <v>1</v>
      </c>
      <c r="D29" s="1269" t="s">
        <v>1007</v>
      </c>
      <c r="E29" s="1918"/>
      <c r="F29" s="1267">
        <f>C29*E29</f>
        <v>0</v>
      </c>
    </row>
    <row r="30" spans="1:6">
      <c r="A30" s="1271"/>
      <c r="B30" s="1278"/>
      <c r="C30" s="1270"/>
      <c r="D30" s="1269"/>
      <c r="E30" s="1918"/>
      <c r="F30" s="1267"/>
    </row>
    <row r="31" spans="1:6" ht="92.4">
      <c r="A31" s="1271" t="s">
        <v>6</v>
      </c>
      <c r="B31" s="1278" t="s">
        <v>1128</v>
      </c>
      <c r="C31" s="1270">
        <v>65</v>
      </c>
      <c r="D31" s="1269" t="s">
        <v>46</v>
      </c>
      <c r="E31" s="1918"/>
      <c r="F31" s="1267">
        <f>C31*E31</f>
        <v>0</v>
      </c>
    </row>
    <row r="32" spans="1:6">
      <c r="A32" s="1271"/>
      <c r="B32" s="1264"/>
      <c r="D32" s="1269"/>
      <c r="E32" s="1918"/>
      <c r="F32" s="1267"/>
    </row>
    <row r="33" spans="1:6" ht="92.4">
      <c r="A33" s="1271" t="s">
        <v>5</v>
      </c>
      <c r="B33" s="1278" t="s">
        <v>1003</v>
      </c>
      <c r="C33" s="1270">
        <v>5</v>
      </c>
      <c r="D33" s="1269" t="s">
        <v>11</v>
      </c>
      <c r="E33" s="1918"/>
      <c r="F33" s="1267">
        <f>C33*E33</f>
        <v>0</v>
      </c>
    </row>
    <row r="34" spans="1:6">
      <c r="A34" s="1271"/>
      <c r="B34" s="1278"/>
      <c r="C34" s="1270"/>
      <c r="D34" s="1269"/>
      <c r="E34" s="1918"/>
      <c r="F34" s="1267"/>
    </row>
    <row r="35" spans="1:6" ht="39.6">
      <c r="A35" s="1271" t="s">
        <v>4</v>
      </c>
      <c r="B35" s="1278" t="s">
        <v>1127</v>
      </c>
      <c r="C35" s="1270">
        <v>1</v>
      </c>
      <c r="D35" s="1269" t="s">
        <v>764</v>
      </c>
      <c r="E35" s="1918"/>
      <c r="F35" s="1267">
        <f>C35*E35</f>
        <v>0</v>
      </c>
    </row>
    <row r="36" spans="1:6">
      <c r="A36" s="1271"/>
      <c r="B36" s="1264"/>
      <c r="D36" s="1269"/>
      <c r="E36" s="1918"/>
      <c r="F36" s="1267"/>
    </row>
    <row r="37" spans="1:6" s="1266" customFormat="1">
      <c r="A37" s="1276" t="s">
        <v>534</v>
      </c>
      <c r="B37" s="1265" t="s">
        <v>1126</v>
      </c>
      <c r="C37" s="1275"/>
      <c r="D37" s="1274"/>
      <c r="E37" s="1918"/>
      <c r="F37" s="1273"/>
    </row>
    <row r="38" spans="1:6" ht="26.4">
      <c r="A38" s="1272"/>
      <c r="B38" s="1265" t="s">
        <v>999</v>
      </c>
      <c r="D38" s="1269"/>
      <c r="E38" s="1918"/>
      <c r="F38" s="1267"/>
    </row>
    <row r="39" spans="1:6" ht="26.4">
      <c r="A39" s="1271"/>
      <c r="B39" s="1265" t="s">
        <v>1125</v>
      </c>
      <c r="C39" s="1269"/>
      <c r="D39" s="1269"/>
      <c r="E39" s="1918"/>
      <c r="F39" s="1267"/>
    </row>
    <row r="40" spans="1:6">
      <c r="A40" s="1271"/>
      <c r="B40" s="1264"/>
      <c r="C40" s="1270"/>
      <c r="D40" s="1269"/>
      <c r="E40" s="1918"/>
      <c r="F40" s="1267"/>
    </row>
    <row r="41" spans="1:6" ht="52.8">
      <c r="A41" s="1272" t="s">
        <v>232</v>
      </c>
      <c r="B41" s="1264" t="s">
        <v>1124</v>
      </c>
      <c r="C41" s="1230">
        <v>1485</v>
      </c>
      <c r="D41" s="1269" t="s">
        <v>113</v>
      </c>
      <c r="E41" s="1918"/>
      <c r="F41" s="1267">
        <f>C41*E41</f>
        <v>0</v>
      </c>
    </row>
    <row r="42" spans="1:6">
      <c r="A42" s="1271"/>
      <c r="B42" s="1264"/>
      <c r="C42" s="1269"/>
      <c r="D42" s="1269"/>
      <c r="E42" s="1918"/>
      <c r="F42" s="1267"/>
    </row>
    <row r="43" spans="1:6" ht="26.4">
      <c r="A43" s="1271" t="s">
        <v>244</v>
      </c>
      <c r="B43" s="1278" t="s">
        <v>1123</v>
      </c>
      <c r="C43" s="1270">
        <v>356</v>
      </c>
      <c r="D43" s="1269" t="s">
        <v>113</v>
      </c>
      <c r="E43" s="1918"/>
      <c r="F43" s="1267">
        <f>C43*E43</f>
        <v>0</v>
      </c>
    </row>
    <row r="44" spans="1:6">
      <c r="A44" s="1271"/>
      <c r="B44" s="1264"/>
      <c r="C44" s="1269"/>
      <c r="D44" s="1269"/>
      <c r="E44" s="1918"/>
      <c r="F44" s="1267"/>
    </row>
    <row r="45" spans="1:6">
      <c r="A45" s="1271"/>
      <c r="B45" s="1264"/>
      <c r="C45" s="1270"/>
      <c r="D45" s="1269"/>
      <c r="E45" s="1918"/>
      <c r="F45" s="1267"/>
    </row>
    <row r="46" spans="1:6" ht="26.4">
      <c r="A46" s="1271" t="s">
        <v>284</v>
      </c>
      <c r="B46" s="1264" t="s">
        <v>1122</v>
      </c>
      <c r="C46" s="1270">
        <v>20</v>
      </c>
      <c r="D46" s="1269" t="s">
        <v>46</v>
      </c>
      <c r="E46" s="1918"/>
      <c r="F46" s="1267">
        <f>C46*E46</f>
        <v>0</v>
      </c>
    </row>
    <row r="47" spans="1:6">
      <c r="B47" s="1264"/>
      <c r="E47" s="1918"/>
    </row>
    <row r="48" spans="1:6">
      <c r="A48" s="1228" t="s">
        <v>285</v>
      </c>
      <c r="B48" s="1264" t="s">
        <v>1121</v>
      </c>
      <c r="C48" s="1230">
        <v>20</v>
      </c>
      <c r="D48" s="1230" t="s">
        <v>40</v>
      </c>
      <c r="E48" s="1918"/>
      <c r="F48" s="1229">
        <f>C48*E48</f>
        <v>0</v>
      </c>
    </row>
    <row r="49" spans="1:6">
      <c r="A49" s="1276"/>
      <c r="B49" s="1264"/>
      <c r="C49" s="1269"/>
      <c r="D49" s="1277"/>
      <c r="E49" s="1918"/>
      <c r="F49" s="1267"/>
    </row>
    <row r="50" spans="1:6" ht="26.4">
      <c r="A50" s="1271" t="s">
        <v>804</v>
      </c>
      <c r="B50" s="1264" t="s">
        <v>1120</v>
      </c>
      <c r="C50" s="1270">
        <v>30</v>
      </c>
      <c r="D50" s="1269" t="s">
        <v>11</v>
      </c>
      <c r="E50" s="1918"/>
      <c r="F50" s="1267">
        <f>C50*E50</f>
        <v>0</v>
      </c>
    </row>
    <row r="51" spans="1:6">
      <c r="A51" s="1271"/>
      <c r="B51" s="1264"/>
      <c r="C51" s="1270"/>
      <c r="D51" s="1269"/>
      <c r="E51" s="1918"/>
      <c r="F51" s="1267"/>
    </row>
    <row r="52" spans="1:6" ht="26.4">
      <c r="A52" s="1271" t="s">
        <v>806</v>
      </c>
      <c r="B52" s="1264" t="s">
        <v>1119</v>
      </c>
      <c r="C52" s="1270">
        <v>30</v>
      </c>
      <c r="D52" s="1269" t="s">
        <v>11</v>
      </c>
      <c r="E52" s="1918"/>
      <c r="F52" s="1267">
        <f>C52*E52</f>
        <v>0</v>
      </c>
    </row>
    <row r="53" spans="1:6">
      <c r="A53" s="1271"/>
      <c r="B53" s="1264"/>
      <c r="C53" s="1269"/>
      <c r="D53" s="1269"/>
      <c r="E53" s="1918"/>
      <c r="F53" s="1267"/>
    </row>
    <row r="54" spans="1:6" s="1266" customFormat="1" ht="26.4">
      <c r="A54" s="1276" t="s">
        <v>535</v>
      </c>
      <c r="B54" s="1265" t="s">
        <v>998</v>
      </c>
      <c r="C54" s="1275"/>
      <c r="D54" s="1274"/>
      <c r="E54" s="1918"/>
      <c r="F54" s="1273"/>
    </row>
    <row r="55" spans="1:6" ht="26.4">
      <c r="A55" s="1272"/>
      <c r="B55" s="1265" t="s">
        <v>999</v>
      </c>
      <c r="D55" s="1269"/>
      <c r="E55" s="1918"/>
      <c r="F55" s="1267"/>
    </row>
    <row r="56" spans="1:6">
      <c r="A56" s="1271"/>
      <c r="B56" s="1264"/>
      <c r="C56" s="1270"/>
      <c r="D56" s="1269"/>
      <c r="E56" s="1918"/>
      <c r="F56" s="1267"/>
    </row>
    <row r="57" spans="1:6">
      <c r="A57" s="1271" t="s">
        <v>809</v>
      </c>
      <c r="B57" s="1264" t="s">
        <v>1010</v>
      </c>
      <c r="C57" s="1270">
        <v>10</v>
      </c>
      <c r="D57" s="1269" t="s">
        <v>20</v>
      </c>
      <c r="E57" s="1918"/>
      <c r="F57" s="1267">
        <f>C57*E57</f>
        <v>0</v>
      </c>
    </row>
    <row r="58" spans="1:6">
      <c r="E58" s="2007"/>
    </row>
    <row r="59" spans="1:6">
      <c r="E59" s="2007"/>
    </row>
    <row r="60" spans="1:6">
      <c r="A60" s="1266" t="s">
        <v>537</v>
      </c>
      <c r="B60" s="1265" t="s">
        <v>1014</v>
      </c>
      <c r="E60" s="2007"/>
    </row>
    <row r="61" spans="1:6" ht="39.6">
      <c r="B61" s="1264" t="s">
        <v>1015</v>
      </c>
      <c r="C61" s="1230">
        <v>10</v>
      </c>
      <c r="D61" s="1230" t="s">
        <v>1016</v>
      </c>
      <c r="E61" s="2007"/>
      <c r="F61" s="1229">
        <f>SUM(F7:F58)*C61/100</f>
        <v>0</v>
      </c>
    </row>
    <row r="62" spans="1:6">
      <c r="E62" s="2007"/>
    </row>
    <row r="63" spans="1:6" ht="15.6">
      <c r="A63" s="1263"/>
      <c r="B63" s="1262" t="s">
        <v>1017</v>
      </c>
      <c r="C63" s="1261"/>
      <c r="D63" s="1261"/>
      <c r="E63" s="2008"/>
      <c r="F63" s="1260">
        <f>SUM(F7:F61)</f>
        <v>0</v>
      </c>
    </row>
    <row r="64" spans="1:6">
      <c r="E64" s="2007"/>
    </row>
    <row r="65" spans="1:6">
      <c r="E65" s="2007"/>
    </row>
    <row r="66" spans="1:6" ht="17.399999999999999">
      <c r="A66" s="1259" t="s">
        <v>8</v>
      </c>
      <c r="B66" s="1258" t="s">
        <v>1018</v>
      </c>
      <c r="C66" s="1257"/>
      <c r="D66" s="1257"/>
      <c r="E66" s="2009"/>
      <c r="F66" s="1256"/>
    </row>
    <row r="67" spans="1:6">
      <c r="A67" s="1255" t="s">
        <v>951</v>
      </c>
      <c r="B67" s="1254" t="s">
        <v>952</v>
      </c>
      <c r="C67" s="1253" t="s">
        <v>953</v>
      </c>
      <c r="D67" s="1253" t="s">
        <v>330</v>
      </c>
      <c r="E67" s="2010" t="s">
        <v>540</v>
      </c>
      <c r="F67" s="1253" t="s">
        <v>1118</v>
      </c>
    </row>
    <row r="68" spans="1:6">
      <c r="A68" s="1255"/>
      <c r="B68" s="1254"/>
      <c r="C68" s="1253"/>
      <c r="D68" s="1253"/>
      <c r="E68" s="2010"/>
      <c r="F68" s="1253"/>
    </row>
    <row r="69" spans="1:6">
      <c r="A69" s="1252"/>
      <c r="B69" s="1233"/>
      <c r="C69" s="1251"/>
      <c r="D69" s="1251"/>
      <c r="E69" s="2011"/>
      <c r="F69" s="1232"/>
    </row>
    <row r="70" spans="1:6">
      <c r="A70" s="1244">
        <f>COUNT($A$6:A69)+1</f>
        <v>1</v>
      </c>
      <c r="B70" s="1247" t="s">
        <v>1040</v>
      </c>
      <c r="C70" s="1240"/>
      <c r="D70" s="1240"/>
      <c r="E70" s="2012"/>
      <c r="F70" s="1250"/>
    </row>
    <row r="71" spans="1:6">
      <c r="A71" s="1244"/>
      <c r="B71" s="1241" t="s">
        <v>1041</v>
      </c>
      <c r="C71" s="1246">
        <v>140</v>
      </c>
      <c r="D71" s="1240" t="s">
        <v>45</v>
      </c>
      <c r="E71" s="1918"/>
      <c r="F71" s="1245">
        <f>C71*E71</f>
        <v>0</v>
      </c>
    </row>
    <row r="72" spans="1:6">
      <c r="A72" s="1244"/>
      <c r="B72" s="1241"/>
      <c r="C72" s="1246"/>
      <c r="D72" s="1240"/>
      <c r="E72" s="1918"/>
      <c r="F72" s="1245"/>
    </row>
    <row r="73" spans="1:6" ht="39.6">
      <c r="A73" s="1244">
        <v>2</v>
      </c>
      <c r="B73" s="1249" t="s">
        <v>1117</v>
      </c>
      <c r="C73" s="1246"/>
      <c r="D73" s="1240"/>
      <c r="E73" s="1918"/>
      <c r="F73" s="1245"/>
    </row>
    <row r="74" spans="1:6">
      <c r="A74" s="1244"/>
      <c r="B74" s="1248" t="s">
        <v>1116</v>
      </c>
      <c r="C74" s="1246"/>
      <c r="D74" s="1240"/>
      <c r="E74" s="1918"/>
      <c r="F74" s="1245"/>
    </row>
    <row r="75" spans="1:6">
      <c r="A75" s="1244"/>
      <c r="B75" s="1248" t="s">
        <v>1115</v>
      </c>
      <c r="C75" s="1246"/>
      <c r="D75" s="1240"/>
      <c r="E75" s="1918"/>
      <c r="F75" s="1245"/>
    </row>
    <row r="76" spans="1:6">
      <c r="A76" s="1244"/>
      <c r="B76" s="1248" t="s">
        <v>1114</v>
      </c>
      <c r="C76" s="1246">
        <v>5</v>
      </c>
      <c r="D76" s="1240" t="s">
        <v>11</v>
      </c>
      <c r="E76" s="1918"/>
      <c r="F76" s="1245">
        <f>C76*E76</f>
        <v>0</v>
      </c>
    </row>
    <row r="77" spans="1:6">
      <c r="A77" s="1244"/>
      <c r="B77" s="1248"/>
      <c r="C77" s="1246"/>
      <c r="D77" s="1240"/>
      <c r="E77" s="1918"/>
      <c r="F77" s="1245"/>
    </row>
    <row r="78" spans="1:6">
      <c r="A78" s="1244">
        <v>3</v>
      </c>
      <c r="B78" s="1247" t="s">
        <v>22</v>
      </c>
      <c r="C78" s="1246">
        <v>5</v>
      </c>
      <c r="D78" s="1240" t="s">
        <v>20</v>
      </c>
      <c r="E78" s="1918"/>
      <c r="F78" s="1245">
        <f>C78*E78</f>
        <v>0</v>
      </c>
    </row>
    <row r="79" spans="1:6">
      <c r="A79" s="1244"/>
      <c r="B79" s="1247"/>
      <c r="C79" s="1246"/>
      <c r="D79" s="1240"/>
      <c r="E79" s="1918"/>
      <c r="F79" s="1245"/>
    </row>
    <row r="80" spans="1:6">
      <c r="A80" s="1244">
        <f>COUNT($A$6:A78)+1</f>
        <v>4</v>
      </c>
      <c r="B80" s="1247" t="s">
        <v>1067</v>
      </c>
      <c r="C80" s="1246">
        <v>10</v>
      </c>
      <c r="D80" s="1240" t="s">
        <v>20</v>
      </c>
      <c r="E80" s="1918"/>
      <c r="F80" s="1245">
        <f>C80*E80</f>
        <v>0</v>
      </c>
    </row>
    <row r="81" spans="1:6">
      <c r="A81" s="1244"/>
      <c r="B81" s="1240"/>
      <c r="C81" s="1240"/>
      <c r="D81" s="1240"/>
      <c r="E81" s="2013"/>
      <c r="F81" s="1239"/>
    </row>
    <row r="82" spans="1:6">
      <c r="A82" s="1244">
        <f>COUNT($A$6:A80)+1</f>
        <v>5</v>
      </c>
      <c r="B82" s="1243" t="s">
        <v>1068</v>
      </c>
      <c r="C82" s="1240"/>
      <c r="D82" s="1240"/>
      <c r="E82" s="2013"/>
      <c r="F82" s="1239"/>
    </row>
    <row r="83" spans="1:6" ht="39.6">
      <c r="A83" s="1242"/>
      <c r="B83" s="1241" t="s">
        <v>1069</v>
      </c>
      <c r="C83" s="1240">
        <v>10</v>
      </c>
      <c r="D83" s="1240" t="s">
        <v>1016</v>
      </c>
      <c r="E83" s="2013"/>
      <c r="F83" s="1239">
        <f>SUM(F70:F81)*C83/100</f>
        <v>0</v>
      </c>
    </row>
    <row r="84" spans="1:6">
      <c r="A84" s="1234"/>
      <c r="B84" s="1233"/>
      <c r="C84" s="1233"/>
      <c r="D84" s="1233"/>
      <c r="E84" s="2014"/>
      <c r="F84" s="1232"/>
    </row>
    <row r="85" spans="1:6" ht="15.6">
      <c r="A85" s="1238"/>
      <c r="B85" s="1237" t="s">
        <v>1070</v>
      </c>
      <c r="C85" s="1236"/>
      <c r="D85" s="1236"/>
      <c r="E85" s="2015"/>
      <c r="F85" s="1235">
        <f>SUM(F70:F83)</f>
        <v>0</v>
      </c>
    </row>
    <row r="86" spans="1:6">
      <c r="A86" s="1234"/>
      <c r="B86" s="1233"/>
      <c r="C86" s="1233"/>
      <c r="D86" s="1233"/>
      <c r="E86" s="2014"/>
      <c r="F86" s="1232"/>
    </row>
    <row r="87" spans="1:6">
      <c r="E87" s="2007"/>
    </row>
    <row r="88" spans="1:6" ht="15.6">
      <c r="F88" s="1231">
        <f>F63+F85</f>
        <v>0</v>
      </c>
    </row>
  </sheetData>
  <sheetProtection algorithmName="SHA-512" hashValue="Ms66EFJ/fbVmXn8d1gpBal2+B/P8wdGDTP9ED9wmiXd32mxcoSeE2AZVnTtfAWoLPR5YmbgK8tzdEHKFDU9I/A==" saltValue="k0m/Mrcsm95PvPACwWM4JQ==" spinCount="100000" sheet="1" objects="1" scenarios="1" selectLockedCells="1"/>
  <dataValidations count="1">
    <dataValidation type="custom" allowBlank="1" showInputMessage="1" showErrorMessage="1" error="Ceno na e.m. je potrebno vnesti na dve decimalni mesti " sqref="E25:E57 E71:E80">
      <formula1>E25=ROUND(E25,2)</formula1>
    </dataValidation>
  </dataValidations>
  <pageMargins left="0.75" right="0.75" top="1" bottom="1" header="0.5" footer="0.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73"/>
  <sheetViews>
    <sheetView showZeros="0" view="pageBreakPreview" topLeftCell="A155" zoomScaleNormal="100" zoomScaleSheetLayoutView="100" workbookViewId="0">
      <selection activeCell="G60" sqref="G60"/>
    </sheetView>
  </sheetViews>
  <sheetFormatPr defaultColWidth="7.88671875" defaultRowHeight="13.2"/>
  <cols>
    <col min="1" max="1" width="4.6640625" style="233" customWidth="1"/>
    <col min="2" max="2" width="4.33203125" style="233" customWidth="1"/>
    <col min="3" max="3" width="33.6640625" style="233" customWidth="1"/>
    <col min="4" max="4" width="19.6640625" style="351" customWidth="1"/>
    <col min="5" max="5" width="7.88671875" style="580"/>
    <col min="6" max="6" width="5.5546875" style="518" customWidth="1"/>
    <col min="7" max="7" width="14.6640625" style="233" customWidth="1"/>
    <col min="8" max="8" width="11.88671875" style="412" customWidth="1"/>
    <col min="9" max="9" width="15.33203125" style="233" customWidth="1"/>
    <col min="10" max="16384" width="7.88671875" style="233"/>
  </cols>
  <sheetData>
    <row r="1" spans="1:8">
      <c r="E1" s="233"/>
    </row>
    <row r="2" spans="1:8">
      <c r="E2" s="233"/>
    </row>
    <row r="3" spans="1:8" ht="17.399999999999999">
      <c r="C3" s="310" t="s">
        <v>310</v>
      </c>
      <c r="D3" s="310"/>
      <c r="E3" s="310"/>
      <c r="F3" s="310"/>
      <c r="G3" s="310"/>
      <c r="H3" s="310"/>
    </row>
    <row r="4" spans="1:8">
      <c r="D4" s="233"/>
      <c r="E4" s="233"/>
      <c r="F4" s="233"/>
      <c r="H4" s="233"/>
    </row>
    <row r="5" spans="1:8" ht="73.5" customHeight="1">
      <c r="A5" s="2247" t="s">
        <v>311</v>
      </c>
      <c r="B5" s="2247"/>
      <c r="C5" s="2217" t="s">
        <v>1113</v>
      </c>
      <c r="D5" s="2217"/>
      <c r="E5" s="2217"/>
      <c r="F5" s="2217"/>
      <c r="G5" s="311"/>
      <c r="H5" s="311"/>
    </row>
    <row r="6" spans="1:8" ht="31.95" customHeight="1">
      <c r="A6" s="2247" t="s">
        <v>313</v>
      </c>
      <c r="B6" s="2247"/>
      <c r="C6" s="2284" t="s">
        <v>1112</v>
      </c>
      <c r="D6" s="2284"/>
      <c r="E6" s="313"/>
      <c r="F6" s="313"/>
      <c r="G6" s="313"/>
      <c r="H6" s="314"/>
    </row>
    <row r="7" spans="1:8" ht="15">
      <c r="D7" s="233"/>
      <c r="E7" s="233"/>
      <c r="F7" s="233"/>
      <c r="G7" s="382"/>
      <c r="H7" s="233"/>
    </row>
    <row r="8" spans="1:8" ht="15.75" customHeight="1">
      <c r="B8" s="2"/>
      <c r="C8" s="2" t="s">
        <v>315</v>
      </c>
      <c r="D8" s="2"/>
      <c r="E8" s="1222"/>
      <c r="F8" s="1222"/>
      <c r="G8" s="1223">
        <f>H82</f>
        <v>0</v>
      </c>
      <c r="H8" s="233"/>
    </row>
    <row r="9" spans="1:8">
      <c r="D9" s="233"/>
      <c r="E9" s="1223"/>
      <c r="F9" s="1223"/>
      <c r="G9" s="1223"/>
      <c r="H9" s="233"/>
    </row>
    <row r="10" spans="1:8" ht="15">
      <c r="B10" s="2"/>
      <c r="C10" s="2" t="s">
        <v>316</v>
      </c>
      <c r="D10" s="2"/>
      <c r="E10" s="1222"/>
      <c r="F10" s="1222"/>
      <c r="G10" s="1223">
        <f>H109</f>
        <v>0</v>
      </c>
      <c r="H10" s="233"/>
    </row>
    <row r="11" spans="1:8">
      <c r="D11" s="233"/>
      <c r="E11" s="1223"/>
      <c r="F11" s="1223"/>
      <c r="G11" s="1223"/>
      <c r="H11" s="233"/>
    </row>
    <row r="12" spans="1:8" ht="15">
      <c r="B12" s="2"/>
      <c r="C12" s="2" t="s">
        <v>317</v>
      </c>
      <c r="D12" s="2"/>
      <c r="E12" s="1222"/>
      <c r="F12" s="1222"/>
      <c r="G12" s="1223">
        <f>H133</f>
        <v>0</v>
      </c>
      <c r="H12" s="233"/>
    </row>
    <row r="13" spans="1:8">
      <c r="D13" s="233"/>
      <c r="E13" s="1223"/>
      <c r="F13" s="1223"/>
      <c r="G13" s="1223"/>
      <c r="H13" s="233"/>
    </row>
    <row r="14" spans="1:8" ht="15.6">
      <c r="B14" s="2"/>
      <c r="C14" s="2" t="s">
        <v>318</v>
      </c>
      <c r="D14" s="2"/>
      <c r="E14" s="1227"/>
      <c r="F14"/>
      <c r="G14" s="1226">
        <f>H142</f>
        <v>0</v>
      </c>
      <c r="H14" s="233"/>
    </row>
    <row r="15" spans="1:8">
      <c r="D15" s="233"/>
      <c r="E15" s="1223"/>
      <c r="F15" s="1223"/>
      <c r="G15" s="1223"/>
      <c r="H15" s="233"/>
    </row>
    <row r="16" spans="1:8" ht="15">
      <c r="B16" s="2"/>
      <c r="C16" s="2" t="s">
        <v>319</v>
      </c>
      <c r="D16" s="2"/>
      <c r="E16" s="1222"/>
      <c r="F16" s="1222"/>
      <c r="G16" s="1223" t="s">
        <v>1111</v>
      </c>
      <c r="H16" s="233"/>
    </row>
    <row r="17" spans="2:8">
      <c r="D17" s="233"/>
      <c r="E17" s="1223"/>
      <c r="F17" s="1223"/>
      <c r="G17" s="1223"/>
      <c r="H17" s="233"/>
    </row>
    <row r="18" spans="2:8" ht="15">
      <c r="B18" s="2"/>
      <c r="C18" s="2" t="s">
        <v>320</v>
      </c>
      <c r="D18" s="2"/>
      <c r="E18" s="1222"/>
      <c r="F18" s="1222"/>
      <c r="G18" s="1223">
        <f>H159</f>
        <v>0</v>
      </c>
      <c r="H18" s="233"/>
    </row>
    <row r="19" spans="2:8">
      <c r="D19" s="233"/>
      <c r="E19" s="1223"/>
      <c r="F19" s="1223"/>
      <c r="G19" s="1223"/>
      <c r="H19" s="233"/>
    </row>
    <row r="20" spans="2:8" ht="15.6">
      <c r="B20" s="2"/>
      <c r="C20" s="2" t="s">
        <v>321</v>
      </c>
      <c r="D20" s="2"/>
      <c r="E20" s="1227"/>
      <c r="F20"/>
      <c r="G20" s="1226">
        <f>H173</f>
        <v>0</v>
      </c>
      <c r="H20" s="233"/>
    </row>
    <row r="21" spans="2:8" ht="15">
      <c r="B21" s="2"/>
      <c r="C21" s="2"/>
      <c r="D21" s="1015"/>
      <c r="E21" s="1222"/>
      <c r="F21" s="1222"/>
      <c r="G21" s="1223"/>
      <c r="H21" s="233"/>
    </row>
    <row r="22" spans="2:8" ht="16.2" thickBot="1">
      <c r="B22" s="2"/>
      <c r="C22" s="3" t="s">
        <v>322</v>
      </c>
      <c r="D22" s="1014"/>
      <c r="E22" s="1225"/>
      <c r="F22" s="1225"/>
      <c r="G22" s="1224">
        <f>SUM(G8:G21)*0.1</f>
        <v>0</v>
      </c>
      <c r="H22" s="432"/>
    </row>
    <row r="23" spans="2:8" ht="15">
      <c r="D23" s="233"/>
      <c r="E23" s="412"/>
      <c r="F23" s="412"/>
      <c r="G23" s="382"/>
      <c r="H23" s="233"/>
    </row>
    <row r="24" spans="2:8" ht="15.6">
      <c r="B24" s="2"/>
      <c r="C24" s="2"/>
      <c r="D24" s="325" t="s">
        <v>2</v>
      </c>
      <c r="E24" s="412"/>
      <c r="F24" s="180"/>
      <c r="G24" s="180">
        <f>SUM(G8:G23)</f>
        <v>0</v>
      </c>
      <c r="H24" s="233"/>
    </row>
    <row r="25" spans="2:8" ht="15">
      <c r="D25" s="233"/>
      <c r="E25" s="412"/>
      <c r="F25" s="1223"/>
      <c r="G25" s="1222"/>
      <c r="H25" s="233"/>
    </row>
    <row r="26" spans="2:8" ht="15.6">
      <c r="B26" s="2"/>
      <c r="C26" s="2"/>
      <c r="D26" s="325" t="s">
        <v>1</v>
      </c>
      <c r="E26" s="412"/>
      <c r="F26" s="180"/>
      <c r="G26" s="1222">
        <f>G24*0.22</f>
        <v>0</v>
      </c>
      <c r="H26" s="233"/>
    </row>
    <row r="27" spans="2:8" ht="15">
      <c r="D27" s="233"/>
      <c r="E27" s="412"/>
      <c r="F27" s="1223"/>
      <c r="G27" s="1222"/>
      <c r="H27" s="233"/>
    </row>
    <row r="28" spans="2:8" ht="18" thickBot="1">
      <c r="B28" s="2"/>
      <c r="C28" s="2"/>
      <c r="D28" s="1221" t="s">
        <v>0</v>
      </c>
      <c r="E28" s="1220"/>
      <c r="F28" s="1220"/>
      <c r="G28" s="1219">
        <f>G24+G26</f>
        <v>0</v>
      </c>
      <c r="H28" s="439"/>
    </row>
    <row r="29" spans="2:8">
      <c r="D29" s="233"/>
      <c r="E29" s="412"/>
      <c r="F29" s="412"/>
      <c r="G29" s="412"/>
      <c r="H29" s="233"/>
    </row>
    <row r="30" spans="2:8">
      <c r="D30" s="233"/>
      <c r="E30" s="233"/>
      <c r="F30" s="233"/>
      <c r="H30" s="233"/>
    </row>
    <row r="31" spans="2:8" ht="12.75" customHeight="1">
      <c r="C31" s="2274" t="s">
        <v>323</v>
      </c>
      <c r="D31" s="2274"/>
      <c r="E31" s="2274"/>
      <c r="F31" s="2274"/>
      <c r="G31" s="2274"/>
      <c r="H31" s="1198"/>
    </row>
    <row r="32" spans="2:8">
      <c r="C32" s="2274"/>
      <c r="D32" s="2274"/>
      <c r="E32" s="2274"/>
      <c r="F32" s="2274"/>
      <c r="G32" s="2274"/>
      <c r="H32" s="1198"/>
    </row>
    <row r="33" spans="2:12">
      <c r="C33" s="2274"/>
      <c r="D33" s="2274"/>
      <c r="E33" s="2274"/>
      <c r="F33" s="2274"/>
      <c r="G33" s="2274"/>
      <c r="H33" s="1198"/>
    </row>
    <row r="34" spans="2:12">
      <c r="C34" s="2274"/>
      <c r="D34" s="2274"/>
      <c r="E34" s="2274"/>
      <c r="F34" s="2274"/>
      <c r="G34" s="2274"/>
      <c r="H34" s="1198"/>
    </row>
    <row r="35" spans="2:12">
      <c r="D35" s="233"/>
      <c r="E35" s="233"/>
      <c r="F35" s="233"/>
      <c r="H35" s="233"/>
    </row>
    <row r="36" spans="2:12" ht="12.75" customHeight="1">
      <c r="C36" s="2274" t="s">
        <v>468</v>
      </c>
      <c r="D36" s="2274"/>
      <c r="E36" s="2274"/>
      <c r="F36" s="2274"/>
      <c r="G36" s="2274"/>
      <c r="H36" s="1198"/>
    </row>
    <row r="37" spans="2:12">
      <c r="C37" s="2274"/>
      <c r="D37" s="2274"/>
      <c r="E37" s="2274"/>
      <c r="F37" s="2274"/>
      <c r="G37" s="2274"/>
      <c r="H37" s="1198"/>
    </row>
    <row r="38" spans="2:12">
      <c r="C38" s="2274"/>
      <c r="D38" s="2274"/>
      <c r="E38" s="2274"/>
      <c r="F38" s="2274"/>
      <c r="G38" s="2274"/>
      <c r="H38" s="1187"/>
      <c r="I38" s="1187"/>
      <c r="J38" s="1187"/>
      <c r="K38" s="1187"/>
      <c r="L38" s="1187"/>
    </row>
    <row r="39" spans="2:12">
      <c r="C39" s="2274"/>
      <c r="D39" s="2274"/>
      <c r="E39" s="2274"/>
      <c r="F39" s="2274"/>
      <c r="G39" s="2274"/>
      <c r="H39" s="1187"/>
      <c r="I39" s="1187"/>
      <c r="J39" s="1187"/>
      <c r="K39" s="1187"/>
      <c r="L39" s="1187"/>
    </row>
    <row r="40" spans="2:12">
      <c r="C40" s="2274"/>
      <c r="D40" s="2274"/>
      <c r="E40" s="2274"/>
      <c r="F40" s="2274"/>
      <c r="G40" s="1198"/>
      <c r="H40" s="1187"/>
      <c r="I40" s="1187"/>
      <c r="J40" s="1187"/>
      <c r="K40" s="1187"/>
      <c r="L40" s="1187"/>
    </row>
    <row r="41" spans="2:12">
      <c r="D41" s="233"/>
      <c r="E41" s="233"/>
      <c r="F41" s="233"/>
      <c r="H41" s="1187"/>
      <c r="I41" s="1187"/>
      <c r="J41" s="1187"/>
      <c r="K41" s="1187"/>
      <c r="L41" s="1187"/>
    </row>
    <row r="42" spans="2:12" ht="12.75" customHeight="1">
      <c r="C42" s="2274" t="s">
        <v>469</v>
      </c>
      <c r="D42" s="2274"/>
      <c r="E42" s="2274"/>
      <c r="F42" s="2274"/>
      <c r="G42" s="2274"/>
      <c r="H42" s="1187"/>
      <c r="I42" s="1187"/>
      <c r="J42" s="1187"/>
      <c r="K42" s="1187"/>
      <c r="L42" s="1187"/>
    </row>
    <row r="43" spans="2:12">
      <c r="C43" s="2274"/>
      <c r="D43" s="2274"/>
      <c r="E43" s="2274"/>
      <c r="F43" s="2274"/>
      <c r="G43" s="2274"/>
      <c r="H43" s="1187"/>
      <c r="I43" s="1187"/>
      <c r="J43" s="1187"/>
      <c r="K43" s="1187"/>
      <c r="L43" s="1187"/>
    </row>
    <row r="44" spans="2:12">
      <c r="C44" s="2274"/>
      <c r="D44" s="2274"/>
      <c r="E44" s="2274"/>
      <c r="F44" s="2274"/>
      <c r="G44" s="2274"/>
      <c r="H44" s="1187"/>
      <c r="I44" s="1187"/>
      <c r="J44" s="1187"/>
      <c r="K44" s="1187"/>
      <c r="L44" s="1187"/>
    </row>
    <row r="45" spans="2:12">
      <c r="C45" s="2274"/>
      <c r="D45" s="2274"/>
      <c r="E45" s="2274"/>
      <c r="F45" s="2274"/>
      <c r="G45" s="2274"/>
      <c r="H45" s="1187"/>
      <c r="I45" s="1187"/>
      <c r="J45" s="1187"/>
      <c r="K45" s="1187"/>
      <c r="L45" s="1187"/>
    </row>
    <row r="46" spans="2:12">
      <c r="B46" s="1198"/>
      <c r="C46" s="2274"/>
      <c r="D46" s="2274"/>
      <c r="E46" s="2274"/>
      <c r="F46" s="2274"/>
      <c r="G46" s="1198"/>
      <c r="H46" s="1198"/>
    </row>
    <row r="47" spans="2:12">
      <c r="C47" s="2274"/>
      <c r="D47" s="2274"/>
      <c r="E47" s="2274"/>
      <c r="F47" s="2274"/>
    </row>
    <row r="48" spans="2:12">
      <c r="E48" s="233"/>
    </row>
    <row r="49" spans="1:12" s="335" customFormat="1" ht="12.9" customHeight="1">
      <c r="A49" s="334" t="s">
        <v>326</v>
      </c>
      <c r="C49" s="334" t="s">
        <v>327</v>
      </c>
      <c r="D49" s="334" t="s">
        <v>328</v>
      </c>
      <c r="E49" s="336" t="s">
        <v>329</v>
      </c>
      <c r="F49" s="336" t="s">
        <v>330</v>
      </c>
      <c r="G49" s="337" t="s">
        <v>331</v>
      </c>
      <c r="H49" s="338" t="s">
        <v>332</v>
      </c>
      <c r="L49" s="233"/>
    </row>
    <row r="50" spans="1:12" s="335" customFormat="1" ht="12.6" thickBot="1">
      <c r="A50" s="339" t="s">
        <v>333</v>
      </c>
      <c r="B50" s="340"/>
      <c r="C50" s="339" t="s">
        <v>333</v>
      </c>
      <c r="D50" s="341"/>
      <c r="E50" s="342" t="s">
        <v>333</v>
      </c>
      <c r="F50" s="343"/>
      <c r="G50" s="344" t="s">
        <v>334</v>
      </c>
      <c r="H50" s="345"/>
    </row>
    <row r="51" spans="1:12" ht="13.8" thickTop="1">
      <c r="A51" s="346" t="s">
        <v>10</v>
      </c>
      <c r="B51" s="456"/>
      <c r="C51" s="346" t="s">
        <v>9</v>
      </c>
      <c r="D51" s="348"/>
      <c r="E51" s="454"/>
      <c r="F51" s="455"/>
      <c r="G51" s="456"/>
      <c r="H51" s="457"/>
    </row>
    <row r="52" spans="1:12">
      <c r="A52" s="1024"/>
      <c r="B52" s="1024"/>
      <c r="C52" s="1204"/>
      <c r="E52" s="1185"/>
      <c r="F52" s="1186"/>
      <c r="G52" s="1185"/>
    </row>
    <row r="53" spans="1:12">
      <c r="A53" s="354" t="s">
        <v>335</v>
      </c>
      <c r="C53" s="355" t="s">
        <v>13</v>
      </c>
      <c r="E53" s="1185"/>
      <c r="F53" s="1186"/>
      <c r="G53" s="1185"/>
    </row>
    <row r="54" spans="1:12" ht="39.6">
      <c r="A54" s="1024">
        <v>11</v>
      </c>
      <c r="B54" s="1024">
        <v>121</v>
      </c>
      <c r="C54" s="1204" t="s">
        <v>336</v>
      </c>
      <c r="E54" s="1218">
        <v>0.12</v>
      </c>
      <c r="F54" s="1217" t="s">
        <v>337</v>
      </c>
      <c r="G54" s="1918"/>
      <c r="H54" s="412">
        <f>E54*G54</f>
        <v>0</v>
      </c>
    </row>
    <row r="55" spans="1:12">
      <c r="A55" s="1024"/>
      <c r="B55" s="1024"/>
      <c r="C55" s="1204"/>
      <c r="E55" s="1185"/>
      <c r="F55" s="1186"/>
      <c r="G55" s="1918"/>
    </row>
    <row r="56" spans="1:12" ht="39.6">
      <c r="A56" s="1024">
        <v>11</v>
      </c>
      <c r="B56" s="1024">
        <v>221</v>
      </c>
      <c r="C56" s="1204" t="s">
        <v>338</v>
      </c>
      <c r="E56" s="1185">
        <v>11</v>
      </c>
      <c r="F56" s="1216" t="s">
        <v>11</v>
      </c>
      <c r="G56" s="1918"/>
      <c r="H56" s="412">
        <f>E56*G56</f>
        <v>0</v>
      </c>
    </row>
    <row r="57" spans="1:12">
      <c r="A57" s="1024"/>
      <c r="B57" s="1024"/>
      <c r="C57" s="1204"/>
      <c r="E57" s="1185"/>
      <c r="F57" s="1186"/>
      <c r="G57" s="1918"/>
    </row>
    <row r="58" spans="1:12">
      <c r="A58" s="354" t="s">
        <v>267</v>
      </c>
      <c r="C58" s="355" t="s">
        <v>12</v>
      </c>
      <c r="E58" s="233"/>
      <c r="G58" s="1918"/>
    </row>
    <row r="59" spans="1:12">
      <c r="A59" s="360" t="s">
        <v>339</v>
      </c>
      <c r="B59" s="487"/>
      <c r="C59" s="360" t="s">
        <v>340</v>
      </c>
      <c r="D59" s="362"/>
      <c r="E59" s="487"/>
      <c r="F59" s="476"/>
      <c r="G59" s="1918"/>
      <c r="H59" s="477"/>
    </row>
    <row r="60" spans="1:12" ht="39.6">
      <c r="A60" s="1024">
        <v>12</v>
      </c>
      <c r="B60" s="1024">
        <v>132</v>
      </c>
      <c r="C60" s="1204" t="s">
        <v>472</v>
      </c>
      <c r="D60" s="351" t="s">
        <v>344</v>
      </c>
      <c r="E60" s="1185">
        <v>250</v>
      </c>
      <c r="F60" s="1186" t="s">
        <v>342</v>
      </c>
      <c r="G60" s="1918"/>
      <c r="H60" s="412">
        <f>E60*G60</f>
        <v>0</v>
      </c>
    </row>
    <row r="61" spans="1:12">
      <c r="A61" s="1024"/>
      <c r="B61" s="1024"/>
      <c r="C61" s="1204"/>
      <c r="E61" s="1185"/>
      <c r="F61" s="1186"/>
      <c r="G61" s="1918"/>
    </row>
    <row r="62" spans="1:12" ht="26.4">
      <c r="A62" s="1024">
        <v>12</v>
      </c>
      <c r="B62" s="1024">
        <v>151</v>
      </c>
      <c r="C62" s="1204" t="s">
        <v>345</v>
      </c>
      <c r="D62" s="351" t="s">
        <v>344</v>
      </c>
      <c r="E62" s="1185">
        <v>8</v>
      </c>
      <c r="F62" s="1186" t="s">
        <v>11</v>
      </c>
      <c r="G62" s="1918"/>
      <c r="H62" s="412">
        <f>E62*G62</f>
        <v>0</v>
      </c>
    </row>
    <row r="63" spans="1:12">
      <c r="A63" s="1024"/>
      <c r="B63" s="1024"/>
      <c r="C63" s="1204"/>
      <c r="E63" s="1185"/>
      <c r="F63" s="1186"/>
      <c r="G63" s="1918"/>
    </row>
    <row r="64" spans="1:12" ht="26.4">
      <c r="A64" s="1024">
        <v>12</v>
      </c>
      <c r="B64" s="1024">
        <v>152</v>
      </c>
      <c r="C64" s="1204" t="s">
        <v>473</v>
      </c>
      <c r="D64" s="351" t="s">
        <v>344</v>
      </c>
      <c r="E64" s="1185">
        <v>2</v>
      </c>
      <c r="F64" s="1186" t="s">
        <v>11</v>
      </c>
      <c r="G64" s="1918"/>
      <c r="H64" s="412">
        <f>E64*G64</f>
        <v>0</v>
      </c>
    </row>
    <row r="65" spans="1:8">
      <c r="A65" s="1024"/>
      <c r="B65" s="1024"/>
      <c r="C65" s="1204"/>
      <c r="E65" s="1185"/>
      <c r="F65" s="1186"/>
      <c r="G65" s="1918"/>
    </row>
    <row r="66" spans="1:8" ht="37.5" customHeight="1">
      <c r="A66" s="1024">
        <v>12</v>
      </c>
      <c r="B66" s="1024">
        <v>163</v>
      </c>
      <c r="C66" s="1204" t="s">
        <v>346</v>
      </c>
      <c r="E66" s="1185">
        <f>E62</f>
        <v>8</v>
      </c>
      <c r="F66" s="1186" t="s">
        <v>11</v>
      </c>
      <c r="G66" s="1918"/>
      <c r="H66" s="412">
        <f>E66*G66</f>
        <v>0</v>
      </c>
    </row>
    <row r="67" spans="1:8">
      <c r="A67" s="1024"/>
      <c r="B67" s="1024"/>
      <c r="C67" s="1204"/>
      <c r="E67" s="1185"/>
      <c r="F67" s="1186"/>
      <c r="G67" s="1918"/>
    </row>
    <row r="68" spans="1:8" s="484" customFormat="1" ht="28.2" customHeight="1">
      <c r="A68" s="1215">
        <v>12</v>
      </c>
      <c r="B68" s="1215">
        <v>166</v>
      </c>
      <c r="C68" s="1214" t="s">
        <v>474</v>
      </c>
      <c r="D68" s="1213"/>
      <c r="E68" s="1211">
        <f>E64</f>
        <v>2</v>
      </c>
      <c r="F68" s="1212" t="s">
        <v>11</v>
      </c>
      <c r="G68" s="1918"/>
      <c r="H68" s="1210">
        <f>E68*G68</f>
        <v>0</v>
      </c>
    </row>
    <row r="69" spans="1:8">
      <c r="A69" s="1024"/>
      <c r="B69" s="1024"/>
      <c r="C69" s="1204"/>
      <c r="E69" s="1185"/>
      <c r="F69" s="1186"/>
      <c r="G69" s="1918"/>
    </row>
    <row r="70" spans="1:8">
      <c r="A70" s="371" t="s">
        <v>347</v>
      </c>
      <c r="B70" s="487"/>
      <c r="C70" s="360" t="s">
        <v>348</v>
      </c>
      <c r="D70" s="362"/>
      <c r="E70" s="1202"/>
      <c r="F70" s="1203"/>
      <c r="G70" s="1918"/>
      <c r="H70" s="477"/>
    </row>
    <row r="71" spans="1:8" ht="41.4">
      <c r="A71" s="1024"/>
      <c r="B71" s="1024"/>
      <c r="C71" s="1204"/>
      <c r="D71" s="356" t="s">
        <v>475</v>
      </c>
      <c r="E71" s="1185"/>
      <c r="F71" s="1186"/>
      <c r="G71" s="1918"/>
    </row>
    <row r="72" spans="1:8" ht="13.2" customHeight="1">
      <c r="A72" s="1024"/>
      <c r="B72" s="1024"/>
      <c r="C72" s="1204"/>
      <c r="E72" s="1185"/>
      <c r="F72" s="1186"/>
      <c r="G72" s="1918"/>
    </row>
    <row r="73" spans="1:8" ht="13.2" customHeight="1">
      <c r="A73" s="371" t="s">
        <v>355</v>
      </c>
      <c r="B73" s="487"/>
      <c r="C73" s="360" t="s">
        <v>356</v>
      </c>
      <c r="D73" s="362"/>
      <c r="E73" s="487"/>
      <c r="F73" s="476"/>
      <c r="G73" s="1918"/>
      <c r="H73" s="477"/>
    </row>
    <row r="74" spans="1:8" ht="34.950000000000003" customHeight="1">
      <c r="A74" s="1024"/>
      <c r="B74" s="1024"/>
      <c r="C74" s="1204"/>
      <c r="D74" s="356" t="s">
        <v>476</v>
      </c>
      <c r="E74" s="1185"/>
      <c r="F74" s="1186"/>
      <c r="G74" s="1918"/>
    </row>
    <row r="75" spans="1:8" ht="13.2" customHeight="1">
      <c r="A75" s="1024"/>
      <c r="B75" s="1024"/>
      <c r="C75" s="1204"/>
      <c r="E75" s="1185"/>
      <c r="F75" s="1186"/>
      <c r="G75" s="1918"/>
    </row>
    <row r="76" spans="1:8">
      <c r="A76" s="354" t="s">
        <v>477</v>
      </c>
      <c r="C76" s="355" t="s">
        <v>478</v>
      </c>
      <c r="E76" s="233"/>
      <c r="G76" s="1918"/>
    </row>
    <row r="77" spans="1:8">
      <c r="A77" s="488" t="s">
        <v>479</v>
      </c>
      <c r="B77" s="492"/>
      <c r="C77" s="490" t="s">
        <v>480</v>
      </c>
      <c r="D77" s="491"/>
      <c r="E77" s="492"/>
      <c r="F77" s="493"/>
      <c r="G77" s="1918"/>
      <c r="H77" s="494"/>
    </row>
    <row r="78" spans="1:8" ht="171.6">
      <c r="A78" s="1024" t="s">
        <v>481</v>
      </c>
      <c r="B78" s="571" t="s">
        <v>459</v>
      </c>
      <c r="C78" s="1204" t="s">
        <v>1675</v>
      </c>
      <c r="D78" s="1209"/>
      <c r="E78" s="1185">
        <v>1</v>
      </c>
      <c r="F78" s="1186" t="s">
        <v>11</v>
      </c>
      <c r="G78" s="1918"/>
      <c r="H78" s="412">
        <f>E78*G78</f>
        <v>0</v>
      </c>
    </row>
    <row r="79" spans="1:8">
      <c r="A79" s="1024"/>
      <c r="B79" s="571"/>
      <c r="C79" s="1204"/>
      <c r="D79" s="1209"/>
      <c r="E79" s="1185"/>
      <c r="F79" s="1186"/>
      <c r="G79" s="1918"/>
    </row>
    <row r="80" spans="1:8" ht="39.6">
      <c r="A80" s="1024" t="s">
        <v>481</v>
      </c>
      <c r="B80" s="571" t="s">
        <v>482</v>
      </c>
      <c r="C80" s="459" t="s">
        <v>1674</v>
      </c>
      <c r="D80" s="1209"/>
      <c r="E80" s="1185"/>
      <c r="F80" s="1186"/>
      <c r="G80" s="1918"/>
    </row>
    <row r="81" spans="1:9" ht="13.8" thickBot="1">
      <c r="A81" s="1184"/>
      <c r="B81" s="1184"/>
      <c r="C81" s="1205"/>
      <c r="D81" s="390"/>
      <c r="E81" s="1181"/>
      <c r="F81" s="1182"/>
      <c r="G81" s="2005"/>
      <c r="H81" s="554"/>
    </row>
    <row r="82" spans="1:9" ht="13.8">
      <c r="A82" s="377" t="s">
        <v>10</v>
      </c>
      <c r="B82" s="378"/>
      <c r="C82" s="377" t="s">
        <v>9</v>
      </c>
      <c r="D82" s="348"/>
      <c r="E82" s="1180"/>
      <c r="F82" s="379"/>
      <c r="G82" s="1933" t="s">
        <v>362</v>
      </c>
      <c r="H82" s="380">
        <f>SUM(H52:H81)</f>
        <v>0</v>
      </c>
    </row>
    <row r="83" spans="1:9" ht="15">
      <c r="A83" s="2"/>
      <c r="B83" s="2"/>
      <c r="C83" s="2"/>
      <c r="E83" s="2"/>
      <c r="F83" s="381"/>
      <c r="G83" s="1934"/>
      <c r="H83" s="382"/>
    </row>
    <row r="84" spans="1:9">
      <c r="A84" s="334" t="s">
        <v>326</v>
      </c>
      <c r="B84" s="335"/>
      <c r="C84" s="334" t="s">
        <v>327</v>
      </c>
      <c r="D84" s="334" t="s">
        <v>328</v>
      </c>
      <c r="E84" s="336" t="s">
        <v>329</v>
      </c>
      <c r="F84" s="336" t="s">
        <v>330</v>
      </c>
      <c r="G84" s="1935" t="s">
        <v>331</v>
      </c>
      <c r="H84" s="338" t="s">
        <v>332</v>
      </c>
    </row>
    <row r="85" spans="1:9" ht="13.8" thickBot="1">
      <c r="A85" s="339" t="s">
        <v>333</v>
      </c>
      <c r="B85" s="340"/>
      <c r="C85" s="339" t="s">
        <v>333</v>
      </c>
      <c r="D85" s="341"/>
      <c r="E85" s="342" t="s">
        <v>333</v>
      </c>
      <c r="F85" s="343"/>
      <c r="G85" s="1936" t="s">
        <v>334</v>
      </c>
      <c r="H85" s="345"/>
    </row>
    <row r="86" spans="1:9" ht="13.8" thickTop="1">
      <c r="A86" s="346" t="s">
        <v>8</v>
      </c>
      <c r="B86" s="456"/>
      <c r="C86" s="346" t="s">
        <v>363</v>
      </c>
      <c r="D86" s="348"/>
      <c r="E86" s="454"/>
      <c r="F86" s="455"/>
      <c r="G86" s="1989"/>
      <c r="H86" s="457"/>
    </row>
    <row r="87" spans="1:9">
      <c r="E87" s="233"/>
      <c r="G87" s="484"/>
    </row>
    <row r="88" spans="1:9">
      <c r="A88" s="371" t="s">
        <v>364</v>
      </c>
      <c r="B88" s="487"/>
      <c r="C88" s="360" t="s">
        <v>18</v>
      </c>
      <c r="D88" s="362"/>
      <c r="E88" s="487"/>
      <c r="F88" s="476"/>
      <c r="G88" s="1990"/>
      <c r="H88" s="477"/>
    </row>
    <row r="89" spans="1:9" ht="41.4">
      <c r="A89" s="1208" t="s">
        <v>17</v>
      </c>
      <c r="B89" s="1024">
        <v>114</v>
      </c>
      <c r="C89" s="1190" t="s">
        <v>485</v>
      </c>
      <c r="D89" s="1207" t="s">
        <v>1110</v>
      </c>
      <c r="E89" s="412">
        <v>92</v>
      </c>
      <c r="F89" s="1186" t="s">
        <v>367</v>
      </c>
      <c r="G89" s="1918"/>
      <c r="H89" s="412">
        <f>E89*G89</f>
        <v>0</v>
      </c>
      <c r="I89" s="2"/>
    </row>
    <row r="90" spans="1:9">
      <c r="A90" s="1024"/>
      <c r="B90" s="1024"/>
      <c r="C90" s="1190"/>
      <c r="E90" s="412"/>
      <c r="F90" s="1186"/>
      <c r="G90" s="1918"/>
    </row>
    <row r="91" spans="1:9" ht="41.4">
      <c r="A91" s="1024">
        <v>21</v>
      </c>
      <c r="B91" s="1024">
        <v>224</v>
      </c>
      <c r="C91" s="1204" t="s">
        <v>486</v>
      </c>
      <c r="D91" s="1207" t="s">
        <v>1110</v>
      </c>
      <c r="E91" s="412">
        <v>309</v>
      </c>
      <c r="F91" s="1186" t="s">
        <v>367</v>
      </c>
      <c r="G91" s="1918"/>
      <c r="H91" s="412">
        <f>E91*G91</f>
        <v>0</v>
      </c>
    </row>
    <row r="92" spans="1:9">
      <c r="A92" s="1024"/>
      <c r="B92" s="1024"/>
      <c r="C92" s="1204"/>
      <c r="D92" s="1207"/>
      <c r="E92" s="412"/>
      <c r="F92" s="1186"/>
      <c r="G92" s="1918"/>
    </row>
    <row r="93" spans="1:9" ht="26.4">
      <c r="A93" s="1024">
        <v>21</v>
      </c>
      <c r="B93" s="1024">
        <v>993</v>
      </c>
      <c r="C93" s="1204" t="s">
        <v>487</v>
      </c>
      <c r="D93" s="356" t="s">
        <v>488</v>
      </c>
      <c r="E93" s="412">
        <v>2</v>
      </c>
      <c r="F93" s="1186" t="s">
        <v>367</v>
      </c>
      <c r="G93" s="1918"/>
      <c r="H93" s="412">
        <f>E93*G93</f>
        <v>0</v>
      </c>
    </row>
    <row r="94" spans="1:9">
      <c r="A94" s="1024"/>
      <c r="B94" s="1024"/>
      <c r="C94" s="1204"/>
      <c r="E94" s="412"/>
      <c r="F94" s="1186"/>
      <c r="G94" s="1918"/>
    </row>
    <row r="95" spans="1:9">
      <c r="A95" s="371" t="s">
        <v>371</v>
      </c>
      <c r="B95" s="487"/>
      <c r="C95" s="360" t="s">
        <v>15</v>
      </c>
      <c r="D95" s="362"/>
      <c r="E95" s="477"/>
      <c r="F95" s="476"/>
      <c r="G95" s="1918"/>
      <c r="H95" s="477"/>
    </row>
    <row r="96" spans="1:9" ht="26.4">
      <c r="A96" s="1024">
        <v>22</v>
      </c>
      <c r="B96" s="1024">
        <v>112</v>
      </c>
      <c r="C96" s="1204" t="s">
        <v>372</v>
      </c>
      <c r="E96" s="412">
        <v>428</v>
      </c>
      <c r="F96" s="1186" t="s">
        <v>342</v>
      </c>
      <c r="G96" s="1918"/>
      <c r="H96" s="412">
        <f>E96*G96</f>
        <v>0</v>
      </c>
    </row>
    <row r="97" spans="1:14">
      <c r="A97" s="1024"/>
      <c r="B97" s="1024"/>
      <c r="C97" s="1204"/>
      <c r="E97" s="412"/>
      <c r="F97" s="1186"/>
      <c r="G97" s="1918"/>
      <c r="I97" s="2245"/>
      <c r="J97" s="2246"/>
      <c r="K97" s="2246"/>
      <c r="L97" s="2246"/>
      <c r="M97" s="2246"/>
      <c r="N97" s="2246"/>
    </row>
    <row r="98" spans="1:14">
      <c r="A98" s="371" t="s">
        <v>1109</v>
      </c>
      <c r="B98" s="487"/>
      <c r="C98" s="360" t="s">
        <v>1108</v>
      </c>
      <c r="D98" s="362"/>
      <c r="E98" s="477"/>
      <c r="F98" s="476"/>
      <c r="G98" s="1918"/>
      <c r="H98" s="477"/>
      <c r="I98" s="2245"/>
      <c r="J98" s="2246"/>
      <c r="K98" s="2246"/>
      <c r="L98" s="2246"/>
      <c r="M98" s="2246"/>
      <c r="N98" s="2246"/>
    </row>
    <row r="99" spans="1:14" ht="39.6">
      <c r="A99" s="1024">
        <v>23</v>
      </c>
      <c r="B99" s="1024">
        <v>313</v>
      </c>
      <c r="C99" s="1204" t="s">
        <v>1107</v>
      </c>
      <c r="E99" s="412">
        <v>240</v>
      </c>
      <c r="F99" s="1186" t="s">
        <v>342</v>
      </c>
      <c r="G99" s="1918"/>
      <c r="H99" s="412">
        <f>E99*G99</f>
        <v>0</v>
      </c>
      <c r="I99" s="2245"/>
      <c r="J99" s="2246"/>
      <c r="K99" s="2246"/>
      <c r="L99" s="2246"/>
      <c r="M99" s="2246"/>
      <c r="N99" s="2246"/>
    </row>
    <row r="100" spans="1:14">
      <c r="A100" s="1024"/>
      <c r="B100" s="1024"/>
      <c r="C100" s="1204"/>
      <c r="E100" s="412"/>
      <c r="F100" s="1186"/>
      <c r="G100" s="1918"/>
      <c r="I100" s="2245"/>
      <c r="J100" s="2246"/>
      <c r="K100" s="2246"/>
      <c r="L100" s="2246"/>
      <c r="M100" s="2246"/>
      <c r="N100" s="2246"/>
    </row>
    <row r="101" spans="1:14">
      <c r="A101" s="371" t="s">
        <v>373</v>
      </c>
      <c r="B101" s="487"/>
      <c r="C101" s="360" t="s">
        <v>374</v>
      </c>
      <c r="D101" s="362"/>
      <c r="E101" s="477"/>
      <c r="F101" s="476"/>
      <c r="G101" s="1918"/>
      <c r="H101" s="477"/>
      <c r="I101" s="2246"/>
      <c r="J101" s="2246"/>
      <c r="K101" s="2246"/>
      <c r="L101" s="2246"/>
      <c r="M101" s="2246"/>
      <c r="N101" s="2246"/>
    </row>
    <row r="102" spans="1:14" ht="26.4">
      <c r="A102" s="1024">
        <v>24</v>
      </c>
      <c r="B102" s="1024">
        <v>119</v>
      </c>
      <c r="C102" s="1204" t="s">
        <v>375</v>
      </c>
      <c r="D102" s="356" t="s">
        <v>1106</v>
      </c>
      <c r="E102" s="412">
        <v>161</v>
      </c>
      <c r="F102" s="1186" t="s">
        <v>367</v>
      </c>
      <c r="G102" s="1918"/>
      <c r="H102" s="412">
        <f>E102*G102</f>
        <v>0</v>
      </c>
      <c r="I102" s="1023"/>
      <c r="J102" s="1023"/>
      <c r="K102" s="1023"/>
      <c r="L102" s="1023"/>
      <c r="M102" s="1023"/>
      <c r="N102" s="1023"/>
    </row>
    <row r="103" spans="1:14">
      <c r="A103" s="354"/>
      <c r="C103" s="355"/>
      <c r="E103" s="412"/>
      <c r="G103" s="1918"/>
    </row>
    <row r="104" spans="1:14" ht="26.4">
      <c r="A104" s="1024">
        <v>24</v>
      </c>
      <c r="B104" s="1024">
        <v>475</v>
      </c>
      <c r="C104" s="1204" t="s">
        <v>493</v>
      </c>
      <c r="D104" s="356"/>
      <c r="E104" s="412">
        <v>486</v>
      </c>
      <c r="F104" s="1186" t="s">
        <v>342</v>
      </c>
      <c r="G104" s="1918"/>
      <c r="H104" s="412">
        <f>E104*G104</f>
        <v>0</v>
      </c>
    </row>
    <row r="105" spans="1:14">
      <c r="A105" s="1024"/>
      <c r="B105" s="1024"/>
      <c r="C105" s="1204"/>
      <c r="D105" s="356"/>
      <c r="E105" s="412"/>
      <c r="F105" s="1186"/>
      <c r="G105" s="1918"/>
    </row>
    <row r="106" spans="1:14">
      <c r="A106" s="371" t="s">
        <v>380</v>
      </c>
      <c r="B106" s="487"/>
      <c r="C106" s="360" t="s">
        <v>381</v>
      </c>
      <c r="D106" s="362"/>
      <c r="E106" s="477"/>
      <c r="F106" s="476"/>
      <c r="G106" s="1918"/>
      <c r="H106" s="477"/>
    </row>
    <row r="107" spans="1:14" ht="26.4">
      <c r="A107" s="1024">
        <v>29</v>
      </c>
      <c r="B107" s="1024">
        <v>121</v>
      </c>
      <c r="C107" s="1204" t="s">
        <v>1105</v>
      </c>
      <c r="D107" s="356" t="s">
        <v>383</v>
      </c>
      <c r="E107" s="1206">
        <f>(E89*1.35)+(E91*1.5)+(E93*1.5)</f>
        <v>590.70000000000005</v>
      </c>
      <c r="F107" s="1186" t="s">
        <v>384</v>
      </c>
      <c r="G107" s="1918"/>
      <c r="H107" s="412">
        <f>E107*G107</f>
        <v>0</v>
      </c>
    </row>
    <row r="108" spans="1:14" ht="13.8" thickBot="1">
      <c r="A108" s="1184"/>
      <c r="B108" s="1184"/>
      <c r="C108" s="1205"/>
      <c r="D108" s="390"/>
      <c r="E108" s="554"/>
      <c r="F108" s="1182"/>
      <c r="G108" s="2005"/>
      <c r="H108" s="554"/>
    </row>
    <row r="109" spans="1:14" ht="13.8">
      <c r="A109" s="377" t="s">
        <v>8</v>
      </c>
      <c r="B109" s="378"/>
      <c r="C109" s="377" t="s">
        <v>363</v>
      </c>
      <c r="D109" s="348"/>
      <c r="E109" s="1180"/>
      <c r="F109" s="379"/>
      <c r="G109" s="1933" t="s">
        <v>362</v>
      </c>
      <c r="H109" s="380">
        <f>SUM(H89:H108)</f>
        <v>0</v>
      </c>
    </row>
    <row r="110" spans="1:14">
      <c r="E110" s="233"/>
      <c r="G110" s="484"/>
    </row>
    <row r="111" spans="1:14">
      <c r="A111" s="334" t="s">
        <v>326</v>
      </c>
      <c r="B111" s="335"/>
      <c r="C111" s="334" t="s">
        <v>327</v>
      </c>
      <c r="D111" s="334" t="s">
        <v>328</v>
      </c>
      <c r="E111" s="336" t="s">
        <v>329</v>
      </c>
      <c r="F111" s="336" t="s">
        <v>330</v>
      </c>
      <c r="G111" s="1935" t="s">
        <v>331</v>
      </c>
      <c r="H111" s="338" t="s">
        <v>332</v>
      </c>
      <c r="I111" s="2245"/>
      <c r="J111" s="2246"/>
      <c r="K111" s="2246"/>
      <c r="L111" s="2246"/>
      <c r="M111" s="2246"/>
      <c r="N111" s="2246"/>
    </row>
    <row r="112" spans="1:14" ht="13.8" thickBot="1">
      <c r="A112" s="339" t="s">
        <v>333</v>
      </c>
      <c r="B112" s="340"/>
      <c r="C112" s="339" t="s">
        <v>333</v>
      </c>
      <c r="D112" s="341"/>
      <c r="E112" s="342" t="s">
        <v>333</v>
      </c>
      <c r="F112" s="343"/>
      <c r="G112" s="1936" t="s">
        <v>334</v>
      </c>
      <c r="H112" s="345"/>
      <c r="I112" s="2246"/>
      <c r="J112" s="2246"/>
      <c r="K112" s="2246"/>
      <c r="L112" s="2246"/>
      <c r="M112" s="2246"/>
      <c r="N112" s="2246"/>
    </row>
    <row r="113" spans="1:14" ht="13.8" thickTop="1">
      <c r="A113" s="346" t="s">
        <v>240</v>
      </c>
      <c r="B113" s="456"/>
      <c r="C113" s="346" t="s">
        <v>7</v>
      </c>
      <c r="D113" s="348"/>
      <c r="E113" s="454"/>
      <c r="F113" s="455"/>
      <c r="G113" s="1989"/>
      <c r="H113" s="457"/>
      <c r="I113" s="2246"/>
      <c r="J113" s="2246"/>
      <c r="K113" s="2246"/>
      <c r="L113" s="2246"/>
      <c r="M113" s="2246"/>
      <c r="N113" s="2246"/>
    </row>
    <row r="114" spans="1:14">
      <c r="E114" s="233"/>
      <c r="G114" s="484"/>
    </row>
    <row r="115" spans="1:14">
      <c r="A115" s="354" t="s">
        <v>391</v>
      </c>
      <c r="C115" s="355" t="s">
        <v>392</v>
      </c>
      <c r="E115" s="233"/>
      <c r="G115" s="484"/>
    </row>
    <row r="116" spans="1:14">
      <c r="A116" s="371" t="s">
        <v>393</v>
      </c>
      <c r="B116" s="487"/>
      <c r="C116" s="360" t="s">
        <v>394</v>
      </c>
      <c r="D116" s="362"/>
      <c r="E116" s="487"/>
      <c r="F116" s="476"/>
      <c r="G116" s="1990"/>
      <c r="H116" s="477"/>
    </row>
    <row r="117" spans="1:14" ht="39.6">
      <c r="A117" s="1024">
        <v>31</v>
      </c>
      <c r="B117" s="1024">
        <v>131</v>
      </c>
      <c r="C117" s="1190" t="s">
        <v>395</v>
      </c>
      <c r="D117" s="356" t="s">
        <v>1104</v>
      </c>
      <c r="E117" s="1185">
        <v>11</v>
      </c>
      <c r="F117" s="1186" t="s">
        <v>367</v>
      </c>
      <c r="G117" s="1918"/>
      <c r="H117" s="412">
        <f>E117*G117</f>
        <v>0</v>
      </c>
    </row>
    <row r="118" spans="1:14">
      <c r="A118" s="354"/>
      <c r="C118" s="355"/>
      <c r="E118" s="233"/>
      <c r="G118" s="1918"/>
    </row>
    <row r="119" spans="1:14" ht="39.6">
      <c r="A119" s="1024">
        <v>31</v>
      </c>
      <c r="B119" s="1024">
        <v>132</v>
      </c>
      <c r="C119" s="1190" t="s">
        <v>497</v>
      </c>
      <c r="D119" s="356" t="s">
        <v>498</v>
      </c>
      <c r="E119" s="1185">
        <v>121</v>
      </c>
      <c r="F119" s="1186" t="s">
        <v>367</v>
      </c>
      <c r="G119" s="1918"/>
      <c r="H119" s="412">
        <f>E119*G119</f>
        <v>0</v>
      </c>
      <c r="J119" s="536"/>
    </row>
    <row r="120" spans="1:14">
      <c r="A120" s="1024"/>
      <c r="B120" s="1024"/>
      <c r="C120" s="1190"/>
      <c r="D120" s="356"/>
      <c r="E120" s="1185"/>
      <c r="F120" s="1186"/>
      <c r="G120" s="1918"/>
      <c r="J120" s="536"/>
    </row>
    <row r="121" spans="1:14" ht="26.4">
      <c r="A121" s="1024">
        <v>31</v>
      </c>
      <c r="B121" s="1024">
        <v>181</v>
      </c>
      <c r="C121" s="1190" t="s">
        <v>499</v>
      </c>
      <c r="D121" s="356" t="s">
        <v>1103</v>
      </c>
      <c r="E121" s="1185">
        <v>17</v>
      </c>
      <c r="F121" s="1186" t="s">
        <v>367</v>
      </c>
      <c r="G121" s="1918"/>
      <c r="H121" s="412">
        <f>E121*G121</f>
        <v>0</v>
      </c>
      <c r="J121" s="536"/>
    </row>
    <row r="122" spans="1:14">
      <c r="A122" s="1024"/>
      <c r="B122" s="1024"/>
      <c r="C122" s="1190"/>
      <c r="D122" s="356"/>
      <c r="E122" s="1185"/>
      <c r="F122" s="1186"/>
      <c r="G122" s="1918"/>
    </row>
    <row r="123" spans="1:14">
      <c r="A123" s="371" t="s">
        <v>1102</v>
      </c>
      <c r="B123" s="487"/>
      <c r="C123" s="360" t="s">
        <v>501</v>
      </c>
      <c r="D123" s="362"/>
      <c r="E123" s="487"/>
      <c r="F123" s="476"/>
      <c r="G123" s="1918"/>
      <c r="H123" s="477"/>
    </row>
    <row r="124" spans="1:14" ht="39.6">
      <c r="A124" s="1024">
        <v>31</v>
      </c>
      <c r="B124" s="1024">
        <v>835</v>
      </c>
      <c r="C124" s="1204" t="s">
        <v>1101</v>
      </c>
      <c r="E124" s="412">
        <v>358</v>
      </c>
      <c r="F124" s="1186" t="s">
        <v>342</v>
      </c>
      <c r="G124" s="1918"/>
      <c r="H124" s="412">
        <f>E124*G124</f>
        <v>0</v>
      </c>
      <c r="I124" s="537"/>
      <c r="J124" s="820"/>
      <c r="K124" s="538"/>
      <c r="L124" s="538"/>
      <c r="M124" s="538"/>
      <c r="N124" s="538"/>
    </row>
    <row r="125" spans="1:14" ht="13.2" customHeight="1">
      <c r="A125" s="1024"/>
      <c r="B125" s="1024"/>
      <c r="C125" s="1190"/>
      <c r="E125" s="412"/>
      <c r="F125" s="1186"/>
      <c r="G125" s="1918"/>
      <c r="I125" s="538"/>
      <c r="J125" s="538"/>
      <c r="K125" s="538"/>
      <c r="L125" s="538"/>
      <c r="M125" s="538"/>
      <c r="N125" s="538"/>
    </row>
    <row r="126" spans="1:14" ht="13.2" customHeight="1">
      <c r="A126" s="354" t="s">
        <v>408</v>
      </c>
      <c r="C126" s="355" t="s">
        <v>403</v>
      </c>
      <c r="E126" s="412"/>
      <c r="F126" s="1186"/>
      <c r="G126" s="1918"/>
      <c r="I126" s="538"/>
      <c r="J126" s="538"/>
      <c r="K126" s="538"/>
      <c r="L126" s="538"/>
      <c r="M126" s="538"/>
      <c r="N126" s="538"/>
    </row>
    <row r="127" spans="1:14" ht="13.2" customHeight="1">
      <c r="A127" s="371" t="s">
        <v>1100</v>
      </c>
      <c r="B127" s="487"/>
      <c r="C127" s="360" t="s">
        <v>1099</v>
      </c>
      <c r="D127" s="362"/>
      <c r="E127" s="477"/>
      <c r="F127" s="1203"/>
      <c r="G127" s="1918"/>
      <c r="H127" s="477"/>
      <c r="I127" s="538"/>
      <c r="J127" s="538"/>
      <c r="K127" s="538"/>
      <c r="L127" s="538"/>
      <c r="M127" s="538"/>
      <c r="N127" s="538"/>
    </row>
    <row r="128" spans="1:14" ht="41.4">
      <c r="A128" s="1024">
        <v>32</v>
      </c>
      <c r="B128" s="1024">
        <v>161</v>
      </c>
      <c r="C128" s="1190" t="s">
        <v>1098</v>
      </c>
      <c r="D128" s="356" t="s">
        <v>1097</v>
      </c>
      <c r="E128" s="412">
        <v>1</v>
      </c>
      <c r="F128" s="1186" t="s">
        <v>367</v>
      </c>
      <c r="G128" s="1918"/>
      <c r="H128" s="412">
        <f>E128*G128</f>
        <v>0</v>
      </c>
      <c r="I128" s="538"/>
      <c r="J128" s="538"/>
      <c r="K128" s="538"/>
      <c r="L128" s="538"/>
      <c r="M128" s="538"/>
      <c r="N128" s="538"/>
    </row>
    <row r="129" spans="1:14" ht="13.2" customHeight="1">
      <c r="A129" s="1024"/>
      <c r="B129" s="1024"/>
      <c r="C129" s="1190"/>
      <c r="E129" s="412"/>
      <c r="F129" s="1186"/>
      <c r="G129" s="1918"/>
      <c r="I129" s="538"/>
      <c r="J129" s="538"/>
      <c r="K129" s="538"/>
      <c r="L129" s="538"/>
      <c r="M129" s="538"/>
      <c r="N129" s="538"/>
    </row>
    <row r="130" spans="1:14" ht="13.95" customHeight="1">
      <c r="A130" s="371" t="s">
        <v>412</v>
      </c>
      <c r="B130" s="487"/>
      <c r="C130" s="360" t="s">
        <v>413</v>
      </c>
      <c r="D130" s="396"/>
      <c r="E130" s="477"/>
      <c r="F130" s="1203"/>
      <c r="G130" s="1918"/>
      <c r="H130" s="477"/>
      <c r="I130" s="538"/>
      <c r="J130" s="538"/>
      <c r="K130" s="538"/>
      <c r="L130" s="538"/>
      <c r="M130" s="538"/>
      <c r="N130" s="538"/>
    </row>
    <row r="131" spans="1:14" ht="26.4">
      <c r="A131" s="1024">
        <v>36</v>
      </c>
      <c r="B131" s="1024">
        <v>133</v>
      </c>
      <c r="C131" s="1190" t="s">
        <v>415</v>
      </c>
      <c r="E131" s="1185">
        <v>48</v>
      </c>
      <c r="F131" s="1186" t="s">
        <v>367</v>
      </c>
      <c r="G131" s="1918"/>
      <c r="H131" s="412">
        <f>E131*G131</f>
        <v>0</v>
      </c>
      <c r="I131" s="538"/>
      <c r="J131" s="536"/>
      <c r="K131" s="538"/>
      <c r="L131" s="538"/>
      <c r="M131" s="538"/>
      <c r="N131" s="538"/>
    </row>
    <row r="132" spans="1:14" ht="13.8" thickBot="1">
      <c r="A132" s="1184"/>
      <c r="B132" s="1184"/>
      <c r="C132" s="1201"/>
      <c r="D132" s="1200"/>
      <c r="E132" s="554"/>
      <c r="F132" s="1182"/>
      <c r="G132" s="1918"/>
      <c r="H132" s="554"/>
    </row>
    <row r="133" spans="1:14" ht="13.8">
      <c r="A133" s="377" t="s">
        <v>240</v>
      </c>
      <c r="B133" s="378"/>
      <c r="C133" s="377" t="s">
        <v>7</v>
      </c>
      <c r="D133" s="348"/>
      <c r="E133" s="1180"/>
      <c r="F133" s="379"/>
      <c r="G133" s="1933" t="s">
        <v>362</v>
      </c>
      <c r="H133" s="380">
        <f>SUM(H117:H131)</f>
        <v>0</v>
      </c>
    </row>
    <row r="134" spans="1:14" ht="13.8">
      <c r="A134" s="398"/>
      <c r="B134" s="318"/>
      <c r="C134" s="398"/>
      <c r="E134" s="318"/>
      <c r="F134" s="399"/>
      <c r="G134" s="1943"/>
      <c r="H134" s="327"/>
      <c r="J134" s="536"/>
    </row>
    <row r="135" spans="1:14">
      <c r="A135" s="334" t="s">
        <v>326</v>
      </c>
      <c r="B135" s="335"/>
      <c r="C135" s="334" t="s">
        <v>327</v>
      </c>
      <c r="D135" s="334" t="s">
        <v>328</v>
      </c>
      <c r="E135" s="336" t="s">
        <v>329</v>
      </c>
      <c r="F135" s="336" t="s">
        <v>330</v>
      </c>
      <c r="G135" s="1935" t="s">
        <v>331</v>
      </c>
      <c r="H135" s="338" t="s">
        <v>332</v>
      </c>
    </row>
    <row r="136" spans="1:14" ht="13.8" thickBot="1">
      <c r="A136" s="339" t="s">
        <v>333</v>
      </c>
      <c r="B136" s="340"/>
      <c r="C136" s="339" t="s">
        <v>333</v>
      </c>
      <c r="D136" s="341"/>
      <c r="E136" s="342" t="s">
        <v>333</v>
      </c>
      <c r="F136" s="343"/>
      <c r="G136" s="1936" t="s">
        <v>334</v>
      </c>
      <c r="H136" s="345"/>
    </row>
    <row r="137" spans="1:14" ht="13.8" thickTop="1">
      <c r="A137" s="346" t="s">
        <v>6</v>
      </c>
      <c r="B137" s="456"/>
      <c r="C137" s="346" t="s">
        <v>222</v>
      </c>
      <c r="D137" s="348"/>
      <c r="E137" s="454"/>
      <c r="F137" s="455"/>
      <c r="G137" s="1989"/>
      <c r="H137" s="457"/>
    </row>
    <row r="138" spans="1:14">
      <c r="A138" s="1199"/>
      <c r="C138" s="1199"/>
      <c r="E138" s="233"/>
      <c r="G138" s="484"/>
    </row>
    <row r="139" spans="1:14">
      <c r="A139" s="371" t="s">
        <v>428</v>
      </c>
      <c r="B139" s="487"/>
      <c r="C139" s="360" t="s">
        <v>429</v>
      </c>
      <c r="D139" s="362"/>
      <c r="E139" s="487"/>
      <c r="F139" s="476"/>
      <c r="G139" s="1990"/>
      <c r="H139" s="477"/>
    </row>
    <row r="140" spans="1:14" ht="39.6">
      <c r="A140" s="1024" t="s">
        <v>1096</v>
      </c>
      <c r="B140" s="1024">
        <v>121</v>
      </c>
      <c r="C140" s="1190" t="s">
        <v>1095</v>
      </c>
      <c r="D140" s="356" t="s">
        <v>1094</v>
      </c>
      <c r="E140" s="1185">
        <v>56</v>
      </c>
      <c r="F140" s="1186" t="s">
        <v>353</v>
      </c>
      <c r="G140" s="1918"/>
      <c r="H140" s="412">
        <f>E140*G140</f>
        <v>0</v>
      </c>
    </row>
    <row r="141" spans="1:14" ht="13.8" thickBot="1">
      <c r="A141" s="439"/>
      <c r="B141" s="439"/>
      <c r="C141" s="439"/>
      <c r="D141" s="390"/>
      <c r="E141" s="439"/>
      <c r="F141" s="553"/>
      <c r="G141" s="1994"/>
      <c r="H141" s="554"/>
    </row>
    <row r="142" spans="1:14" ht="13.8">
      <c r="A142" s="377" t="s">
        <v>6</v>
      </c>
      <c r="B142" s="378"/>
      <c r="C142" s="377" t="s">
        <v>222</v>
      </c>
      <c r="D142" s="348"/>
      <c r="E142" s="1180"/>
      <c r="F142" s="379"/>
      <c r="G142" s="1933" t="s">
        <v>362</v>
      </c>
      <c r="H142" s="380">
        <f>SUM(H138:H141)</f>
        <v>0</v>
      </c>
    </row>
    <row r="143" spans="1:14">
      <c r="A143" s="1024"/>
      <c r="B143" s="571"/>
      <c r="C143" s="1198"/>
      <c r="D143" s="356"/>
      <c r="E143" s="1185"/>
      <c r="F143" s="1186"/>
      <c r="G143" s="1211"/>
    </row>
    <row r="144" spans="1:14">
      <c r="A144" s="334" t="s">
        <v>326</v>
      </c>
      <c r="B144" s="335"/>
      <c r="C144" s="334" t="s">
        <v>327</v>
      </c>
      <c r="D144" s="334" t="s">
        <v>328</v>
      </c>
      <c r="E144" s="336" t="s">
        <v>329</v>
      </c>
      <c r="F144" s="336" t="s">
        <v>330</v>
      </c>
      <c r="G144" s="1935" t="s">
        <v>331</v>
      </c>
      <c r="H144" s="338" t="s">
        <v>332</v>
      </c>
    </row>
    <row r="145" spans="1:8" ht="13.8" thickBot="1">
      <c r="A145" s="339" t="s">
        <v>333</v>
      </c>
      <c r="B145" s="340"/>
      <c r="C145" s="339" t="s">
        <v>333</v>
      </c>
      <c r="D145" s="341"/>
      <c r="E145" s="342" t="s">
        <v>333</v>
      </c>
      <c r="F145" s="343"/>
      <c r="G145" s="1936" t="s">
        <v>334</v>
      </c>
      <c r="H145" s="345"/>
    </row>
    <row r="146" spans="1:8" ht="13.8" thickTop="1">
      <c r="A146" s="346" t="s">
        <v>4</v>
      </c>
      <c r="B146" s="456"/>
      <c r="C146" s="346" t="s">
        <v>435</v>
      </c>
      <c r="D146" s="348"/>
      <c r="E146" s="454"/>
      <c r="F146" s="455"/>
      <c r="G146" s="1989"/>
      <c r="H146" s="457"/>
    </row>
    <row r="147" spans="1:8">
      <c r="A147" s="354"/>
      <c r="C147" s="355"/>
      <c r="E147" s="233"/>
      <c r="G147" s="484"/>
    </row>
    <row r="148" spans="1:8">
      <c r="A148" s="354" t="s">
        <v>1093</v>
      </c>
      <c r="C148" s="355" t="s">
        <v>1092</v>
      </c>
      <c r="E148" s="233"/>
      <c r="G148" s="484"/>
    </row>
    <row r="149" spans="1:8">
      <c r="A149" s="354"/>
      <c r="C149" s="355"/>
      <c r="E149" s="233"/>
      <c r="G149" s="484"/>
    </row>
    <row r="150" spans="1:8" ht="79.2">
      <c r="A150" s="1024">
        <v>62</v>
      </c>
      <c r="B150" s="1197">
        <v>482</v>
      </c>
      <c r="C150" s="1190" t="s">
        <v>1091</v>
      </c>
      <c r="D150" s="356" t="s">
        <v>1090</v>
      </c>
      <c r="E150" s="1185">
        <v>226</v>
      </c>
      <c r="F150" s="1186" t="s">
        <v>353</v>
      </c>
      <c r="G150" s="1918"/>
      <c r="H150" s="412">
        <f>E150*G150</f>
        <v>0</v>
      </c>
    </row>
    <row r="151" spans="1:8" s="1194" customFormat="1">
      <c r="A151" s="1024"/>
      <c r="C151" s="1196"/>
      <c r="D151" s="1195"/>
      <c r="E151" s="825"/>
      <c r="F151" s="826"/>
      <c r="G151" s="1918"/>
      <c r="H151" s="412"/>
    </row>
    <row r="152" spans="1:8" s="1187" customFormat="1" ht="26.4">
      <c r="A152" s="1024">
        <v>62</v>
      </c>
      <c r="B152" s="1187">
        <v>731</v>
      </c>
      <c r="C152" s="1190" t="s">
        <v>1089</v>
      </c>
      <c r="D152" s="385"/>
      <c r="E152" s="1185">
        <f>+E150</f>
        <v>226</v>
      </c>
      <c r="F152" s="1186" t="s">
        <v>353</v>
      </c>
      <c r="G152" s="1918"/>
      <c r="H152" s="412">
        <f>E152*G152</f>
        <v>0</v>
      </c>
    </row>
    <row r="153" spans="1:8" s="1187" customFormat="1">
      <c r="A153" s="1024"/>
      <c r="C153" s="1190"/>
      <c r="D153" s="385"/>
      <c r="E153" s="1185"/>
      <c r="F153" s="1186"/>
      <c r="G153" s="1918"/>
      <c r="H153" s="412"/>
    </row>
    <row r="154" spans="1:8">
      <c r="A154" s="371" t="s">
        <v>522</v>
      </c>
      <c r="B154" s="487"/>
      <c r="C154" s="360" t="s">
        <v>523</v>
      </c>
      <c r="D154" s="362"/>
      <c r="E154" s="487"/>
      <c r="F154" s="476"/>
      <c r="G154" s="1918"/>
      <c r="H154" s="477"/>
    </row>
    <row r="155" spans="1:8" ht="26.4">
      <c r="A155" s="1024">
        <v>64</v>
      </c>
      <c r="B155" s="1191">
        <v>281</v>
      </c>
      <c r="C155" s="1190" t="s">
        <v>524</v>
      </c>
      <c r="D155" s="1193"/>
      <c r="E155" s="1185">
        <v>3</v>
      </c>
      <c r="F155" s="1186" t="s">
        <v>11</v>
      </c>
      <c r="G155" s="1918"/>
      <c r="H155" s="412">
        <f>E155*G155</f>
        <v>0</v>
      </c>
    </row>
    <row r="156" spans="1:8">
      <c r="A156" s="354"/>
      <c r="C156" s="355"/>
      <c r="E156" s="233"/>
      <c r="G156" s="1918"/>
    </row>
    <row r="157" spans="1:8" ht="39.6">
      <c r="A157" s="1024">
        <v>64</v>
      </c>
      <c r="B157" s="1191">
        <v>435</v>
      </c>
      <c r="C157" s="1190" t="s">
        <v>525</v>
      </c>
      <c r="D157" s="1192"/>
      <c r="E157" s="1185">
        <v>44</v>
      </c>
      <c r="F157" s="1186" t="s">
        <v>353</v>
      </c>
      <c r="G157" s="1918"/>
      <c r="H157" s="412">
        <f>E157*G157</f>
        <v>0</v>
      </c>
    </row>
    <row r="158" spans="1:8" ht="13.8" thickBot="1">
      <c r="A158" s="568"/>
      <c r="B158" s="439"/>
      <c r="C158" s="569"/>
      <c r="D158" s="390"/>
      <c r="E158" s="439"/>
      <c r="F158" s="553"/>
      <c r="G158" s="1994"/>
      <c r="H158" s="554"/>
    </row>
    <row r="159" spans="1:8" ht="13.8">
      <c r="A159" s="377" t="s">
        <v>4</v>
      </c>
      <c r="B159" s="378"/>
      <c r="C159" s="377" t="s">
        <v>435</v>
      </c>
      <c r="D159" s="348"/>
      <c r="E159" s="1180"/>
      <c r="F159" s="379"/>
      <c r="G159" s="1933" t="s">
        <v>362</v>
      </c>
      <c r="H159" s="380">
        <f>SUM(H150:H158)</f>
        <v>0</v>
      </c>
    </row>
    <row r="160" spans="1:8">
      <c r="E160" s="233"/>
      <c r="G160" s="484"/>
    </row>
    <row r="161" spans="1:10">
      <c r="A161" s="334" t="s">
        <v>326</v>
      </c>
      <c r="B161" s="335"/>
      <c r="C161" s="334" t="s">
        <v>327</v>
      </c>
      <c r="D161" s="334" t="s">
        <v>328</v>
      </c>
      <c r="E161" s="336" t="s">
        <v>329</v>
      </c>
      <c r="F161" s="336" t="s">
        <v>330</v>
      </c>
      <c r="G161" s="1935" t="s">
        <v>331</v>
      </c>
      <c r="H161" s="338" t="s">
        <v>332</v>
      </c>
    </row>
    <row r="162" spans="1:10" ht="13.8" thickBot="1">
      <c r="A162" s="339" t="s">
        <v>333</v>
      </c>
      <c r="B162" s="340"/>
      <c r="C162" s="339" t="s">
        <v>333</v>
      </c>
      <c r="D162" s="341"/>
      <c r="E162" s="342" t="s">
        <v>333</v>
      </c>
      <c r="F162" s="343"/>
      <c r="G162" s="1936" t="s">
        <v>334</v>
      </c>
      <c r="H162" s="345"/>
      <c r="J162" s="536"/>
    </row>
    <row r="163" spans="1:10" ht="13.8" thickTop="1">
      <c r="A163" s="346" t="s">
        <v>232</v>
      </c>
      <c r="B163" s="456"/>
      <c r="C163" s="346" t="s">
        <v>3</v>
      </c>
      <c r="D163" s="348"/>
      <c r="E163" s="454"/>
      <c r="F163" s="455"/>
      <c r="G163" s="1989"/>
      <c r="H163" s="457"/>
      <c r="J163" s="536"/>
    </row>
    <row r="164" spans="1:10" ht="118.8">
      <c r="A164" s="1024" t="s">
        <v>458</v>
      </c>
      <c r="B164" s="1191" t="s">
        <v>459</v>
      </c>
      <c r="C164" s="1190" t="s">
        <v>527</v>
      </c>
      <c r="E164" s="1185">
        <v>1</v>
      </c>
      <c r="F164" s="1186" t="s">
        <v>11</v>
      </c>
      <c r="G164" s="1918"/>
      <c r="H164" s="412">
        <f>E164*G164</f>
        <v>0</v>
      </c>
      <c r="I164" s="1189"/>
      <c r="J164" s="536"/>
    </row>
    <row r="165" spans="1:10">
      <c r="E165" s="233"/>
      <c r="G165" s="1918"/>
    </row>
    <row r="166" spans="1:10" ht="26.4">
      <c r="A166" s="1024" t="s">
        <v>458</v>
      </c>
      <c r="B166" s="571" t="s">
        <v>482</v>
      </c>
      <c r="C166" s="1188" t="s">
        <v>529</v>
      </c>
      <c r="E166" s="1185">
        <v>1</v>
      </c>
      <c r="F166" s="518" t="s">
        <v>11</v>
      </c>
      <c r="G166" s="1918"/>
      <c r="H166" s="412">
        <f>E166*G166</f>
        <v>0</v>
      </c>
    </row>
    <row r="167" spans="1:10">
      <c r="E167" s="1185"/>
      <c r="G167" s="1918"/>
    </row>
    <row r="168" spans="1:10">
      <c r="A168" s="371" t="s">
        <v>24</v>
      </c>
      <c r="B168" s="487"/>
      <c r="C168" s="360" t="s">
        <v>23</v>
      </c>
      <c r="D168" s="362"/>
      <c r="E168" s="487"/>
      <c r="F168" s="476"/>
      <c r="G168" s="1918"/>
      <c r="H168" s="477"/>
    </row>
    <row r="169" spans="1:10">
      <c r="A169" s="1024" t="s">
        <v>461</v>
      </c>
      <c r="B169" s="571" t="s">
        <v>459</v>
      </c>
      <c r="C169" s="1187" t="s">
        <v>530</v>
      </c>
      <c r="E169" s="1185">
        <v>32</v>
      </c>
      <c r="F169" s="1186" t="s">
        <v>20</v>
      </c>
      <c r="G169" s="1918"/>
      <c r="H169" s="412">
        <f>E169*G169</f>
        <v>0</v>
      </c>
    </row>
    <row r="170" spans="1:10">
      <c r="A170" s="354"/>
      <c r="C170" s="355"/>
      <c r="E170" s="233"/>
      <c r="G170" s="1918"/>
    </row>
    <row r="171" spans="1:10">
      <c r="A171" s="1024">
        <v>79</v>
      </c>
      <c r="B171" s="1024">
        <v>311</v>
      </c>
      <c r="C171" s="1187" t="s">
        <v>22</v>
      </c>
      <c r="D171" s="2272" t="s">
        <v>460</v>
      </c>
      <c r="E171" s="1185">
        <v>40</v>
      </c>
      <c r="F171" s="1186" t="s">
        <v>20</v>
      </c>
      <c r="G171" s="1918"/>
      <c r="H171" s="412">
        <f>E171*G171</f>
        <v>0</v>
      </c>
    </row>
    <row r="172" spans="1:10" ht="48" customHeight="1" thickBot="1">
      <c r="A172" s="1184"/>
      <c r="B172" s="1184"/>
      <c r="C172" s="1183"/>
      <c r="D172" s="2285"/>
      <c r="E172" s="1181"/>
      <c r="F172" s="1182"/>
      <c r="G172" s="1918"/>
      <c r="H172" s="554"/>
    </row>
    <row r="173" spans="1:10" ht="13.8">
      <c r="A173" s="377" t="s">
        <v>232</v>
      </c>
      <c r="B173" s="378"/>
      <c r="C173" s="377" t="s">
        <v>3</v>
      </c>
      <c r="D173" s="348"/>
      <c r="E173" s="1180"/>
      <c r="F173" s="379"/>
      <c r="G173" s="1933" t="s">
        <v>362</v>
      </c>
      <c r="H173" s="380">
        <f>SUM(H164:H172)</f>
        <v>0</v>
      </c>
    </row>
  </sheetData>
  <sheetProtection algorithmName="SHA-512" hashValue="5v4V3JdW3CK1gJbveVDzU7CUuZsX3PAkoD4QnVbjxxjM+x84nVE2T2TYCPipUZ2zBVttwWkXtQbvTmuGfp0yaw==" saltValue="KouXJa/VKzqAPg5novenWg==" spinCount="100000" sheet="1" objects="1" scenarios="1" selectLockedCells="1"/>
  <mergeCells count="13">
    <mergeCell ref="D171:D172"/>
    <mergeCell ref="C40:F40"/>
    <mergeCell ref="C42:G45"/>
    <mergeCell ref="C46:F46"/>
    <mergeCell ref="C47:F47"/>
    <mergeCell ref="I97:N101"/>
    <mergeCell ref="I111:N113"/>
    <mergeCell ref="A5:B5"/>
    <mergeCell ref="C5:F5"/>
    <mergeCell ref="A6:B6"/>
    <mergeCell ref="C6:D6"/>
    <mergeCell ref="C31:G34"/>
    <mergeCell ref="C36:G39"/>
  </mergeCells>
  <dataValidations count="1">
    <dataValidation type="custom" allowBlank="1" showInputMessage="1" showErrorMessage="1" error="Ceno na e.m. je potrebno vnesti na dve decimalni mesti " sqref="G54:G80 G89:G107 G117:G132 G140 G150:G157 G164:G172">
      <formula1>G54=ROUND(G54,2)</formula1>
    </dataValidation>
  </dataValidations>
  <pageMargins left="0.98425196850393704" right="0.78740157480314965" top="0.78740157480314965" bottom="0.78740157480314965" header="0.19685039370078741" footer="0.19685039370078741"/>
  <pageSetup paperSize="9" scale="73" orientation="portrait" r:id="rId1"/>
  <headerFooter alignWithMargins="0">
    <oddHeader>&amp;CIZVEDBENI NAČRT rekonstrukcije premostitvenega objekta
 (LJ0198) čez  Orehovico v Izlakah 
na R1-221/1227 v km 5,640</oddHeader>
    <oddFooter>&amp;C&amp;"Arial,Krepko"
&amp;A&amp;R&amp;"Arial,Krepko"&amp;10&amp;P&amp;"Arial,Navadno" od &amp;N</oddFooter>
  </headerFooter>
  <rowBreaks count="6" manualBreakCount="6">
    <brk id="48" max="7" man="1"/>
    <brk id="82" max="7" man="1"/>
    <brk id="109" max="7" man="1"/>
    <brk id="133" max="7" man="1"/>
    <brk id="142" max="7" man="1"/>
    <brk id="159"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
  <sheetViews>
    <sheetView topLeftCell="A82" workbookViewId="0">
      <selection activeCell="V23" sqref="V23"/>
    </sheetView>
  </sheetViews>
  <sheetFormatPr defaultRowHeight="14.4"/>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53"/>
  <sheetViews>
    <sheetView zoomScaleNormal="100" zoomScaleSheetLayoutView="100" workbookViewId="0">
      <selection activeCell="G11" sqref="G11"/>
    </sheetView>
  </sheetViews>
  <sheetFormatPr defaultRowHeight="14.4"/>
  <cols>
    <col min="1" max="1" width="1.88671875" customWidth="1"/>
    <col min="2" max="2" width="5.5546875" customWidth="1"/>
    <col min="6" max="6" width="13.109375" customWidth="1"/>
    <col min="7" max="7" width="14.33203125" customWidth="1"/>
    <col min="8" max="8" width="18.5546875" customWidth="1"/>
    <col min="9" max="9" width="7.88671875" customWidth="1"/>
    <col min="10" max="10" width="10" bestFit="1" customWidth="1"/>
    <col min="12" max="12" width="17.44140625" customWidth="1"/>
  </cols>
  <sheetData>
    <row r="1" spans="1:12" ht="17.399999999999999">
      <c r="A1" s="233"/>
      <c r="B1" s="2160" t="s">
        <v>43</v>
      </c>
      <c r="C1" s="2160"/>
      <c r="D1" s="2160"/>
      <c r="E1" s="2160"/>
      <c r="F1" s="2160"/>
      <c r="G1" s="2160"/>
      <c r="H1" s="233"/>
    </row>
    <row r="2" spans="1:12" ht="23.25" customHeight="1">
      <c r="A2" s="233"/>
      <c r="B2" s="233"/>
      <c r="C2" s="233"/>
      <c r="D2" s="233"/>
      <c r="E2" s="233"/>
      <c r="F2" s="233"/>
      <c r="G2" s="233"/>
      <c r="H2" s="233"/>
    </row>
    <row r="3" spans="1:12" ht="44.25" customHeight="1">
      <c r="A3" s="233"/>
      <c r="B3" s="2162" t="s">
        <v>1652</v>
      </c>
      <c r="C3" s="2162"/>
      <c r="D3" s="2162"/>
      <c r="E3" s="2162"/>
      <c r="F3" s="2162"/>
      <c r="G3" s="2162"/>
      <c r="H3" s="2162"/>
    </row>
    <row r="4" spans="1:12" ht="13.5" customHeight="1">
      <c r="A4" s="309"/>
      <c r="B4" s="2163"/>
      <c r="C4" s="2163"/>
      <c r="D4" s="2163"/>
      <c r="E4" s="2163"/>
      <c r="F4" s="2163"/>
      <c r="G4" s="2163"/>
      <c r="H4" s="2163"/>
      <c r="L4" s="1176"/>
    </row>
    <row r="5" spans="1:12">
      <c r="A5" s="233"/>
      <c r="B5" s="233"/>
      <c r="C5" s="233"/>
      <c r="D5" s="233"/>
      <c r="E5" s="233"/>
      <c r="F5" s="233"/>
      <c r="G5" s="178"/>
      <c r="H5" s="184"/>
    </row>
    <row r="6" spans="1:12" ht="15.6">
      <c r="A6" s="2"/>
      <c r="B6" s="2" t="s">
        <v>10</v>
      </c>
      <c r="C6" s="2164" t="s">
        <v>25</v>
      </c>
      <c r="D6" s="2164"/>
      <c r="E6" s="2164"/>
      <c r="F6" s="2164"/>
      <c r="G6" s="181"/>
      <c r="H6" s="181">
        <f>'199-MOST'!H21</f>
        <v>0</v>
      </c>
    </row>
    <row r="7" spans="1:12">
      <c r="A7" s="233"/>
      <c r="B7" s="233"/>
      <c r="C7" s="233"/>
      <c r="D7" s="233"/>
      <c r="E7" s="233"/>
      <c r="F7" s="233"/>
      <c r="G7" s="183"/>
      <c r="H7" s="183"/>
    </row>
    <row r="8" spans="1:12" ht="15.6">
      <c r="A8" s="2"/>
      <c r="B8" s="2" t="s">
        <v>8</v>
      </c>
      <c r="C8" s="2164" t="s">
        <v>26</v>
      </c>
      <c r="D8" s="2164"/>
      <c r="E8" s="2164"/>
      <c r="F8" s="2164"/>
      <c r="G8" s="181"/>
      <c r="H8" s="181">
        <f>'199-CESTA'!H24</f>
        <v>0</v>
      </c>
    </row>
    <row r="9" spans="1:12">
      <c r="A9" s="233"/>
      <c r="B9" s="233"/>
      <c r="C9" s="233"/>
      <c r="D9" s="233"/>
      <c r="E9" s="233"/>
      <c r="F9" s="233"/>
      <c r="G9" s="183"/>
      <c r="H9" s="183"/>
    </row>
    <row r="10" spans="1:12" ht="15.6">
      <c r="A10" s="2"/>
      <c r="B10" s="176" t="s">
        <v>240</v>
      </c>
      <c r="C10" s="2164" t="s">
        <v>245</v>
      </c>
      <c r="D10" s="2164"/>
      <c r="E10" s="2164"/>
      <c r="F10" s="2164"/>
      <c r="G10" s="181"/>
      <c r="H10" s="181">
        <f>'199-VGU'!I138</f>
        <v>0</v>
      </c>
    </row>
    <row r="11" spans="1:12">
      <c r="A11" s="233"/>
      <c r="B11" s="177"/>
      <c r="C11" s="233"/>
      <c r="D11" s="233"/>
      <c r="E11" s="233"/>
      <c r="F11" s="233"/>
      <c r="G11" s="183"/>
      <c r="H11" s="183"/>
    </row>
    <row r="12" spans="1:12" ht="15.6">
      <c r="A12" s="2"/>
      <c r="B12" s="2" t="s">
        <v>6</v>
      </c>
      <c r="C12" s="2164" t="s">
        <v>249</v>
      </c>
      <c r="D12" s="2164"/>
      <c r="E12" s="2164"/>
      <c r="F12" s="2164"/>
      <c r="G12" s="181"/>
      <c r="H12" s="181">
        <f>'199-JR'!I121</f>
        <v>0</v>
      </c>
    </row>
    <row r="13" spans="1:12" ht="15.6">
      <c r="A13" s="233"/>
      <c r="B13" s="233"/>
      <c r="C13" s="233"/>
      <c r="D13" s="233"/>
      <c r="E13" s="233"/>
      <c r="F13" s="233"/>
      <c r="G13" s="183"/>
      <c r="H13" s="181"/>
    </row>
    <row r="14" spans="1:12" ht="15.6">
      <c r="A14" s="2"/>
      <c r="B14" s="2" t="s">
        <v>5</v>
      </c>
      <c r="C14" s="2164" t="s">
        <v>1658</v>
      </c>
      <c r="D14" s="2164"/>
      <c r="E14" s="2164"/>
      <c r="F14" s="2164"/>
      <c r="G14" s="181"/>
      <c r="H14" s="181">
        <f>'199-NN-vodi'!I157</f>
        <v>0</v>
      </c>
    </row>
    <row r="15" spans="1:12" ht="15.6">
      <c r="A15" s="233"/>
      <c r="B15" s="233"/>
      <c r="C15" s="233"/>
      <c r="D15" s="233"/>
      <c r="E15" s="233"/>
      <c r="F15" s="233"/>
      <c r="G15" s="183"/>
      <c r="H15" s="181"/>
    </row>
    <row r="16" spans="1:12" ht="15.6">
      <c r="A16" s="2"/>
      <c r="B16" s="2" t="s">
        <v>4</v>
      </c>
      <c r="C16" s="2164" t="s">
        <v>1657</v>
      </c>
      <c r="D16" s="2164"/>
      <c r="E16" s="2164"/>
      <c r="F16" s="2164"/>
      <c r="G16" s="181"/>
      <c r="H16" s="181">
        <f>'199-SN-vodi'!I123</f>
        <v>0</v>
      </c>
    </row>
    <row r="17" spans="1:10" ht="15.6">
      <c r="A17" s="233"/>
      <c r="B17" s="233"/>
      <c r="C17" s="233"/>
      <c r="D17" s="233"/>
      <c r="E17" s="233"/>
      <c r="F17" s="233"/>
      <c r="G17" s="183"/>
      <c r="H17" s="181"/>
    </row>
    <row r="18" spans="1:10" ht="15.6">
      <c r="A18" s="2"/>
      <c r="B18" s="2" t="s">
        <v>232</v>
      </c>
      <c r="C18" s="2164" t="s">
        <v>1656</v>
      </c>
      <c r="D18" s="2164"/>
      <c r="E18" s="2164"/>
      <c r="F18" s="2164"/>
      <c r="G18" s="181"/>
      <c r="H18" s="181">
        <f>'199-TK-vodi'!M113</f>
        <v>0</v>
      </c>
    </row>
    <row r="19" spans="1:10">
      <c r="A19" s="233"/>
      <c r="B19" s="233"/>
      <c r="C19" s="233"/>
      <c r="D19" s="233"/>
      <c r="E19" s="233"/>
      <c r="F19" s="233"/>
      <c r="G19" s="183"/>
      <c r="H19" s="183"/>
    </row>
    <row r="20" spans="1:10" ht="15.6">
      <c r="A20" s="2"/>
      <c r="B20" s="2" t="s">
        <v>244</v>
      </c>
      <c r="C20" s="2164" t="s">
        <v>287</v>
      </c>
      <c r="D20" s="2164"/>
      <c r="E20" s="2164"/>
      <c r="F20" s="2164"/>
      <c r="G20" s="182"/>
      <c r="H20" s="182">
        <f>'199-VODOVOD'!F17</f>
        <v>0</v>
      </c>
    </row>
    <row r="21" spans="1:10">
      <c r="A21" s="233"/>
      <c r="B21" s="233"/>
      <c r="C21" s="233"/>
      <c r="D21" s="233"/>
      <c r="E21" s="233"/>
      <c r="F21" s="233"/>
      <c r="G21" s="183"/>
      <c r="H21" s="183"/>
    </row>
    <row r="22" spans="1:10" ht="15.6">
      <c r="A22" s="2"/>
      <c r="B22" s="2" t="s">
        <v>284</v>
      </c>
      <c r="C22" s="2164" t="s">
        <v>286</v>
      </c>
      <c r="D22" s="2164"/>
      <c r="E22" s="2164"/>
      <c r="F22" s="2164"/>
      <c r="G22" s="182"/>
      <c r="H22" s="182">
        <f>'199-Plinovod'!N204</f>
        <v>0</v>
      </c>
    </row>
    <row r="23" spans="1:10" ht="15.6">
      <c r="A23" s="2"/>
      <c r="B23" s="2"/>
      <c r="C23" s="1015" t="s">
        <v>1655</v>
      </c>
      <c r="D23" s="1015"/>
      <c r="E23" s="1015"/>
      <c r="F23" s="1015"/>
      <c r="G23" s="182">
        <f>'199-Plinovod'!N94</f>
        <v>0</v>
      </c>
      <c r="H23" s="182"/>
    </row>
    <row r="24" spans="1:10" ht="15.6">
      <c r="A24" s="2"/>
      <c r="B24" s="2"/>
      <c r="C24" s="1015" t="s">
        <v>1654</v>
      </c>
      <c r="D24" s="1015"/>
      <c r="E24" s="1015"/>
      <c r="F24" s="1015"/>
      <c r="G24" s="182">
        <f>'199-Plinovod'!N170</f>
        <v>0</v>
      </c>
      <c r="H24" s="182"/>
    </row>
    <row r="25" spans="1:10" ht="15.6">
      <c r="A25" s="2"/>
      <c r="B25" s="2"/>
      <c r="C25" s="1015" t="s">
        <v>1653</v>
      </c>
      <c r="D25" s="1015"/>
      <c r="E25" s="1015"/>
      <c r="F25" s="1015"/>
      <c r="G25" s="182">
        <f>'199-Plinovod'!N201</f>
        <v>0</v>
      </c>
      <c r="H25" s="182"/>
    </row>
    <row r="26" spans="1:10">
      <c r="A26" s="233"/>
      <c r="B26" s="233"/>
      <c r="C26" s="233"/>
      <c r="D26" s="233"/>
      <c r="E26" s="233"/>
      <c r="F26" s="233"/>
      <c r="G26" s="183"/>
      <c r="H26" s="183"/>
    </row>
    <row r="27" spans="1:10" ht="15.6">
      <c r="A27" s="2"/>
      <c r="B27" s="2" t="s">
        <v>285</v>
      </c>
      <c r="C27" s="2164" t="s">
        <v>27</v>
      </c>
      <c r="D27" s="2164"/>
      <c r="E27" s="2164"/>
      <c r="F27" s="2164"/>
      <c r="G27" s="182"/>
      <c r="H27" s="182">
        <f>'199-Začasni-obvoz'!G24</f>
        <v>0</v>
      </c>
    </row>
    <row r="28" spans="1:10">
      <c r="A28" s="233"/>
      <c r="B28" s="233"/>
      <c r="C28" s="233"/>
      <c r="D28" s="233"/>
      <c r="E28" s="233"/>
      <c r="F28" s="233"/>
      <c r="G28" s="183"/>
      <c r="H28" s="183"/>
    </row>
    <row r="29" spans="1:10" ht="16.2" thickBot="1">
      <c r="A29" s="2"/>
      <c r="B29" s="3" t="s">
        <v>804</v>
      </c>
      <c r="C29" s="2168" t="s">
        <v>28</v>
      </c>
      <c r="D29" s="2168"/>
      <c r="E29" s="2168"/>
      <c r="F29" s="2168"/>
      <c r="G29" s="179"/>
      <c r="H29" s="179">
        <f>'199-Rušitve'!H46</f>
        <v>0</v>
      </c>
    </row>
    <row r="30" spans="1:10">
      <c r="A30" s="233"/>
      <c r="B30" s="233"/>
      <c r="C30" s="233"/>
      <c r="D30" s="233"/>
      <c r="E30" s="233"/>
      <c r="F30" s="233"/>
      <c r="G30" s="183"/>
      <c r="H30" s="183"/>
    </row>
    <row r="31" spans="1:10" ht="15.6">
      <c r="A31" s="2"/>
      <c r="B31" s="2"/>
      <c r="C31" s="2169" t="s">
        <v>2</v>
      </c>
      <c r="D31" s="2169"/>
      <c r="E31" s="2"/>
      <c r="F31" s="233"/>
      <c r="G31" s="180"/>
      <c r="H31" s="180">
        <f>H6+H8+H10+H12+H14+H16+H18+H20+H22+H27+sklic</f>
        <v>0</v>
      </c>
      <c r="J31" s="1176"/>
    </row>
    <row r="32" spans="1:10">
      <c r="A32" s="233"/>
      <c r="B32" s="233"/>
      <c r="C32" s="233"/>
      <c r="D32" s="233"/>
      <c r="E32" s="233"/>
      <c r="F32" s="233"/>
      <c r="G32" s="184"/>
      <c r="H32" s="184"/>
    </row>
    <row r="33" spans="1:8" ht="15.6">
      <c r="A33" s="2"/>
      <c r="B33" s="2"/>
      <c r="C33" s="2169" t="s">
        <v>1</v>
      </c>
      <c r="D33" s="2169"/>
      <c r="E33" s="2"/>
      <c r="F33" s="233"/>
      <c r="G33" s="180"/>
      <c r="H33" s="180">
        <f>0.22*H31</f>
        <v>0</v>
      </c>
    </row>
    <row r="34" spans="1:8">
      <c r="A34" s="233"/>
      <c r="B34" s="233"/>
      <c r="C34" s="233"/>
      <c r="D34" s="233"/>
      <c r="E34" s="233"/>
      <c r="F34" s="233"/>
      <c r="G34" s="184"/>
      <c r="H34" s="184"/>
    </row>
    <row r="35" spans="1:8" ht="17.399999999999999">
      <c r="A35" s="2"/>
      <c r="B35" s="2"/>
      <c r="C35" s="2170" t="s">
        <v>0</v>
      </c>
      <c r="D35" s="2170"/>
      <c r="E35" s="2170"/>
      <c r="F35" s="233"/>
      <c r="G35" s="180"/>
      <c r="H35" s="180">
        <f>H31+H33</f>
        <v>0</v>
      </c>
    </row>
    <row r="36" spans="1:8">
      <c r="A36" s="233"/>
      <c r="B36" s="233"/>
      <c r="C36" s="233"/>
      <c r="D36" s="233"/>
      <c r="E36" s="233"/>
      <c r="F36" s="233"/>
      <c r="G36" s="184"/>
    </row>
    <row r="37" spans="1:8">
      <c r="A37" s="233"/>
      <c r="B37" s="233"/>
      <c r="C37" s="233"/>
      <c r="D37" s="233"/>
      <c r="E37" s="233"/>
      <c r="F37" s="233"/>
      <c r="G37" s="233"/>
      <c r="H37" s="233"/>
    </row>
    <row r="38" spans="1:8" ht="15" customHeight="1">
      <c r="A38" s="233"/>
      <c r="B38" s="332"/>
      <c r="C38" s="332"/>
      <c r="D38" s="332"/>
      <c r="E38" s="332"/>
      <c r="F38" s="332"/>
      <c r="G38" s="332"/>
      <c r="H38" s="332"/>
    </row>
    <row r="39" spans="1:8">
      <c r="A39" s="233"/>
      <c r="B39" s="332"/>
      <c r="C39" s="332"/>
      <c r="D39" s="332"/>
      <c r="E39" s="332"/>
      <c r="F39" s="332"/>
      <c r="G39" s="332"/>
      <c r="H39" s="332"/>
    </row>
    <row r="40" spans="1:8">
      <c r="A40" s="233"/>
      <c r="B40" s="332"/>
      <c r="C40" s="332"/>
      <c r="D40" s="332"/>
      <c r="E40" s="332"/>
      <c r="F40" s="332"/>
      <c r="G40" s="332"/>
      <c r="H40" s="332"/>
    </row>
    <row r="41" spans="1:8">
      <c r="A41" s="233"/>
      <c r="B41" s="332"/>
      <c r="C41" s="332"/>
      <c r="D41" s="332"/>
      <c r="E41" s="332"/>
      <c r="F41" s="332"/>
      <c r="G41" s="332"/>
      <c r="H41" s="332"/>
    </row>
    <row r="42" spans="1:8">
      <c r="A42" s="233"/>
      <c r="B42" s="233"/>
      <c r="C42" s="233"/>
      <c r="D42" s="233"/>
      <c r="E42" s="233"/>
      <c r="F42" s="233"/>
      <c r="G42" s="233"/>
      <c r="H42" s="233"/>
    </row>
    <row r="43" spans="1:8" ht="15" customHeight="1">
      <c r="A43" s="233"/>
      <c r="B43" s="2165"/>
      <c r="C43" s="2165"/>
      <c r="D43" s="2165"/>
      <c r="E43" s="2165"/>
      <c r="F43" s="2165"/>
      <c r="G43" s="2165"/>
      <c r="H43" s="2165"/>
    </row>
    <row r="44" spans="1:8">
      <c r="A44" s="233"/>
      <c r="B44" s="2165"/>
      <c r="C44" s="2165"/>
      <c r="D44" s="2165"/>
      <c r="E44" s="2165"/>
      <c r="F44" s="2165"/>
      <c r="G44" s="2165"/>
      <c r="H44" s="2165"/>
    </row>
    <row r="45" spans="1:8">
      <c r="A45" s="233"/>
      <c r="B45" s="2165"/>
      <c r="C45" s="2165"/>
      <c r="D45" s="2165"/>
      <c r="E45" s="2165"/>
      <c r="F45" s="2165"/>
      <c r="G45" s="2165"/>
      <c r="H45" s="2165"/>
    </row>
    <row r="46" spans="1:8">
      <c r="A46" s="233"/>
      <c r="B46" s="2165"/>
      <c r="C46" s="2165"/>
      <c r="D46" s="2165"/>
      <c r="E46" s="2165"/>
      <c r="F46" s="2165"/>
      <c r="G46" s="2165"/>
      <c r="H46" s="2165"/>
    </row>
    <row r="47" spans="1:8">
      <c r="A47" s="233"/>
      <c r="B47" s="2165"/>
      <c r="C47" s="2165"/>
      <c r="D47" s="2165"/>
      <c r="E47" s="2165"/>
      <c r="F47" s="2165"/>
      <c r="G47" s="2165"/>
      <c r="H47" s="2165"/>
    </row>
    <row r="48" spans="1:8">
      <c r="A48" s="233"/>
      <c r="B48" s="233"/>
      <c r="C48" s="233"/>
      <c r="D48" s="233"/>
      <c r="E48" s="233"/>
      <c r="F48" s="233"/>
      <c r="G48" s="233"/>
      <c r="H48" s="233"/>
    </row>
    <row r="49" spans="1:8" ht="15" customHeight="1">
      <c r="A49" s="233"/>
      <c r="B49" s="2166"/>
      <c r="C49" s="2215"/>
      <c r="D49" s="2215"/>
      <c r="E49" s="2215"/>
      <c r="F49" s="2215"/>
      <c r="G49" s="2215"/>
      <c r="H49" s="2215"/>
    </row>
    <row r="50" spans="1:8">
      <c r="A50" s="233"/>
      <c r="B50" s="2215"/>
      <c r="C50" s="2215"/>
      <c r="D50" s="2215"/>
      <c r="E50" s="2215"/>
      <c r="F50" s="2215"/>
      <c r="G50" s="2215"/>
      <c r="H50" s="2215"/>
    </row>
    <row r="51" spans="1:8">
      <c r="A51" s="233"/>
      <c r="B51" s="2215"/>
      <c r="C51" s="2215"/>
      <c r="D51" s="2215"/>
      <c r="E51" s="2215"/>
      <c r="F51" s="2215"/>
      <c r="G51" s="2215"/>
      <c r="H51" s="2215"/>
    </row>
    <row r="52" spans="1:8">
      <c r="A52" s="233"/>
      <c r="B52" s="2215"/>
      <c r="C52" s="2215"/>
      <c r="D52" s="2215"/>
      <c r="E52" s="2215"/>
      <c r="F52" s="2215"/>
      <c r="G52" s="2215"/>
      <c r="H52" s="2215"/>
    </row>
    <row r="53" spans="1:8">
      <c r="A53" s="233"/>
      <c r="B53" s="2215"/>
      <c r="C53" s="2215"/>
      <c r="D53" s="2215"/>
      <c r="E53" s="2215"/>
      <c r="F53" s="2215"/>
      <c r="G53" s="2215"/>
      <c r="H53" s="2215"/>
    </row>
  </sheetData>
  <mergeCells count="18">
    <mergeCell ref="C16:F16"/>
    <mergeCell ref="C22:F22"/>
    <mergeCell ref="C12:F12"/>
    <mergeCell ref="C27:F27"/>
    <mergeCell ref="C20:F20"/>
    <mergeCell ref="C18:F18"/>
    <mergeCell ref="C14:F14"/>
    <mergeCell ref="B1:G1"/>
    <mergeCell ref="C6:F6"/>
    <mergeCell ref="C8:F8"/>
    <mergeCell ref="B3:H4"/>
    <mergeCell ref="C10:F10"/>
    <mergeCell ref="B43:H47"/>
    <mergeCell ref="B49:H53"/>
    <mergeCell ref="C29:F29"/>
    <mergeCell ref="C31:D31"/>
    <mergeCell ref="C35:E35"/>
    <mergeCell ref="C33:D33"/>
  </mergeCells>
  <printOptions headings="1"/>
  <pageMargins left="0.98425196850393704" right="0.78740157480314965" top="0.78740157480314965" bottom="0.78740157480314965" header="0.19685039370078741" footer="0.19685039370078741"/>
  <pageSetup paperSize="9" scale="96" orientation="portrait" r:id="rId1"/>
  <headerFooter>
    <oddFooter>&amp;C&amp;"-,Krepko"&amp;A&amp;R&amp;"-,Krepko"&amp;10&amp;P&amp;"-,Običajno"&amp;11 od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82"/>
  <sheetViews>
    <sheetView view="pageBreakPreview" topLeftCell="A55" zoomScale="130" zoomScaleNormal="100" zoomScaleSheetLayoutView="130" workbookViewId="0">
      <selection activeCell="F79" sqref="F79"/>
    </sheetView>
  </sheetViews>
  <sheetFormatPr defaultColWidth="9.109375" defaultRowHeight="13.2"/>
  <cols>
    <col min="1" max="1" width="3.5546875" style="30" customWidth="1"/>
    <col min="2" max="2" width="2.44140625" style="30" customWidth="1"/>
    <col min="3" max="3" width="9.109375" style="30"/>
    <col min="4" max="4" width="14.44140625" style="30" customWidth="1"/>
    <col min="5" max="5" width="10.33203125" style="211" customWidth="1"/>
    <col min="6" max="6" width="16.44140625" style="231" customWidth="1"/>
    <col min="7" max="7" width="12.88671875" style="30" customWidth="1"/>
    <col min="8" max="8" width="17" style="30" customWidth="1"/>
    <col min="9" max="9" width="15.44140625" style="30" hidden="1" customWidth="1"/>
    <col min="10" max="10" width="12.6640625" style="30" customWidth="1"/>
    <col min="11" max="16384" width="9.109375" style="30"/>
  </cols>
  <sheetData>
    <row r="1" spans="1:11" ht="14.4">
      <c r="A1"/>
      <c r="B1" s="128"/>
      <c r="C1" s="2162" t="s">
        <v>1652</v>
      </c>
      <c r="D1" s="2162"/>
      <c r="E1" s="2162"/>
      <c r="F1" s="2162"/>
      <c r="G1" s="2162"/>
      <c r="H1" s="2162"/>
      <c r="I1" s="2162"/>
      <c r="J1" s="34"/>
      <c r="K1" s="34"/>
    </row>
    <row r="2" spans="1:11" ht="21" customHeight="1">
      <c r="A2"/>
      <c r="B2" s="128"/>
      <c r="C2" s="2163"/>
      <c r="D2" s="2163"/>
      <c r="E2" s="2163"/>
      <c r="F2" s="2163"/>
      <c r="G2" s="2163"/>
      <c r="H2" s="2163"/>
      <c r="I2" s="2163"/>
      <c r="J2" s="34"/>
      <c r="K2" s="34"/>
    </row>
    <row r="3" spans="1:11" ht="27.75" customHeight="1">
      <c r="A3"/>
      <c r="B3" s="128"/>
      <c r="C3" s="129" t="s">
        <v>217</v>
      </c>
      <c r="D3" s="97"/>
      <c r="E3" s="127"/>
      <c r="F3" s="127"/>
      <c r="G3" s="97"/>
      <c r="H3" s="97"/>
      <c r="I3"/>
      <c r="J3" s="34"/>
      <c r="K3" s="34"/>
    </row>
    <row r="4" spans="1:11" ht="12.75" customHeight="1">
      <c r="A4"/>
      <c r="B4" s="128"/>
      <c r="C4" s="129"/>
      <c r="D4" s="97"/>
      <c r="E4" s="127"/>
      <c r="F4" s="127"/>
      <c r="G4" s="97"/>
      <c r="H4" s="97"/>
      <c r="I4"/>
      <c r="J4" s="34"/>
      <c r="K4" s="34"/>
    </row>
    <row r="5" spans="1:11" s="35" customFormat="1" ht="15.6">
      <c r="A5"/>
      <c r="B5" s="128"/>
      <c r="C5" s="97"/>
      <c r="D5" s="130" t="s">
        <v>29</v>
      </c>
      <c r="E5" s="190"/>
      <c r="F5" s="127"/>
      <c r="G5" s="97"/>
      <c r="H5" s="97"/>
      <c r="I5"/>
    </row>
    <row r="6" spans="1:11" ht="14.4">
      <c r="A6"/>
      <c r="B6" s="128"/>
      <c r="C6" s="97"/>
      <c r="D6" s="76"/>
      <c r="E6" s="127"/>
      <c r="F6" s="127"/>
      <c r="G6" s="97"/>
      <c r="H6" s="97"/>
      <c r="I6"/>
      <c r="J6" s="34"/>
      <c r="K6" s="34"/>
    </row>
    <row r="7" spans="1:11">
      <c r="A7" s="7"/>
      <c r="B7" s="131" t="s">
        <v>30</v>
      </c>
      <c r="C7" s="132" t="s">
        <v>9</v>
      </c>
      <c r="D7" s="132"/>
      <c r="E7" s="191"/>
      <c r="F7" s="191"/>
      <c r="G7" s="132"/>
      <c r="H7" s="133">
        <f>H81</f>
        <v>0</v>
      </c>
      <c r="I7" s="36">
        <f>[1]popis!H43</f>
        <v>8220</v>
      </c>
      <c r="J7" s="34"/>
      <c r="K7" s="34"/>
    </row>
    <row r="8" spans="1:11" s="32" customFormat="1">
      <c r="A8" s="7"/>
      <c r="B8" s="131"/>
      <c r="C8" s="132"/>
      <c r="D8" s="132"/>
      <c r="E8" s="191"/>
      <c r="F8" s="191"/>
      <c r="G8" s="132"/>
      <c r="H8" s="132"/>
      <c r="I8" s="37"/>
      <c r="J8" s="33"/>
      <c r="K8" s="33"/>
    </row>
    <row r="9" spans="1:11" s="32" customFormat="1">
      <c r="A9" s="7"/>
      <c r="B9" s="131" t="s">
        <v>31</v>
      </c>
      <c r="C9" s="132" t="s">
        <v>169</v>
      </c>
      <c r="D9" s="132"/>
      <c r="E9" s="191"/>
      <c r="F9" s="191"/>
      <c r="G9" s="132"/>
      <c r="H9" s="133">
        <f>H134</f>
        <v>0</v>
      </c>
      <c r="I9" s="36">
        <f>[1]popis!H118</f>
        <v>36826.775563345022</v>
      </c>
      <c r="J9" s="33"/>
      <c r="K9" s="33"/>
    </row>
    <row r="10" spans="1:11">
      <c r="A10" s="7"/>
      <c r="B10" s="131"/>
      <c r="C10" s="132"/>
      <c r="D10" s="132"/>
      <c r="E10" s="191"/>
      <c r="F10" s="191"/>
      <c r="G10" s="132"/>
      <c r="H10" s="132"/>
      <c r="I10" s="37"/>
      <c r="J10" s="34"/>
      <c r="K10" s="34"/>
    </row>
    <row r="11" spans="1:11">
      <c r="A11" s="7"/>
      <c r="B11" s="131" t="s">
        <v>32</v>
      </c>
      <c r="C11" s="132" t="s">
        <v>7</v>
      </c>
      <c r="D11" s="132"/>
      <c r="E11" s="191"/>
      <c r="F11" s="191"/>
      <c r="G11" s="132"/>
      <c r="H11" s="133">
        <f>H164</f>
        <v>0</v>
      </c>
      <c r="I11" s="36">
        <f>[1]popis!H155</f>
        <v>3483.8</v>
      </c>
      <c r="J11" s="34"/>
      <c r="K11" s="34"/>
    </row>
    <row r="12" spans="1:11" s="32" customFormat="1">
      <c r="A12" s="7"/>
      <c r="B12" s="131"/>
      <c r="C12" s="132"/>
      <c r="D12" s="132"/>
      <c r="E12" s="191"/>
      <c r="F12" s="191"/>
      <c r="G12" s="132"/>
      <c r="H12" s="132"/>
      <c r="I12" s="36"/>
      <c r="J12" s="33"/>
      <c r="K12" s="33"/>
    </row>
    <row r="13" spans="1:11" s="7" customFormat="1">
      <c r="B13" s="131" t="s">
        <v>33</v>
      </c>
      <c r="C13" s="132" t="s">
        <v>216</v>
      </c>
      <c r="D13" s="132"/>
      <c r="E13" s="191"/>
      <c r="F13" s="191"/>
      <c r="G13" s="132"/>
      <c r="H13" s="133">
        <f>H179</f>
        <v>0</v>
      </c>
      <c r="I13" s="36">
        <f>[2]popis!H183</f>
        <v>150</v>
      </c>
    </row>
    <row r="14" spans="1:11" s="7" customFormat="1">
      <c r="B14" s="131"/>
      <c r="C14" s="132"/>
      <c r="D14" s="132"/>
      <c r="E14" s="191"/>
      <c r="F14" s="191"/>
      <c r="G14" s="132"/>
      <c r="H14" s="132"/>
      <c r="I14" s="36"/>
    </row>
    <row r="15" spans="1:11" s="32" customFormat="1">
      <c r="A15" s="7"/>
      <c r="B15" s="131" t="s">
        <v>60</v>
      </c>
      <c r="C15" s="132" t="s">
        <v>137</v>
      </c>
      <c r="D15" s="132"/>
      <c r="E15" s="191"/>
      <c r="F15" s="191"/>
      <c r="G15" s="132"/>
      <c r="H15" s="133">
        <f>H343</f>
        <v>0</v>
      </c>
      <c r="I15" s="36">
        <f>[1]popis!H298</f>
        <v>81322.24920714405</v>
      </c>
      <c r="J15" s="33"/>
      <c r="K15" s="33"/>
    </row>
    <row r="16" spans="1:11" s="35" customFormat="1">
      <c r="A16" s="7"/>
      <c r="B16" s="131"/>
      <c r="C16" s="132"/>
      <c r="D16" s="132"/>
      <c r="E16" s="191"/>
      <c r="F16" s="191"/>
      <c r="G16" s="132"/>
      <c r="H16" s="132"/>
      <c r="I16" s="36"/>
    </row>
    <row r="17" spans="1:11" s="31" customFormat="1">
      <c r="A17" s="7"/>
      <c r="B17" s="131" t="s">
        <v>57</v>
      </c>
      <c r="C17" s="132" t="s">
        <v>58</v>
      </c>
      <c r="D17" s="132"/>
      <c r="E17" s="191"/>
      <c r="F17" s="191"/>
      <c r="G17" s="132"/>
      <c r="H17" s="133">
        <v>0</v>
      </c>
      <c r="I17" s="36">
        <f>[1]popis!H316</f>
        <v>7040</v>
      </c>
    </row>
    <row r="18" spans="1:11" s="31" customFormat="1" ht="14.4">
      <c r="A18"/>
      <c r="B18" s="134"/>
      <c r="C18" s="43"/>
      <c r="D18" s="43"/>
      <c r="E18" s="192"/>
      <c r="F18" s="192"/>
      <c r="G18" s="43"/>
      <c r="H18" s="43"/>
      <c r="I18" s="24"/>
    </row>
    <row r="19" spans="1:11">
      <c r="A19" s="7"/>
      <c r="B19" s="135" t="s">
        <v>47</v>
      </c>
      <c r="C19" s="136" t="s">
        <v>188</v>
      </c>
      <c r="D19" s="136"/>
      <c r="E19" s="193"/>
      <c r="F19" s="193"/>
      <c r="G19" s="136"/>
      <c r="H19" s="137">
        <f>H372</f>
        <v>0</v>
      </c>
      <c r="I19" s="38">
        <f>[1]popis!H346</f>
        <v>10277.856495409782</v>
      </c>
      <c r="J19" s="34"/>
      <c r="K19" s="34"/>
    </row>
    <row r="20" spans="1:11" ht="14.4">
      <c r="A20"/>
      <c r="B20" s="39"/>
      <c r="C20" s="40"/>
      <c r="D20" s="41"/>
      <c r="E20" s="194"/>
      <c r="F20" s="194"/>
      <c r="G20" s="42"/>
      <c r="H20" s="43"/>
      <c r="I20" s="44"/>
      <c r="J20" s="34"/>
      <c r="K20" s="34"/>
    </row>
    <row r="21" spans="1:11" ht="15" thickBot="1">
      <c r="A21" s="9"/>
      <c r="B21" s="138"/>
      <c r="C21" s="139"/>
      <c r="D21" s="139"/>
      <c r="E21" s="195"/>
      <c r="F21" s="195"/>
      <c r="G21" s="140" t="s">
        <v>2</v>
      </c>
      <c r="H21" s="141">
        <f>H7+H9+H11+H13+H15+H17+H19</f>
        <v>0</v>
      </c>
      <c r="I21" s="29">
        <f>I7+I9+I11+I15+I19</f>
        <v>140130.68126589886</v>
      </c>
      <c r="J21" s="34"/>
      <c r="K21" s="34"/>
    </row>
    <row r="22" spans="1:11" s="32" customFormat="1" ht="15" thickTop="1">
      <c r="A22"/>
      <c r="B22" s="128"/>
      <c r="C22" s="97"/>
      <c r="D22" s="97"/>
      <c r="E22" s="127"/>
      <c r="F22" s="127"/>
      <c r="G22" s="97"/>
      <c r="H22" s="97"/>
      <c r="I22"/>
      <c r="J22" s="33"/>
      <c r="K22" s="33"/>
    </row>
    <row r="23" spans="1:11" s="32" customFormat="1" ht="14.4">
      <c r="A23"/>
      <c r="B23" s="134"/>
      <c r="C23" s="43" t="s">
        <v>34</v>
      </c>
      <c r="D23" s="43"/>
      <c r="E23" s="192"/>
      <c r="F23" s="192"/>
      <c r="G23" s="43"/>
      <c r="H23" s="142">
        <f>H21*0.22</f>
        <v>0</v>
      </c>
      <c r="I23" s="45">
        <f>I21*0.22</f>
        <v>30828.749878497751</v>
      </c>
      <c r="J23" s="33"/>
      <c r="K23" s="33"/>
    </row>
    <row r="24" spans="1:11" s="31" customFormat="1" ht="14.4">
      <c r="A24"/>
      <c r="B24" s="134"/>
      <c r="C24" s="43"/>
      <c r="D24" s="43"/>
      <c r="E24" s="192"/>
      <c r="F24" s="192"/>
      <c r="G24" s="43"/>
      <c r="H24" s="43"/>
      <c r="I24" s="24"/>
    </row>
    <row r="25" spans="1:11" s="35" customFormat="1" ht="15" thickBot="1">
      <c r="A25" s="9"/>
      <c r="B25" s="138"/>
      <c r="C25" s="139"/>
      <c r="D25" s="139"/>
      <c r="E25" s="195"/>
      <c r="F25" s="195"/>
      <c r="G25" s="140" t="s">
        <v>35</v>
      </c>
      <c r="H25" s="141">
        <f>H21+H23</f>
        <v>0</v>
      </c>
      <c r="I25" s="29">
        <f>SUM(I21:I23)</f>
        <v>170959.4311443966</v>
      </c>
    </row>
    <row r="26" spans="1:11" s="35" customFormat="1" ht="15" customHeight="1" thickTop="1">
      <c r="A26"/>
      <c r="B26" s="128"/>
      <c r="C26" s="97"/>
      <c r="D26" s="97"/>
      <c r="E26" s="127"/>
      <c r="F26" s="127"/>
      <c r="G26" s="97"/>
      <c r="H26" s="97"/>
      <c r="I26"/>
    </row>
    <row r="27" spans="1:11" s="35" customFormat="1" ht="14.4">
      <c r="A27"/>
      <c r="B27" s="128"/>
      <c r="C27" s="97"/>
      <c r="D27" s="97"/>
      <c r="E27" s="127"/>
      <c r="F27" s="127"/>
      <c r="G27" s="97"/>
      <c r="H27" s="97"/>
      <c r="I27"/>
    </row>
    <row r="28" spans="1:11" s="35" customFormat="1" ht="14.4">
      <c r="A28"/>
      <c r="B28" s="2200" t="s">
        <v>189</v>
      </c>
      <c r="C28" s="2201"/>
      <c r="D28" s="2201"/>
      <c r="E28" s="2201"/>
      <c r="F28" s="2201"/>
      <c r="G28" s="2201"/>
      <c r="H28" s="2201"/>
      <c r="I28"/>
    </row>
    <row r="29" spans="1:11" s="35" customFormat="1" ht="14.4">
      <c r="A29"/>
      <c r="B29" s="2201"/>
      <c r="C29" s="2201"/>
      <c r="D29" s="2201"/>
      <c r="E29" s="2201"/>
      <c r="F29" s="2201"/>
      <c r="G29" s="2201"/>
      <c r="H29" s="2201"/>
      <c r="I29"/>
    </row>
    <row r="30" spans="1:11" s="35" customFormat="1" ht="14.4">
      <c r="A30"/>
      <c r="B30" s="2201"/>
      <c r="C30" s="2201"/>
      <c r="D30" s="2201"/>
      <c r="E30" s="2201"/>
      <c r="F30" s="2201"/>
      <c r="G30" s="2201"/>
      <c r="H30" s="2201"/>
      <c r="I30"/>
    </row>
    <row r="31" spans="1:11" s="35" customFormat="1" ht="14.4">
      <c r="A31"/>
      <c r="B31" s="2202" t="s">
        <v>190</v>
      </c>
      <c r="C31" s="2203"/>
      <c r="D31" s="2203"/>
      <c r="E31" s="2203"/>
      <c r="F31" s="2203"/>
      <c r="G31" s="2203"/>
      <c r="H31" s="2203"/>
      <c r="I31"/>
    </row>
    <row r="32" spans="1:11" ht="14.4">
      <c r="A32"/>
      <c r="B32" s="2203"/>
      <c r="C32" s="2203"/>
      <c r="D32" s="2203"/>
      <c r="E32" s="2203"/>
      <c r="F32" s="2203"/>
      <c r="G32" s="2203"/>
      <c r="H32" s="2203"/>
      <c r="I32"/>
      <c r="J32" s="34"/>
      <c r="K32" s="34"/>
    </row>
    <row r="33" spans="1:11" ht="14.4">
      <c r="A33"/>
      <c r="B33" s="2203"/>
      <c r="C33" s="2203"/>
      <c r="D33" s="2203"/>
      <c r="E33" s="2203"/>
      <c r="F33" s="2203"/>
      <c r="G33" s="2203"/>
      <c r="H33" s="2203"/>
      <c r="I33"/>
      <c r="J33" s="34"/>
      <c r="K33" s="34"/>
    </row>
    <row r="34" spans="1:11" ht="14.4">
      <c r="A34"/>
      <c r="B34" s="2203"/>
      <c r="C34" s="2203"/>
      <c r="D34" s="2203"/>
      <c r="E34" s="2203"/>
      <c r="F34" s="2203"/>
      <c r="G34" s="2203"/>
      <c r="H34" s="2203"/>
      <c r="I34"/>
      <c r="J34" s="34"/>
      <c r="K34" s="34"/>
    </row>
    <row r="35" spans="1:11" ht="14.4">
      <c r="A35" s="46"/>
      <c r="B35" s="2203"/>
      <c r="C35" s="2203"/>
      <c r="D35" s="2203"/>
      <c r="E35" s="2203"/>
      <c r="F35" s="2203"/>
      <c r="G35" s="2203"/>
      <c r="H35" s="2203"/>
      <c r="I35"/>
      <c r="J35" s="34"/>
      <c r="K35" s="34"/>
    </row>
    <row r="36" spans="1:11" ht="14.4">
      <c r="A36"/>
      <c r="B36" s="128"/>
      <c r="C36" s="97"/>
      <c r="D36" s="97"/>
      <c r="E36" s="127"/>
      <c r="F36" s="127"/>
      <c r="G36" s="97"/>
      <c r="H36" s="97"/>
      <c r="I36"/>
      <c r="J36" s="34"/>
      <c r="K36" s="34"/>
    </row>
    <row r="37" spans="1:11" s="47" customFormat="1" ht="30.75" customHeight="1">
      <c r="B37" s="143"/>
      <c r="C37" s="144" t="s">
        <v>250</v>
      </c>
      <c r="D37" s="143"/>
      <c r="E37" s="196"/>
      <c r="F37" s="214"/>
      <c r="G37" s="145"/>
      <c r="H37" s="146"/>
      <c r="I37" s="48"/>
    </row>
    <row r="38" spans="1:11" customFormat="1" ht="14.4">
      <c r="A38" s="5"/>
      <c r="B38" s="76"/>
      <c r="C38" s="147"/>
      <c r="D38" s="76"/>
      <c r="E38" s="117"/>
      <c r="F38" s="215"/>
      <c r="G38" s="148"/>
      <c r="H38" s="149"/>
      <c r="I38" s="6"/>
      <c r="J38" s="5"/>
      <c r="K38" s="5"/>
    </row>
    <row r="39" spans="1:11" customFormat="1" ht="15.6">
      <c r="A39" s="5"/>
      <c r="B39" s="76"/>
      <c r="C39" s="1886" t="s">
        <v>30</v>
      </c>
      <c r="D39" s="1869" t="s">
        <v>9</v>
      </c>
      <c r="E39" s="1868"/>
      <c r="F39" s="1867"/>
      <c r="G39" s="1866"/>
      <c r="H39" s="1899"/>
      <c r="I39" s="1898"/>
      <c r="J39" s="5"/>
      <c r="K39" s="5"/>
    </row>
    <row r="40" spans="1:11" s="54" customFormat="1" ht="11.4">
      <c r="B40" s="66"/>
      <c r="C40" s="1864" t="s">
        <v>187</v>
      </c>
      <c r="D40" s="1863" t="s">
        <v>13</v>
      </c>
      <c r="E40" s="1862"/>
      <c r="F40" s="1861"/>
      <c r="G40" s="1860"/>
      <c r="H40" s="1859"/>
      <c r="I40" s="1890"/>
    </row>
    <row r="41" spans="1:11" customFormat="1" ht="14.4">
      <c r="A41" s="5"/>
      <c r="B41" s="76"/>
      <c r="C41" s="60" t="s">
        <v>186</v>
      </c>
      <c r="D41" s="20" t="s">
        <v>185</v>
      </c>
      <c r="E41" s="199"/>
      <c r="F41" s="218"/>
      <c r="G41" s="21"/>
      <c r="H41" s="22"/>
      <c r="I41" s="11"/>
      <c r="J41" s="5"/>
      <c r="K41" s="5"/>
    </row>
    <row r="42" spans="1:11" customFormat="1" ht="14.4">
      <c r="A42" s="5"/>
      <c r="B42" s="76"/>
      <c r="C42" s="60"/>
      <c r="D42" s="20" t="s">
        <v>184</v>
      </c>
      <c r="E42" s="199"/>
      <c r="F42" s="218"/>
      <c r="G42" s="21"/>
      <c r="H42" s="22"/>
      <c r="I42" s="11"/>
      <c r="J42" s="5"/>
      <c r="K42" s="5"/>
    </row>
    <row r="43" spans="1:11" s="8" customFormat="1" ht="14.4">
      <c r="A43" s="10"/>
      <c r="B43" s="20"/>
      <c r="C43" s="61"/>
      <c r="D43" s="62" t="s">
        <v>11</v>
      </c>
      <c r="E43" s="1887">
        <v>8</v>
      </c>
      <c r="F43" s="1918"/>
      <c r="G43" s="64"/>
      <c r="H43" s="63">
        <f>E43*F43</f>
        <v>0</v>
      </c>
      <c r="I43" s="12">
        <f>E43*F43</f>
        <v>0</v>
      </c>
      <c r="J43" s="10"/>
      <c r="K43" s="10"/>
    </row>
    <row r="44" spans="1:11" s="8" customFormat="1" ht="14.4">
      <c r="A44" s="10"/>
      <c r="B44" s="20"/>
      <c r="C44" s="60"/>
      <c r="D44" s="20"/>
      <c r="E44" s="1897"/>
      <c r="F44" s="1918"/>
      <c r="G44" s="22"/>
      <c r="H44" s="22"/>
      <c r="I44" s="12"/>
      <c r="J44" s="10"/>
      <c r="K44" s="10"/>
    </row>
    <row r="45" spans="1:11" customFormat="1" ht="14.4">
      <c r="A45" s="5"/>
      <c r="B45" s="76"/>
      <c r="C45" s="60" t="s">
        <v>183</v>
      </c>
      <c r="D45" s="20" t="s">
        <v>182</v>
      </c>
      <c r="E45" s="1874"/>
      <c r="F45" s="1918"/>
      <c r="G45" s="21"/>
      <c r="H45" s="22"/>
      <c r="I45" s="13"/>
      <c r="J45" s="5"/>
      <c r="K45" s="5"/>
    </row>
    <row r="46" spans="1:11" customFormat="1" ht="14.4">
      <c r="A46" s="5"/>
      <c r="B46" s="76"/>
      <c r="C46" s="60"/>
      <c r="D46" s="20" t="s">
        <v>181</v>
      </c>
      <c r="E46" s="1874"/>
      <c r="F46" s="1918"/>
      <c r="G46" s="21"/>
      <c r="H46" s="22"/>
      <c r="I46" s="13"/>
      <c r="J46" s="5"/>
      <c r="K46" s="5"/>
    </row>
    <row r="47" spans="1:11" s="8" customFormat="1" ht="14.4">
      <c r="A47" s="10"/>
      <c r="B47" s="20"/>
      <c r="C47" s="61"/>
      <c r="D47" s="62" t="s">
        <v>11</v>
      </c>
      <c r="E47" s="1887">
        <v>1</v>
      </c>
      <c r="F47" s="1918"/>
      <c r="G47" s="64"/>
      <c r="H47" s="63">
        <f>E47*F47</f>
        <v>0</v>
      </c>
      <c r="I47" s="12"/>
      <c r="J47" s="10"/>
      <c r="K47" s="10"/>
    </row>
    <row r="48" spans="1:11" customFormat="1" ht="14.4">
      <c r="A48" s="5"/>
      <c r="B48" s="76"/>
      <c r="C48" s="60" t="s">
        <v>191</v>
      </c>
      <c r="D48" s="20" t="s">
        <v>192</v>
      </c>
      <c r="E48" s="1874"/>
      <c r="F48" s="1911"/>
      <c r="G48" s="21"/>
      <c r="H48" s="22"/>
      <c r="I48" s="11"/>
      <c r="J48" s="5"/>
      <c r="K48" s="5"/>
    </row>
    <row r="49" spans="1:19" customFormat="1" ht="14.4">
      <c r="A49" s="5"/>
      <c r="B49" s="76"/>
      <c r="C49" s="60"/>
      <c r="D49" s="20" t="s">
        <v>193</v>
      </c>
      <c r="E49" s="1874"/>
      <c r="F49" s="1911"/>
      <c r="G49" s="21"/>
      <c r="H49" s="22"/>
      <c r="I49" s="11"/>
      <c r="J49" s="5"/>
      <c r="K49" s="5"/>
    </row>
    <row r="50" spans="1:19" s="8" customFormat="1" ht="14.4">
      <c r="A50" s="10"/>
      <c r="B50" s="20"/>
      <c r="C50" s="61"/>
      <c r="D50" s="62" t="s">
        <v>11</v>
      </c>
      <c r="E50" s="1887">
        <v>1</v>
      </c>
      <c r="F50" s="1918"/>
      <c r="G50" s="64"/>
      <c r="H50" s="63">
        <f>E50*F50</f>
        <v>0</v>
      </c>
      <c r="I50" s="12">
        <f>E50*F50</f>
        <v>0</v>
      </c>
      <c r="J50" s="10"/>
      <c r="K50" s="10"/>
    </row>
    <row r="51" spans="1:19" s="8" customFormat="1" ht="14.4">
      <c r="A51" s="10"/>
      <c r="B51" s="10"/>
      <c r="C51" s="60"/>
      <c r="D51" s="20"/>
      <c r="E51" s="200"/>
      <c r="F51" s="1918"/>
      <c r="G51" s="22"/>
      <c r="H51" s="65"/>
      <c r="I51" s="12"/>
      <c r="J51" s="10"/>
      <c r="K51" s="10"/>
    </row>
    <row r="52" spans="1:19" s="54" customFormat="1">
      <c r="A52" s="66"/>
      <c r="B52" s="66"/>
      <c r="C52" s="1864" t="s">
        <v>180</v>
      </c>
      <c r="D52" s="1863" t="s">
        <v>12</v>
      </c>
      <c r="E52" s="1862"/>
      <c r="F52" s="1918"/>
      <c r="G52" s="1860"/>
      <c r="H52" s="1859"/>
      <c r="I52" s="1858"/>
      <c r="J52" s="66"/>
    </row>
    <row r="53" spans="1:19" s="66" customFormat="1">
      <c r="C53" s="67" t="s">
        <v>44</v>
      </c>
      <c r="D53" s="68" t="s">
        <v>1651</v>
      </c>
      <c r="E53" s="68"/>
      <c r="F53" s="1918"/>
      <c r="G53" s="69"/>
      <c r="H53" s="70"/>
      <c r="I53" s="71"/>
    </row>
    <row r="54" spans="1:19" s="66" customFormat="1">
      <c r="C54" s="72"/>
      <c r="D54" s="68" t="s">
        <v>1703</v>
      </c>
      <c r="E54" s="68"/>
      <c r="F54" s="1918"/>
      <c r="G54" s="69"/>
      <c r="H54" s="70"/>
      <c r="I54" s="71"/>
    </row>
    <row r="55" spans="1:19" customFormat="1" ht="14.4">
      <c r="A55" s="76"/>
      <c r="B55" s="76"/>
      <c r="C55" s="60" t="s">
        <v>179</v>
      </c>
      <c r="D55" s="20" t="s">
        <v>178</v>
      </c>
      <c r="E55" s="20"/>
      <c r="F55" s="1918"/>
      <c r="G55" s="21"/>
      <c r="H55" s="22"/>
      <c r="I55" s="77"/>
      <c r="J55" s="76"/>
      <c r="K55" s="5"/>
    </row>
    <row r="56" spans="1:19" customFormat="1" ht="14.4">
      <c r="A56" s="76"/>
      <c r="B56" s="76"/>
      <c r="C56" s="60"/>
      <c r="D56" s="20" t="s">
        <v>177</v>
      </c>
      <c r="E56" s="20"/>
      <c r="F56" s="1918"/>
      <c r="G56" s="21"/>
      <c r="H56" s="22"/>
      <c r="I56" s="77"/>
      <c r="J56" s="76"/>
      <c r="K56" s="5"/>
    </row>
    <row r="57" spans="1:19" customFormat="1" ht="14.4">
      <c r="A57" s="76"/>
      <c r="B57" s="76"/>
      <c r="C57" s="60" t="s">
        <v>44</v>
      </c>
      <c r="D57" s="20" t="s">
        <v>176</v>
      </c>
      <c r="E57" s="20"/>
      <c r="F57" s="1918"/>
      <c r="G57" s="21"/>
      <c r="H57" s="22"/>
      <c r="I57" s="77"/>
      <c r="J57" s="76"/>
      <c r="K57" s="5"/>
    </row>
    <row r="58" spans="1:19" s="8" customFormat="1" ht="14.4">
      <c r="A58" s="20"/>
      <c r="B58" s="20"/>
      <c r="C58" s="61"/>
      <c r="D58" s="62" t="s">
        <v>40</v>
      </c>
      <c r="E58" s="303">
        <v>50</v>
      </c>
      <c r="F58" s="1918"/>
      <c r="G58" s="64"/>
      <c r="H58" s="63">
        <f>E58*F58</f>
        <v>0</v>
      </c>
      <c r="I58" s="22"/>
      <c r="J58" s="20"/>
      <c r="K58" s="10"/>
    </row>
    <row r="59" spans="1:19" s="8" customFormat="1" ht="20.25" customHeight="1">
      <c r="A59" s="20"/>
      <c r="B59" s="20"/>
      <c r="C59" s="60"/>
      <c r="D59" s="20"/>
      <c r="E59" s="304"/>
      <c r="F59" s="1918"/>
      <c r="G59" s="22"/>
      <c r="H59" s="22"/>
      <c r="I59" s="22"/>
      <c r="J59" s="20"/>
      <c r="K59" s="10"/>
    </row>
    <row r="60" spans="1:19" s="66" customFormat="1">
      <c r="C60" s="1864" t="s">
        <v>175</v>
      </c>
      <c r="D60" s="1863" t="s">
        <v>36</v>
      </c>
      <c r="E60" s="1863"/>
      <c r="F60" s="1918"/>
      <c r="G60" s="1860"/>
      <c r="H60" s="1859"/>
      <c r="I60" s="1858"/>
    </row>
    <row r="61" spans="1:19" s="54" customFormat="1" ht="12" customHeight="1">
      <c r="A61" s="66"/>
      <c r="B61" s="66"/>
      <c r="C61" s="72"/>
      <c r="D61" s="74"/>
      <c r="E61" s="74"/>
      <c r="F61" s="1918"/>
      <c r="G61" s="71"/>
      <c r="H61" s="75"/>
      <c r="I61" s="71"/>
      <c r="J61" s="66"/>
      <c r="P61" s="2191"/>
      <c r="Q61" s="2191"/>
      <c r="R61" s="2191"/>
      <c r="S61" s="2191"/>
    </row>
    <row r="62" spans="1:19" s="54" customFormat="1">
      <c r="A62" s="66"/>
      <c r="B62" s="66"/>
      <c r="C62" s="60" t="s">
        <v>174</v>
      </c>
      <c r="D62" s="20" t="s">
        <v>1661</v>
      </c>
      <c r="E62" s="74"/>
      <c r="F62" s="1918"/>
      <c r="G62" s="71"/>
      <c r="H62" s="75"/>
      <c r="I62" s="71"/>
      <c r="J62" s="66"/>
      <c r="P62" s="2191"/>
      <c r="Q62" s="2191"/>
      <c r="R62" s="2191"/>
      <c r="S62" s="2191"/>
    </row>
    <row r="63" spans="1:19" s="54" customFormat="1" ht="14.4">
      <c r="A63" s="66"/>
      <c r="B63" s="66"/>
      <c r="C63" s="61"/>
      <c r="D63" s="62" t="s">
        <v>1704</v>
      </c>
      <c r="E63" s="303">
        <v>1</v>
      </c>
      <c r="F63" s="1918"/>
      <c r="G63" s="64"/>
      <c r="H63" s="63">
        <f>E63*F63</f>
        <v>0</v>
      </c>
      <c r="I63" s="71"/>
      <c r="J63" s="66"/>
    </row>
    <row r="64" spans="1:19" s="54" customFormat="1">
      <c r="A64" s="66"/>
      <c r="B64" s="34"/>
      <c r="C64" s="161"/>
      <c r="D64" s="807"/>
      <c r="E64" s="1896"/>
      <c r="F64" s="1918"/>
      <c r="G64" s="162"/>
      <c r="H64" s="63"/>
      <c r="I64" s="71"/>
      <c r="J64" s="66"/>
    </row>
    <row r="65" spans="1:11" s="66" customFormat="1">
      <c r="B65" s="806"/>
      <c r="C65" s="161" t="s">
        <v>761</v>
      </c>
      <c r="D65" s="807" t="s">
        <v>762</v>
      </c>
      <c r="E65" s="808"/>
      <c r="F65" s="1918"/>
      <c r="G65" s="809"/>
      <c r="H65" s="63"/>
      <c r="I65" s="71"/>
    </row>
    <row r="66" spans="1:11" s="66" customFormat="1">
      <c r="B66" s="806"/>
      <c r="C66" s="810" t="s">
        <v>763</v>
      </c>
      <c r="D66" s="164" t="s">
        <v>764</v>
      </c>
      <c r="E66" s="306">
        <v>1</v>
      </c>
      <c r="F66" s="1918"/>
      <c r="G66" s="166"/>
      <c r="H66" s="63">
        <f t="shared" ref="H66" si="0">E66*F66</f>
        <v>0</v>
      </c>
      <c r="I66" s="71"/>
    </row>
    <row r="67" spans="1:11" s="54" customFormat="1">
      <c r="A67" s="66"/>
      <c r="B67" s="34"/>
      <c r="C67" s="161"/>
      <c r="D67" s="807"/>
      <c r="E67" s="1896"/>
      <c r="F67" s="1872"/>
      <c r="G67" s="162"/>
      <c r="H67" s="162"/>
      <c r="I67" s="71"/>
      <c r="J67" s="66"/>
    </row>
    <row r="68" spans="1:11" customFormat="1" ht="14.4">
      <c r="A68" s="76"/>
      <c r="B68" s="76"/>
      <c r="C68" s="2313" t="s">
        <v>173</v>
      </c>
      <c r="D68" s="2314" t="s">
        <v>172</v>
      </c>
      <c r="E68" s="2314"/>
      <c r="F68" s="2315"/>
      <c r="G68" s="2315"/>
      <c r="H68" s="2316"/>
      <c r="I68" s="21"/>
      <c r="J68" s="76"/>
      <c r="K68" s="5"/>
    </row>
    <row r="69" spans="1:11" customFormat="1" ht="15" customHeight="1">
      <c r="A69" s="5"/>
      <c r="B69" s="5"/>
      <c r="C69" s="2313" t="s">
        <v>44</v>
      </c>
      <c r="D69" s="2317" t="s">
        <v>1714</v>
      </c>
      <c r="E69" s="2318"/>
      <c r="F69" s="2318"/>
      <c r="G69" s="2318"/>
      <c r="H69" s="2318"/>
      <c r="I69" s="11"/>
      <c r="J69" s="5"/>
      <c r="K69" s="5"/>
    </row>
    <row r="70" spans="1:11" customFormat="1" ht="14.4">
      <c r="A70" s="5"/>
      <c r="B70" s="5"/>
      <c r="C70" s="2313"/>
      <c r="D70" s="2318"/>
      <c r="E70" s="2318"/>
      <c r="F70" s="2318"/>
      <c r="G70" s="2318"/>
      <c r="H70" s="2318"/>
      <c r="I70" s="11"/>
      <c r="J70" s="5"/>
      <c r="K70" s="5"/>
    </row>
    <row r="71" spans="1:11" customFormat="1" ht="14.4">
      <c r="A71" s="5"/>
      <c r="B71" s="5"/>
      <c r="C71" s="2313"/>
      <c r="D71" s="2318"/>
      <c r="E71" s="2318"/>
      <c r="F71" s="2318"/>
      <c r="G71" s="2318"/>
      <c r="H71" s="2318"/>
      <c r="I71" s="11"/>
      <c r="J71" s="5"/>
      <c r="K71" s="5"/>
    </row>
    <row r="72" spans="1:11" customFormat="1" ht="14.4">
      <c r="A72" s="5"/>
      <c r="B72" s="5"/>
      <c r="C72" s="2313"/>
      <c r="D72" s="2318"/>
      <c r="E72" s="2318"/>
      <c r="F72" s="2318"/>
      <c r="G72" s="2318"/>
      <c r="H72" s="2318"/>
      <c r="I72" s="11"/>
      <c r="J72" s="5"/>
      <c r="K72" s="5"/>
    </row>
    <row r="73" spans="1:11" customFormat="1" ht="14.4">
      <c r="A73" s="5"/>
      <c r="B73" s="5"/>
      <c r="C73" s="2313"/>
      <c r="D73" s="2318"/>
      <c r="E73" s="2318"/>
      <c r="F73" s="2318"/>
      <c r="G73" s="2318"/>
      <c r="H73" s="2318"/>
      <c r="I73" s="11"/>
      <c r="J73" s="5"/>
      <c r="K73" s="5"/>
    </row>
    <row r="74" spans="1:11" s="8" customFormat="1" ht="14.4">
      <c r="A74" s="10"/>
      <c r="B74" s="10"/>
      <c r="C74" s="2319"/>
      <c r="D74" s="2320" t="s">
        <v>11</v>
      </c>
      <c r="E74" s="2321">
        <v>1</v>
      </c>
      <c r="F74" s="2322"/>
      <c r="G74" s="2323"/>
      <c r="H74" s="2324">
        <f>E74*F74</f>
        <v>0</v>
      </c>
      <c r="I74" s="12">
        <f>E74*F74</f>
        <v>0</v>
      </c>
      <c r="J74" s="10"/>
      <c r="K74" s="10"/>
    </row>
    <row r="75" spans="1:11" customFormat="1" ht="14.4">
      <c r="A75" s="5"/>
      <c r="B75" s="5"/>
      <c r="C75" s="60"/>
      <c r="D75" s="76"/>
      <c r="E75" s="202"/>
      <c r="F75" s="221"/>
      <c r="G75" s="77"/>
      <c r="H75" s="77"/>
      <c r="I75" s="13"/>
      <c r="J75" s="5"/>
      <c r="K75" s="5"/>
    </row>
    <row r="76" spans="1:11" customFormat="1" ht="14.4">
      <c r="A76" s="5"/>
      <c r="B76" s="5"/>
      <c r="C76" s="60" t="s">
        <v>171</v>
      </c>
      <c r="D76" s="20" t="s">
        <v>170</v>
      </c>
      <c r="E76" s="199"/>
      <c r="F76" s="218"/>
      <c r="G76" s="21"/>
      <c r="H76" s="22"/>
      <c r="I76" s="13"/>
      <c r="J76" s="5"/>
      <c r="K76" s="5"/>
    </row>
    <row r="77" spans="1:11" customFormat="1" ht="14.4">
      <c r="A77" s="5"/>
      <c r="B77" s="5"/>
      <c r="C77" s="60" t="s">
        <v>44</v>
      </c>
      <c r="D77" s="20" t="s">
        <v>37</v>
      </c>
      <c r="E77" s="199"/>
      <c r="F77" s="218"/>
      <c r="G77" s="21"/>
      <c r="H77" s="22"/>
      <c r="I77" s="13"/>
      <c r="J77" s="5"/>
      <c r="K77" s="5"/>
    </row>
    <row r="78" spans="1:11" customFormat="1" ht="14.4">
      <c r="A78" s="5"/>
      <c r="B78" s="5"/>
      <c r="C78" s="60"/>
      <c r="D78" s="20" t="s">
        <v>38</v>
      </c>
      <c r="E78" s="199"/>
      <c r="F78" s="218"/>
      <c r="G78" s="21"/>
      <c r="H78" s="22"/>
      <c r="I78" s="13"/>
      <c r="J78" s="5"/>
      <c r="K78" s="5"/>
    </row>
    <row r="79" spans="1:11" s="8" customFormat="1" ht="14.4">
      <c r="A79" s="10"/>
      <c r="B79" s="10"/>
      <c r="C79" s="61"/>
      <c r="D79" s="62" t="s">
        <v>11</v>
      </c>
      <c r="E79" s="1887">
        <v>1</v>
      </c>
      <c r="F79" s="1918"/>
      <c r="G79" s="64"/>
      <c r="H79" s="63">
        <f>E79*F79</f>
        <v>0</v>
      </c>
      <c r="I79" s="12"/>
      <c r="J79" s="10"/>
      <c r="K79" s="10"/>
    </row>
    <row r="80" spans="1:11" customFormat="1" ht="14.4">
      <c r="A80" s="5"/>
      <c r="B80" s="5"/>
      <c r="C80" s="60"/>
      <c r="D80" s="76"/>
      <c r="E80" s="202"/>
      <c r="F80" s="221"/>
      <c r="G80" s="77"/>
      <c r="H80" s="77"/>
      <c r="I80" s="77"/>
      <c r="J80" s="76"/>
      <c r="K80" s="5"/>
    </row>
    <row r="81" spans="1:19" s="78" customFormat="1">
      <c r="C81" s="1857" t="s">
        <v>30</v>
      </c>
      <c r="D81" s="1856" t="s">
        <v>39</v>
      </c>
      <c r="E81" s="1855"/>
      <c r="F81" s="1895"/>
      <c r="G81" s="1894"/>
      <c r="H81" s="1852">
        <f>SUM(H40:H79)</f>
        <v>0</v>
      </c>
      <c r="I81" s="1893" t="e">
        <f>SUM(#REF!)</f>
        <v>#REF!</v>
      </c>
      <c r="J81" s="153"/>
    </row>
    <row r="82" spans="1:19" customFormat="1" ht="14.4">
      <c r="A82" s="5"/>
      <c r="B82" s="5"/>
      <c r="C82" s="60"/>
      <c r="D82" s="20"/>
      <c r="E82" s="199"/>
      <c r="F82" s="218"/>
      <c r="G82" s="21"/>
      <c r="H82" s="44"/>
      <c r="I82" s="22"/>
      <c r="J82" s="76"/>
      <c r="K82" s="5"/>
    </row>
    <row r="83" spans="1:19" customFormat="1" ht="14.4">
      <c r="A83" s="5"/>
      <c r="B83" s="5"/>
      <c r="C83" s="60"/>
      <c r="D83" s="20"/>
      <c r="E83" s="199"/>
      <c r="F83" s="218"/>
      <c r="G83" s="21"/>
      <c r="H83" s="44"/>
      <c r="I83" s="22"/>
      <c r="J83" s="76"/>
      <c r="K83" s="5"/>
    </row>
    <row r="84" spans="1:19" customFormat="1" ht="15.6">
      <c r="A84" s="5"/>
      <c r="B84" s="5"/>
      <c r="C84" s="1886" t="s">
        <v>31</v>
      </c>
      <c r="D84" s="1869" t="s">
        <v>169</v>
      </c>
      <c r="E84" s="1868"/>
      <c r="F84" s="1867"/>
      <c r="G84" s="1866"/>
      <c r="H84" s="1865"/>
      <c r="I84" s="1892"/>
      <c r="J84" s="76"/>
      <c r="K84" s="5"/>
    </row>
    <row r="85" spans="1:19" s="54" customFormat="1" ht="11.4">
      <c r="C85" s="1864" t="s">
        <v>17</v>
      </c>
      <c r="D85" s="1863" t="s">
        <v>18</v>
      </c>
      <c r="E85" s="1862"/>
      <c r="F85" s="1861"/>
      <c r="G85" s="1860"/>
      <c r="H85" s="1859"/>
      <c r="I85" s="1858"/>
      <c r="J85" s="66"/>
    </row>
    <row r="86" spans="1:19" customFormat="1" ht="14.4">
      <c r="A86" s="5"/>
      <c r="B86" s="5"/>
      <c r="C86" s="84" t="s">
        <v>168</v>
      </c>
      <c r="D86" s="122" t="s">
        <v>16</v>
      </c>
      <c r="E86" s="204"/>
      <c r="F86" s="221"/>
      <c r="G86" s="77"/>
      <c r="H86" s="77"/>
      <c r="I86" s="77"/>
      <c r="J86" s="76"/>
      <c r="K86" s="5"/>
    </row>
    <row r="87" spans="1:19" customFormat="1" ht="14.4">
      <c r="A87" s="5"/>
      <c r="B87" s="5"/>
      <c r="C87" s="84" t="s">
        <v>44</v>
      </c>
      <c r="D87" s="122" t="s">
        <v>167</v>
      </c>
      <c r="E87" s="204"/>
      <c r="F87" s="221"/>
      <c r="G87" s="77"/>
      <c r="H87" s="77"/>
      <c r="I87" s="77"/>
      <c r="J87" s="76"/>
      <c r="K87" s="5"/>
    </row>
    <row r="88" spans="1:19" customFormat="1" ht="14.4">
      <c r="A88" s="5"/>
      <c r="B88" s="5"/>
      <c r="C88" s="61"/>
      <c r="D88" s="62" t="s">
        <v>46</v>
      </c>
      <c r="E88" s="1887">
        <v>20</v>
      </c>
      <c r="F88" s="1918"/>
      <c r="G88" s="109"/>
      <c r="H88" s="63">
        <f>E88*F88</f>
        <v>0</v>
      </c>
      <c r="I88" s="77"/>
      <c r="J88" s="76"/>
      <c r="K88" s="5"/>
    </row>
    <row r="89" spans="1:19" customFormat="1" ht="14.4">
      <c r="A89" s="5"/>
      <c r="B89" s="5"/>
      <c r="C89" s="60" t="s">
        <v>166</v>
      </c>
      <c r="D89" s="2287" t="s">
        <v>256</v>
      </c>
      <c r="E89" s="2290"/>
      <c r="F89" s="2290"/>
      <c r="G89" s="2290"/>
      <c r="H89" s="2290"/>
      <c r="I89" s="77"/>
      <c r="J89" s="76"/>
      <c r="K89" s="5"/>
    </row>
    <row r="90" spans="1:19" customFormat="1" ht="14.4">
      <c r="A90" s="5"/>
      <c r="B90" s="10"/>
      <c r="C90" s="84"/>
      <c r="D90" s="2181"/>
      <c r="E90" s="2181"/>
      <c r="F90" s="2181"/>
      <c r="G90" s="2181"/>
      <c r="H90" s="2181"/>
      <c r="I90" s="13"/>
      <c r="J90" s="5"/>
      <c r="K90" s="5"/>
    </row>
    <row r="91" spans="1:19" customFormat="1" ht="14.4">
      <c r="A91" s="5"/>
      <c r="B91" s="5"/>
      <c r="C91" s="61"/>
      <c r="D91" s="62" t="s">
        <v>46</v>
      </c>
      <c r="E91" s="1887">
        <v>886</v>
      </c>
      <c r="F91" s="1918"/>
      <c r="G91" s="64"/>
      <c r="H91" s="63">
        <f>E91*F91</f>
        <v>0</v>
      </c>
      <c r="I91" s="13"/>
      <c r="J91" s="5"/>
      <c r="K91" s="5"/>
    </row>
    <row r="92" spans="1:19" customFormat="1" ht="12.75" customHeight="1">
      <c r="A92" s="5"/>
      <c r="B92" s="5"/>
      <c r="C92" s="60"/>
      <c r="D92" s="20"/>
      <c r="E92" s="200"/>
      <c r="F92" s="1912"/>
      <c r="G92" s="22"/>
      <c r="H92" s="65"/>
      <c r="I92" s="13"/>
      <c r="J92" s="5"/>
      <c r="K92" s="5"/>
      <c r="R92" s="84"/>
      <c r="S92" s="122"/>
    </row>
    <row r="93" spans="1:19" s="54" customFormat="1" ht="18.75" customHeight="1">
      <c r="A93" s="66"/>
      <c r="B93" s="66"/>
      <c r="C93" s="1864" t="s">
        <v>164</v>
      </c>
      <c r="D93" s="1863" t="s">
        <v>15</v>
      </c>
      <c r="E93" s="1862"/>
      <c r="F93" s="2016"/>
      <c r="G93" s="1860"/>
      <c r="H93" s="1859"/>
      <c r="I93" s="1858"/>
      <c r="J93" s="66"/>
    </row>
    <row r="94" spans="1:19" s="54" customFormat="1" ht="11.4">
      <c r="A94" s="66"/>
      <c r="B94" s="66"/>
      <c r="C94" s="72"/>
      <c r="D94" s="74"/>
      <c r="E94" s="201"/>
      <c r="F94" s="1917"/>
      <c r="G94" s="71"/>
      <c r="H94" s="75"/>
      <c r="I94" s="71"/>
      <c r="J94" s="66"/>
    </row>
    <row r="95" spans="1:19" customFormat="1" ht="14.4">
      <c r="A95" s="5"/>
      <c r="B95" s="5"/>
      <c r="C95" s="84" t="s">
        <v>163</v>
      </c>
      <c r="D95" s="122" t="s">
        <v>162</v>
      </c>
      <c r="E95" s="117"/>
      <c r="F95" s="1920"/>
      <c r="G95" s="77"/>
      <c r="H95" s="77"/>
      <c r="I95" s="13"/>
      <c r="J95" s="5"/>
      <c r="K95" s="5"/>
    </row>
    <row r="96" spans="1:19" customFormat="1" ht="14.4">
      <c r="A96" s="5"/>
      <c r="B96" s="10"/>
      <c r="C96" s="61"/>
      <c r="D96" s="62" t="s">
        <v>40</v>
      </c>
      <c r="E96" s="236">
        <v>80</v>
      </c>
      <c r="F96" s="1918"/>
      <c r="G96" s="64"/>
      <c r="H96" s="63">
        <f>E96*F96</f>
        <v>0</v>
      </c>
      <c r="I96" s="12"/>
      <c r="J96" s="5"/>
      <c r="K96" s="5"/>
    </row>
    <row r="97" spans="1:23" customFormat="1" ht="14.4">
      <c r="A97" s="5"/>
      <c r="B97" s="10"/>
      <c r="C97" s="61"/>
      <c r="D97" s="62"/>
      <c r="E97" s="155"/>
      <c r="F97" s="219"/>
      <c r="G97" s="64"/>
      <c r="H97" s="63"/>
      <c r="I97" s="12"/>
      <c r="J97" s="5"/>
      <c r="K97" s="5"/>
    </row>
    <row r="98" spans="1:23" s="78" customFormat="1">
      <c r="B98" s="5"/>
      <c r="C98" s="60"/>
      <c r="D98" s="20"/>
      <c r="E98" s="205"/>
      <c r="F98" s="119"/>
      <c r="G98" s="22"/>
      <c r="H98" s="22"/>
      <c r="I98" s="1891"/>
      <c r="N98" s="2294"/>
      <c r="O98" s="2294"/>
      <c r="P98" s="2294"/>
      <c r="Q98" s="2294"/>
      <c r="R98" s="2294"/>
      <c r="S98" s="2294"/>
      <c r="T98" s="2294"/>
      <c r="U98" s="2294"/>
      <c r="V98" s="2294"/>
      <c r="W98" s="2294"/>
    </row>
    <row r="99" spans="1:23" s="54" customFormat="1" ht="12" customHeight="1">
      <c r="C99" s="1864" t="s">
        <v>161</v>
      </c>
      <c r="D99" s="1863" t="s">
        <v>160</v>
      </c>
      <c r="E99" s="1862"/>
      <c r="F99" s="1861"/>
      <c r="G99" s="1860"/>
      <c r="H99" s="1859"/>
      <c r="I99" s="1890"/>
      <c r="N99" s="2294"/>
      <c r="O99" s="2294"/>
      <c r="P99" s="2294"/>
      <c r="Q99" s="2294"/>
      <c r="R99" s="2294"/>
      <c r="S99" s="2294"/>
      <c r="T99" s="2294"/>
      <c r="U99" s="2294"/>
      <c r="V99" s="2294"/>
      <c r="W99" s="2294"/>
    </row>
    <row r="100" spans="1:23" customFormat="1" ht="15" customHeight="1">
      <c r="A100" s="5"/>
      <c r="B100" s="5"/>
      <c r="C100" s="60" t="s">
        <v>195</v>
      </c>
      <c r="D100" s="2287" t="s">
        <v>196</v>
      </c>
      <c r="E100" s="2295"/>
      <c r="F100" s="2295"/>
      <c r="G100" s="2295"/>
      <c r="H100" s="2295"/>
      <c r="I100" s="13"/>
      <c r="J100" s="5"/>
      <c r="K100" s="5"/>
      <c r="N100" s="2294"/>
      <c r="O100" s="2294"/>
      <c r="P100" s="2294"/>
      <c r="Q100" s="2294"/>
      <c r="R100" s="2294"/>
      <c r="S100" s="2294"/>
      <c r="T100" s="2294"/>
      <c r="U100" s="2294"/>
      <c r="V100" s="2294"/>
      <c r="W100" s="2294"/>
    </row>
    <row r="101" spans="1:23" customFormat="1" ht="5.25" customHeight="1">
      <c r="A101" s="5"/>
      <c r="B101" s="5"/>
      <c r="C101" s="60"/>
      <c r="D101" s="2174"/>
      <c r="E101" s="2174"/>
      <c r="F101" s="2174"/>
      <c r="G101" s="2174"/>
      <c r="H101" s="2174"/>
      <c r="I101" s="13"/>
      <c r="J101" s="5"/>
      <c r="K101" s="5"/>
      <c r="N101" s="2294"/>
      <c r="O101" s="2294"/>
      <c r="P101" s="2294"/>
      <c r="Q101" s="2294"/>
      <c r="R101" s="2294"/>
      <c r="S101" s="2294"/>
      <c r="T101" s="2294"/>
      <c r="U101" s="2294"/>
      <c r="V101" s="2294"/>
      <c r="W101" s="2294"/>
    </row>
    <row r="102" spans="1:23" customFormat="1" ht="14.4">
      <c r="A102" s="5"/>
      <c r="B102" s="5"/>
      <c r="C102" s="60"/>
      <c r="D102" s="2174"/>
      <c r="E102" s="2174"/>
      <c r="F102" s="2174"/>
      <c r="G102" s="2174"/>
      <c r="H102" s="2174"/>
      <c r="I102" s="13"/>
      <c r="J102" s="5"/>
      <c r="K102" s="5"/>
      <c r="N102" s="2294"/>
      <c r="O102" s="2294"/>
      <c r="P102" s="2294"/>
      <c r="Q102" s="2294"/>
      <c r="R102" s="2294"/>
      <c r="S102" s="2294"/>
      <c r="T102" s="2294"/>
      <c r="U102" s="2294"/>
      <c r="V102" s="2294"/>
      <c r="W102" s="2294"/>
    </row>
    <row r="103" spans="1:23" customFormat="1" ht="14.4">
      <c r="A103" s="5"/>
      <c r="B103" s="5"/>
      <c r="C103" s="60"/>
      <c r="D103" s="2174"/>
      <c r="E103" s="2174"/>
      <c r="F103" s="2174"/>
      <c r="G103" s="2174"/>
      <c r="H103" s="2174"/>
      <c r="I103" s="13"/>
      <c r="J103" s="5"/>
      <c r="K103" s="5"/>
      <c r="N103" s="2294"/>
      <c r="O103" s="2294"/>
      <c r="P103" s="2294"/>
      <c r="Q103" s="2294"/>
      <c r="R103" s="2294"/>
      <c r="S103" s="2294"/>
      <c r="T103" s="2294"/>
      <c r="U103" s="2294"/>
      <c r="V103" s="2294"/>
      <c r="W103" s="2294"/>
    </row>
    <row r="104" spans="1:23" customFormat="1" ht="26.25" customHeight="1">
      <c r="A104" s="5"/>
      <c r="B104" s="5"/>
      <c r="C104" s="86" t="s">
        <v>44</v>
      </c>
      <c r="D104" s="2185" t="s">
        <v>197</v>
      </c>
      <c r="E104" s="2176"/>
      <c r="F104" s="2176"/>
      <c r="G104" s="2176"/>
      <c r="H104" s="2176"/>
      <c r="I104" s="13"/>
      <c r="J104" s="5"/>
      <c r="K104" s="5"/>
      <c r="N104" s="2294"/>
      <c r="O104" s="2294"/>
      <c r="P104" s="2294"/>
      <c r="Q104" s="2294"/>
      <c r="R104" s="2294"/>
      <c r="S104" s="2294"/>
      <c r="T104" s="2294"/>
      <c r="U104" s="2294"/>
      <c r="V104" s="2294"/>
      <c r="W104" s="2294"/>
    </row>
    <row r="105" spans="1:23" customFormat="1" ht="14.4">
      <c r="A105" s="5"/>
      <c r="B105" s="5"/>
      <c r="C105" s="61"/>
      <c r="D105" s="62" t="s">
        <v>46</v>
      </c>
      <c r="E105" s="236">
        <v>538</v>
      </c>
      <c r="F105" s="1918"/>
      <c r="G105" s="64"/>
      <c r="H105" s="63">
        <f>E105*F105</f>
        <v>0</v>
      </c>
      <c r="I105" s="13"/>
      <c r="J105" s="5"/>
      <c r="K105" s="5"/>
      <c r="N105" s="2294"/>
      <c r="O105" s="2294"/>
      <c r="P105" s="2294"/>
      <c r="Q105" s="2294"/>
      <c r="R105" s="2294"/>
      <c r="S105" s="2294"/>
      <c r="T105" s="2294"/>
      <c r="U105" s="2294"/>
      <c r="V105" s="2294"/>
      <c r="W105" s="2294"/>
    </row>
    <row r="106" spans="1:23" customFormat="1" ht="12.75" customHeight="1">
      <c r="A106" s="5"/>
      <c r="B106" s="5"/>
      <c r="C106" s="61"/>
      <c r="D106" s="62"/>
      <c r="E106" s="155"/>
      <c r="F106" s="1921"/>
      <c r="G106" s="64"/>
      <c r="H106" s="64"/>
      <c r="I106" s="77"/>
      <c r="J106" s="76"/>
      <c r="K106" s="5"/>
    </row>
    <row r="107" spans="1:23" s="54" customFormat="1" ht="11.4">
      <c r="C107" s="1864" t="s">
        <v>159</v>
      </c>
      <c r="D107" s="1863" t="s">
        <v>14</v>
      </c>
      <c r="E107" s="1862"/>
      <c r="F107" s="2016"/>
      <c r="G107" s="1860"/>
      <c r="H107" s="1859"/>
      <c r="I107" s="1890">
        <f>SUM(I99:I105)</f>
        <v>0</v>
      </c>
    </row>
    <row r="108" spans="1:23" customFormat="1" ht="12.75" customHeight="1">
      <c r="A108" s="5"/>
      <c r="B108" s="5"/>
      <c r="C108" s="84" t="s">
        <v>158</v>
      </c>
      <c r="D108" s="122" t="s">
        <v>157</v>
      </c>
      <c r="E108" s="117"/>
      <c r="F108" s="1920"/>
      <c r="G108" s="77"/>
      <c r="H108" s="77"/>
      <c r="I108" s="6"/>
      <c r="J108" s="5"/>
      <c r="K108" s="5"/>
    </row>
    <row r="109" spans="1:23" customFormat="1" ht="14.4">
      <c r="A109" s="5"/>
      <c r="B109" s="5"/>
      <c r="C109" s="60" t="s">
        <v>44</v>
      </c>
      <c r="D109" s="122" t="s">
        <v>156</v>
      </c>
      <c r="E109" s="204"/>
      <c r="F109" s="1920"/>
      <c r="G109" s="77"/>
      <c r="H109" s="77"/>
      <c r="I109" s="13"/>
      <c r="J109" s="5"/>
      <c r="K109" s="5"/>
    </row>
    <row r="110" spans="1:23" customFormat="1" ht="14.4">
      <c r="A110" s="5"/>
      <c r="B110" s="78"/>
      <c r="C110" s="61"/>
      <c r="D110" s="62" t="s">
        <v>40</v>
      </c>
      <c r="E110" s="236">
        <v>80</v>
      </c>
      <c r="F110" s="1918"/>
      <c r="G110" s="64"/>
      <c r="H110" s="63">
        <f>E110*F110</f>
        <v>0</v>
      </c>
      <c r="I110" s="13"/>
      <c r="J110" s="5"/>
      <c r="K110" s="5"/>
    </row>
    <row r="111" spans="1:23" customFormat="1" ht="6" customHeight="1">
      <c r="A111" s="5"/>
      <c r="B111" s="78"/>
      <c r="C111" s="60"/>
      <c r="D111" s="20"/>
      <c r="E111" s="237"/>
      <c r="F111" s="1912"/>
      <c r="G111" s="22"/>
      <c r="H111" s="65"/>
      <c r="I111" s="13"/>
      <c r="J111" s="5"/>
      <c r="K111" s="5"/>
    </row>
    <row r="112" spans="1:23" customFormat="1" ht="14.4">
      <c r="A112" s="5"/>
      <c r="B112" s="5"/>
      <c r="C112" s="84" t="s">
        <v>155</v>
      </c>
      <c r="D112" s="122" t="s">
        <v>154</v>
      </c>
      <c r="E112" s="238"/>
      <c r="F112" s="1920"/>
      <c r="G112" s="77"/>
      <c r="H112" s="77"/>
      <c r="I112" s="6"/>
      <c r="J112" s="5"/>
      <c r="K112" s="5"/>
    </row>
    <row r="113" spans="1:11" customFormat="1" ht="14.4">
      <c r="A113" s="5"/>
      <c r="B113" s="78"/>
      <c r="C113" s="61"/>
      <c r="D113" s="62" t="s">
        <v>40</v>
      </c>
      <c r="E113" s="236">
        <v>80</v>
      </c>
      <c r="F113" s="1918"/>
      <c r="G113" s="64"/>
      <c r="H113" s="63">
        <f>E113*F113</f>
        <v>0</v>
      </c>
      <c r="I113" s="13"/>
      <c r="J113" s="5"/>
      <c r="K113" s="5"/>
    </row>
    <row r="114" spans="1:11" customFormat="1" ht="15" customHeight="1">
      <c r="A114" s="10"/>
      <c r="B114" s="10"/>
      <c r="C114" s="2286" t="s">
        <v>252</v>
      </c>
      <c r="D114" s="2287" t="s">
        <v>253</v>
      </c>
      <c r="E114" s="2288"/>
      <c r="F114" s="2288"/>
      <c r="G114" s="2288"/>
      <c r="H114" s="2288"/>
      <c r="I114" s="12"/>
      <c r="J114" s="10"/>
      <c r="K114" s="5"/>
    </row>
    <row r="115" spans="1:11" customFormat="1" ht="15" customHeight="1">
      <c r="A115" s="10"/>
      <c r="B115" s="10"/>
      <c r="C115" s="2210"/>
      <c r="D115" s="2187"/>
      <c r="E115" s="2289"/>
      <c r="F115" s="2289"/>
      <c r="G115" s="2289"/>
      <c r="H115" s="2289"/>
      <c r="I115" s="12"/>
      <c r="J115" s="10"/>
      <c r="K115" s="5"/>
    </row>
    <row r="116" spans="1:11" customFormat="1" ht="15" customHeight="1">
      <c r="A116" s="10"/>
      <c r="B116" s="10"/>
      <c r="C116" s="1016" t="s">
        <v>44</v>
      </c>
      <c r="D116" s="2187" t="s">
        <v>1705</v>
      </c>
      <c r="E116" s="2181"/>
      <c r="F116" s="2181"/>
      <c r="G116" s="2181"/>
      <c r="H116" s="2181"/>
      <c r="I116" s="12"/>
      <c r="J116" s="10"/>
      <c r="K116" s="5"/>
    </row>
    <row r="117" spans="1:11" customFormat="1" ht="12.75" customHeight="1">
      <c r="A117" s="5"/>
      <c r="B117" s="78"/>
      <c r="C117" s="61"/>
      <c r="D117" s="62" t="s">
        <v>40</v>
      </c>
      <c r="E117" s="236">
        <v>70</v>
      </c>
      <c r="F117" s="1918"/>
      <c r="G117" s="64"/>
      <c r="H117" s="63">
        <f>F117*E117</f>
        <v>0</v>
      </c>
      <c r="I117" s="13"/>
      <c r="J117" s="5"/>
      <c r="K117" s="5"/>
    </row>
    <row r="118" spans="1:11" customFormat="1" ht="12.75" customHeight="1">
      <c r="A118" s="5"/>
      <c r="B118" s="78"/>
      <c r="C118" s="61"/>
      <c r="D118" s="62"/>
      <c r="E118" s="236"/>
      <c r="F118" s="1909"/>
      <c r="G118" s="64"/>
      <c r="H118" s="63"/>
      <c r="I118" s="13"/>
      <c r="J118" s="5"/>
      <c r="K118" s="5"/>
    </row>
    <row r="119" spans="1:11" s="54" customFormat="1" ht="11.4">
      <c r="C119" s="1864" t="s">
        <v>257</v>
      </c>
      <c r="D119" s="1863" t="s">
        <v>258</v>
      </c>
      <c r="E119" s="1862"/>
      <c r="F119" s="1861"/>
      <c r="G119" s="1860"/>
      <c r="H119" s="1859"/>
      <c r="I119" s="1890">
        <f>SUM(I111:I116)</f>
        <v>0</v>
      </c>
    </row>
    <row r="120" spans="1:11" s="54" customFormat="1" ht="6.75" customHeight="1">
      <c r="C120" s="72"/>
      <c r="D120" s="74"/>
      <c r="E120" s="201"/>
      <c r="F120" s="220"/>
      <c r="G120" s="71"/>
      <c r="H120" s="75"/>
      <c r="I120" s="1889"/>
    </row>
    <row r="121" spans="1:11" customFormat="1" ht="15" customHeight="1">
      <c r="A121" s="10"/>
      <c r="B121" s="10"/>
      <c r="C121" s="1016" t="s">
        <v>254</v>
      </c>
      <c r="D121" s="2187" t="s">
        <v>1666</v>
      </c>
      <c r="E121" s="2289"/>
      <c r="F121" s="2289"/>
      <c r="G121" s="2289"/>
      <c r="H121" s="2289"/>
      <c r="I121" s="12"/>
      <c r="J121" s="10"/>
      <c r="K121" s="5"/>
    </row>
    <row r="122" spans="1:11" customFormat="1" ht="15" customHeight="1">
      <c r="A122" s="10"/>
      <c r="B122" s="10"/>
      <c r="C122" s="1016" t="s">
        <v>255</v>
      </c>
      <c r="D122" s="2187"/>
      <c r="E122" s="2289"/>
      <c r="F122" s="2289"/>
      <c r="G122" s="2289"/>
      <c r="H122" s="2289"/>
      <c r="I122" s="12"/>
      <c r="J122" s="10"/>
      <c r="K122" s="5"/>
    </row>
    <row r="123" spans="1:11" customFormat="1" ht="15" customHeight="1">
      <c r="A123" s="10"/>
      <c r="B123" s="10"/>
      <c r="C123" s="1016"/>
      <c r="D123" s="2181"/>
      <c r="E123" s="2181"/>
      <c r="F123" s="2181"/>
      <c r="G123" s="2181"/>
      <c r="H123" s="2181"/>
      <c r="I123" s="12"/>
      <c r="J123" s="10"/>
      <c r="K123" s="5"/>
    </row>
    <row r="124" spans="1:11" customFormat="1" ht="15" customHeight="1">
      <c r="A124" s="10"/>
      <c r="B124" s="10"/>
      <c r="C124" s="1016" t="s">
        <v>44</v>
      </c>
      <c r="D124" s="2187" t="s">
        <v>1665</v>
      </c>
      <c r="E124" s="2181"/>
      <c r="F124" s="2181"/>
      <c r="G124" s="2181"/>
      <c r="H124" s="2181"/>
      <c r="I124" s="12"/>
      <c r="J124" s="10"/>
      <c r="K124" s="5"/>
    </row>
    <row r="125" spans="1:11" customFormat="1" ht="15" customHeight="1">
      <c r="A125" s="10"/>
      <c r="B125" s="10"/>
      <c r="C125" s="1016"/>
      <c r="D125" s="2181"/>
      <c r="E125" s="2181"/>
      <c r="F125" s="2181"/>
      <c r="G125" s="2181"/>
      <c r="H125" s="2181"/>
      <c r="I125" s="12"/>
      <c r="J125" s="10"/>
      <c r="K125" s="5"/>
    </row>
    <row r="126" spans="1:11" customFormat="1" ht="12.75" customHeight="1">
      <c r="A126" s="5"/>
      <c r="B126" s="78"/>
      <c r="C126" s="61"/>
      <c r="D126" s="62" t="s">
        <v>40</v>
      </c>
      <c r="E126" s="236">
        <v>160</v>
      </c>
      <c r="F126" s="1918"/>
      <c r="G126" s="64"/>
      <c r="H126" s="63">
        <f>F126*E126</f>
        <v>0</v>
      </c>
      <c r="I126" s="13"/>
      <c r="J126" s="5"/>
      <c r="K126" s="5"/>
    </row>
    <row r="127" spans="1:11" customFormat="1" ht="14.4">
      <c r="A127" s="5"/>
      <c r="B127" s="78"/>
      <c r="C127" s="60"/>
      <c r="D127" s="20"/>
      <c r="E127" s="205"/>
      <c r="F127" s="1916"/>
      <c r="G127" s="22"/>
      <c r="H127" s="22"/>
      <c r="I127" s="77"/>
      <c r="J127" s="76"/>
      <c r="K127" s="76"/>
    </row>
    <row r="128" spans="1:11" s="54" customFormat="1" ht="11.4">
      <c r="C128" s="1864" t="s">
        <v>153</v>
      </c>
      <c r="D128" s="1863" t="s">
        <v>41</v>
      </c>
      <c r="E128" s="1888"/>
      <c r="F128" s="1861"/>
      <c r="G128" s="1860"/>
      <c r="H128" s="1859"/>
      <c r="I128" s="1858" t="e">
        <f>SUM(#REF!)</f>
        <v>#REF!</v>
      </c>
      <c r="J128" s="66"/>
      <c r="K128" s="66"/>
    </row>
    <row r="129" spans="1:19" customFormat="1" ht="15" customHeight="1">
      <c r="A129" s="5"/>
      <c r="B129" s="10"/>
      <c r="C129" s="87" t="s">
        <v>165</v>
      </c>
      <c r="D129" s="2187" t="s">
        <v>198</v>
      </c>
      <c r="E129" s="2207"/>
      <c r="F129" s="2207"/>
      <c r="G129" s="2207"/>
      <c r="H129" s="2207"/>
      <c r="I129" s="13"/>
      <c r="J129" s="5"/>
      <c r="K129" s="5"/>
    </row>
    <row r="130" spans="1:19" customFormat="1" ht="12.75" customHeight="1">
      <c r="A130" s="5"/>
      <c r="B130" s="5"/>
      <c r="C130" s="84" t="s">
        <v>194</v>
      </c>
      <c r="D130" s="2207"/>
      <c r="E130" s="2207"/>
      <c r="F130" s="2207"/>
      <c r="G130" s="2207"/>
      <c r="H130" s="2207"/>
      <c r="I130" s="13"/>
      <c r="J130" s="5"/>
      <c r="K130" s="5"/>
    </row>
    <row r="131" spans="1:19" customFormat="1" ht="14.4">
      <c r="A131" s="5"/>
      <c r="B131" s="5"/>
      <c r="C131" s="60" t="s">
        <v>44</v>
      </c>
      <c r="D131" s="122" t="s">
        <v>199</v>
      </c>
      <c r="E131" s="204"/>
      <c r="F131" s="221"/>
      <c r="G131" s="77"/>
      <c r="H131" s="77"/>
      <c r="I131" s="13"/>
      <c r="J131" s="5"/>
      <c r="K131" s="5"/>
    </row>
    <row r="132" spans="1:19" customFormat="1" ht="14.4">
      <c r="A132" s="5"/>
      <c r="B132" s="5"/>
      <c r="C132" s="61"/>
      <c r="D132" s="62" t="s">
        <v>46</v>
      </c>
      <c r="E132" s="1887">
        <v>786</v>
      </c>
      <c r="F132" s="1918"/>
      <c r="G132" s="64"/>
      <c r="H132" s="63">
        <f>E132*F132</f>
        <v>0</v>
      </c>
      <c r="I132" s="13"/>
      <c r="J132" s="5"/>
      <c r="K132" s="5"/>
      <c r="R132" s="84"/>
      <c r="S132" s="122"/>
    </row>
    <row r="133" spans="1:19" customFormat="1" ht="14.4">
      <c r="A133" s="5"/>
      <c r="B133" s="10"/>
      <c r="C133" s="61"/>
      <c r="D133" s="62"/>
      <c r="E133" s="155"/>
      <c r="F133" s="63"/>
      <c r="G133" s="64"/>
      <c r="H133" s="63"/>
      <c r="I133" s="22"/>
      <c r="J133" s="20"/>
      <c r="K133" s="20"/>
    </row>
    <row r="134" spans="1:19" s="78" customFormat="1">
      <c r="B134" s="15"/>
      <c r="C134" s="88" t="s">
        <v>31</v>
      </c>
      <c r="D134" s="89" t="s">
        <v>152</v>
      </c>
      <c r="E134" s="207"/>
      <c r="F134" s="223"/>
      <c r="G134" s="90"/>
      <c r="H134" s="1852">
        <f>SUM(H85:H133)</f>
        <v>0</v>
      </c>
      <c r="I134" s="19"/>
      <c r="J134" s="18"/>
      <c r="K134" s="18"/>
    </row>
    <row r="135" spans="1:19" s="78" customFormat="1">
      <c r="B135" s="15"/>
      <c r="C135" s="17"/>
      <c r="D135" s="18"/>
      <c r="E135" s="208"/>
      <c r="F135" s="224"/>
      <c r="G135" s="19"/>
      <c r="H135" s="91"/>
      <c r="I135" s="19"/>
      <c r="J135" s="18"/>
      <c r="K135" s="18"/>
    </row>
    <row r="136" spans="1:19" s="78" customFormat="1">
      <c r="B136" s="15"/>
      <c r="C136" s="17"/>
      <c r="D136" s="18"/>
      <c r="E136" s="208"/>
      <c r="F136" s="224"/>
      <c r="G136" s="19"/>
      <c r="H136" s="91"/>
      <c r="I136" s="19"/>
      <c r="J136" s="18"/>
      <c r="K136" s="18"/>
    </row>
    <row r="137" spans="1:19" customFormat="1" ht="18" customHeight="1">
      <c r="A137" s="5"/>
      <c r="B137" s="5"/>
      <c r="C137" s="1886" t="s">
        <v>32</v>
      </c>
      <c r="D137" s="1869" t="s">
        <v>7</v>
      </c>
      <c r="E137" s="1868"/>
      <c r="F137" s="1867"/>
      <c r="G137" s="1866"/>
      <c r="H137" s="1865"/>
      <c r="I137" s="21"/>
      <c r="J137" s="76"/>
      <c r="K137" s="5"/>
    </row>
    <row r="138" spans="1:19" s="66" customFormat="1" ht="11.4">
      <c r="C138" s="1864" t="s">
        <v>151</v>
      </c>
      <c r="D138" s="1863" t="s">
        <v>150</v>
      </c>
      <c r="E138" s="1862"/>
      <c r="F138" s="1861"/>
      <c r="G138" s="1860"/>
      <c r="H138" s="1859"/>
      <c r="I138" s="71"/>
    </row>
    <row r="139" spans="1:19" customFormat="1" ht="15" customHeight="1">
      <c r="A139" s="10"/>
      <c r="B139" s="10"/>
      <c r="C139" s="2286" t="s">
        <v>149</v>
      </c>
      <c r="D139" s="2287" t="s">
        <v>233</v>
      </c>
      <c r="E139" s="2288"/>
      <c r="F139" s="2288"/>
      <c r="G139" s="2288"/>
      <c r="H139" s="2288"/>
      <c r="I139" s="12"/>
      <c r="J139" s="10"/>
      <c r="K139" s="5"/>
    </row>
    <row r="140" spans="1:19" customFormat="1" ht="14.4">
      <c r="A140" s="10"/>
      <c r="B140" s="10"/>
      <c r="C140" s="2181"/>
      <c r="D140" s="2205"/>
      <c r="E140" s="2205"/>
      <c r="F140" s="2205"/>
      <c r="G140" s="2205"/>
      <c r="H140" s="2205"/>
      <c r="I140" s="12"/>
      <c r="J140" s="10"/>
      <c r="K140" s="5"/>
    </row>
    <row r="141" spans="1:19" customFormat="1" ht="14.4">
      <c r="A141" s="10"/>
      <c r="B141" s="10"/>
      <c r="C141" s="60" t="s">
        <v>44</v>
      </c>
      <c r="D141" s="20" t="s">
        <v>148</v>
      </c>
      <c r="E141" s="199"/>
      <c r="F141" s="119"/>
      <c r="G141" s="22"/>
      <c r="H141" s="22"/>
      <c r="I141" s="13"/>
      <c r="J141" s="10"/>
      <c r="K141" s="5"/>
    </row>
    <row r="142" spans="1:19" customFormat="1" ht="14.4">
      <c r="A142" s="10"/>
      <c r="B142" s="10"/>
      <c r="C142" s="60"/>
      <c r="D142" s="232" t="s">
        <v>145</v>
      </c>
      <c r="E142" s="199"/>
      <c r="F142" s="119"/>
      <c r="G142" s="22"/>
      <c r="H142" s="22"/>
      <c r="I142" s="13"/>
      <c r="J142" s="10"/>
      <c r="K142" s="5"/>
    </row>
    <row r="143" spans="1:19" customFormat="1" ht="14.4">
      <c r="A143" s="10"/>
      <c r="B143" s="10"/>
      <c r="C143" s="60"/>
      <c r="D143" s="232" t="s">
        <v>144</v>
      </c>
      <c r="E143" s="199"/>
      <c r="F143" s="119"/>
      <c r="G143" s="22"/>
      <c r="H143" s="22"/>
      <c r="I143" s="13"/>
      <c r="J143" s="10"/>
      <c r="K143" s="5"/>
    </row>
    <row r="144" spans="1:19" customFormat="1" ht="14.4">
      <c r="A144" s="10"/>
      <c r="B144" s="10"/>
      <c r="C144" s="60"/>
      <c r="D144" s="232" t="s">
        <v>143</v>
      </c>
      <c r="E144" s="199"/>
      <c r="F144" s="119"/>
      <c r="G144" s="22"/>
      <c r="H144" s="22"/>
      <c r="I144" s="13"/>
      <c r="J144" s="10"/>
      <c r="K144" s="5"/>
    </row>
    <row r="145" spans="1:11" customFormat="1" ht="14.4">
      <c r="A145" s="10"/>
      <c r="B145" s="10"/>
      <c r="C145" s="60"/>
      <c r="D145" s="232" t="s">
        <v>142</v>
      </c>
      <c r="E145" s="199"/>
      <c r="F145" s="119"/>
      <c r="G145" s="22"/>
      <c r="H145" s="22"/>
      <c r="I145" s="13"/>
      <c r="J145" s="10"/>
      <c r="K145" s="5"/>
    </row>
    <row r="146" spans="1:11" customFormat="1" ht="14.4">
      <c r="A146" s="10"/>
      <c r="B146" s="10"/>
      <c r="C146" s="93"/>
      <c r="D146" s="62" t="s">
        <v>40</v>
      </c>
      <c r="E146" s="236">
        <v>60</v>
      </c>
      <c r="F146" s="1918"/>
      <c r="G146" s="64"/>
      <c r="H146" s="63">
        <f>E146*F146</f>
        <v>0</v>
      </c>
      <c r="I146" s="1885">
        <f>SUM(I137:I140)</f>
        <v>0</v>
      </c>
      <c r="J146" s="10"/>
      <c r="K146" s="5"/>
    </row>
    <row r="147" spans="1:11" customFormat="1" ht="12.75" customHeight="1">
      <c r="A147" s="10"/>
      <c r="B147" s="10"/>
      <c r="C147" s="95"/>
      <c r="D147" s="20"/>
      <c r="E147" s="205"/>
      <c r="F147" s="65"/>
      <c r="G147" s="22"/>
      <c r="H147" s="65"/>
      <c r="I147" s="12"/>
      <c r="J147" s="10"/>
      <c r="K147" s="5"/>
    </row>
    <row r="148" spans="1:11" customFormat="1" ht="15" customHeight="1">
      <c r="A148" s="10"/>
      <c r="B148" s="10"/>
      <c r="C148" s="96" t="s">
        <v>147</v>
      </c>
      <c r="D148" s="2204" t="s">
        <v>758</v>
      </c>
      <c r="E148" s="2205"/>
      <c r="F148" s="2205"/>
      <c r="G148" s="2205"/>
      <c r="H148" s="2205"/>
      <c r="I148" s="22"/>
      <c r="J148" s="20"/>
      <c r="K148" s="5"/>
    </row>
    <row r="149" spans="1:11" customFormat="1" ht="12.75" customHeight="1">
      <c r="A149" s="10"/>
      <c r="B149" s="10"/>
      <c r="C149" s="95"/>
      <c r="D149" s="2205"/>
      <c r="E149" s="2205"/>
      <c r="F149" s="2205"/>
      <c r="G149" s="2205"/>
      <c r="H149" s="2205"/>
      <c r="I149" s="22"/>
      <c r="J149" s="20"/>
      <c r="K149" s="5"/>
    </row>
    <row r="150" spans="1:11" customFormat="1" ht="13.5" customHeight="1">
      <c r="A150" s="10"/>
      <c r="B150" s="10"/>
      <c r="C150" s="60" t="s">
        <v>44</v>
      </c>
      <c r="D150" s="122" t="s">
        <v>146</v>
      </c>
      <c r="E150" s="199"/>
      <c r="F150" s="22"/>
      <c r="G150" s="22"/>
      <c r="H150" s="22"/>
      <c r="I150" s="77"/>
      <c r="J150" s="20"/>
      <c r="K150" s="5"/>
    </row>
    <row r="151" spans="1:11" customFormat="1" ht="13.5" customHeight="1">
      <c r="A151" s="10"/>
      <c r="B151" s="10"/>
      <c r="C151" s="60"/>
      <c r="D151" s="232" t="s">
        <v>145</v>
      </c>
      <c r="E151" s="199"/>
      <c r="F151" s="22"/>
      <c r="G151" s="22"/>
      <c r="H151" s="22"/>
      <c r="I151" s="13"/>
      <c r="J151" s="10"/>
      <c r="K151" s="5"/>
    </row>
    <row r="152" spans="1:11" customFormat="1" ht="13.5" customHeight="1">
      <c r="A152" s="10"/>
      <c r="B152" s="10"/>
      <c r="C152" s="60"/>
      <c r="D152" s="232" t="s">
        <v>144</v>
      </c>
      <c r="E152" s="199"/>
      <c r="F152" s="22"/>
      <c r="G152" s="22"/>
      <c r="H152" s="22"/>
      <c r="I152" s="13"/>
      <c r="J152" s="10"/>
      <c r="K152" s="5"/>
    </row>
    <row r="153" spans="1:11" customFormat="1" ht="13.5" customHeight="1">
      <c r="A153" s="10"/>
      <c r="B153" s="10"/>
      <c r="C153" s="60"/>
      <c r="D153" s="232" t="s">
        <v>143</v>
      </c>
      <c r="E153" s="199"/>
      <c r="F153" s="22"/>
      <c r="G153" s="22"/>
      <c r="H153" s="22"/>
      <c r="I153" s="13"/>
      <c r="J153" s="10"/>
      <c r="K153" s="5"/>
    </row>
    <row r="154" spans="1:11" customFormat="1" ht="13.5" customHeight="1">
      <c r="A154" s="10"/>
      <c r="B154" s="10"/>
      <c r="C154" s="60"/>
      <c r="D154" s="232" t="s">
        <v>142</v>
      </c>
      <c r="E154" s="199"/>
      <c r="F154" s="22"/>
      <c r="G154" s="22"/>
      <c r="H154" s="22"/>
      <c r="I154" s="13"/>
      <c r="J154" s="10"/>
      <c r="K154" s="5"/>
    </row>
    <row r="155" spans="1:11" customFormat="1" ht="13.5" customHeight="1">
      <c r="A155" s="10"/>
      <c r="B155" s="10"/>
      <c r="C155" s="93"/>
      <c r="D155" s="62" t="s">
        <v>40</v>
      </c>
      <c r="E155" s="236">
        <v>60</v>
      </c>
      <c r="F155" s="1918"/>
      <c r="G155" s="64"/>
      <c r="H155" s="63">
        <f>E155*F155</f>
        <v>0</v>
      </c>
      <c r="I155" s="1865">
        <f>SUM(I139:I149)</f>
        <v>0</v>
      </c>
      <c r="J155" s="20"/>
      <c r="K155" s="5"/>
    </row>
    <row r="156" spans="1:11" customFormat="1" ht="13.5" customHeight="1">
      <c r="A156" s="10"/>
      <c r="B156" s="10"/>
      <c r="C156" s="95"/>
      <c r="D156" s="20"/>
      <c r="E156" s="205"/>
      <c r="F156" s="1910"/>
      <c r="G156" s="22"/>
      <c r="H156" s="22"/>
      <c r="I156" s="22"/>
      <c r="J156" s="20"/>
      <c r="K156" s="5"/>
    </row>
    <row r="157" spans="1:11" s="97" customFormat="1" ht="14.4">
      <c r="A157" s="20"/>
      <c r="B157" s="20"/>
      <c r="C157" s="1864" t="s">
        <v>141</v>
      </c>
      <c r="D157" s="1863" t="s">
        <v>140</v>
      </c>
      <c r="E157" s="1862"/>
      <c r="F157" s="2016"/>
      <c r="G157" s="1860"/>
      <c r="H157" s="1859"/>
      <c r="I157" s="22"/>
      <c r="J157" s="20"/>
      <c r="K157" s="76"/>
    </row>
    <row r="158" spans="1:11" customFormat="1" ht="14.4">
      <c r="A158" s="10"/>
      <c r="B158" s="158"/>
      <c r="C158" s="159" t="s">
        <v>234</v>
      </c>
      <c r="D158" s="2189" t="s">
        <v>230</v>
      </c>
      <c r="E158" s="2189"/>
      <c r="F158" s="2189"/>
      <c r="G158" s="2189"/>
      <c r="H158" s="1017"/>
      <c r="I158" s="22"/>
      <c r="J158" s="20"/>
      <c r="K158" s="5"/>
    </row>
    <row r="159" spans="1:11" customFormat="1" ht="14.4">
      <c r="A159" s="10"/>
      <c r="B159" s="158"/>
      <c r="C159" s="160"/>
      <c r="D159" s="2190"/>
      <c r="E159" s="2190"/>
      <c r="F159" s="2190"/>
      <c r="G159" s="2190"/>
      <c r="H159" s="1017"/>
      <c r="I159" s="22"/>
      <c r="J159" s="20"/>
      <c r="K159" s="5"/>
    </row>
    <row r="160" spans="1:11" customFormat="1" ht="15" customHeight="1">
      <c r="A160" s="10"/>
      <c r="B160" s="158"/>
      <c r="C160" s="161" t="s">
        <v>44</v>
      </c>
      <c r="D160" s="2211" t="s">
        <v>139</v>
      </c>
      <c r="E160" s="2212"/>
      <c r="F160" s="2212"/>
      <c r="G160" s="2212"/>
      <c r="H160" s="162"/>
      <c r="I160" s="13"/>
      <c r="J160" s="10"/>
      <c r="K160" s="5"/>
    </row>
    <row r="161" spans="1:11" customFormat="1" ht="14.4">
      <c r="A161" s="10"/>
      <c r="B161" s="33"/>
      <c r="C161" s="161"/>
      <c r="D161" s="2212"/>
      <c r="E161" s="2212"/>
      <c r="F161" s="2212"/>
      <c r="G161" s="2212"/>
      <c r="H161" s="162"/>
      <c r="I161" s="13"/>
      <c r="J161" s="10"/>
      <c r="K161" s="5"/>
    </row>
    <row r="162" spans="1:11" customFormat="1" ht="15" customHeight="1">
      <c r="A162" s="10"/>
      <c r="B162" s="31"/>
      <c r="C162" s="163"/>
      <c r="D162" s="164" t="s">
        <v>45</v>
      </c>
      <c r="E162" s="1884">
        <v>26</v>
      </c>
      <c r="F162" s="1918"/>
      <c r="G162" s="166"/>
      <c r="H162" s="165">
        <f>E162*F162</f>
        <v>0</v>
      </c>
      <c r="I162" s="22"/>
      <c r="J162" s="20"/>
      <c r="K162" s="5"/>
    </row>
    <row r="163" spans="1:11" s="97" customFormat="1" ht="12" customHeight="1">
      <c r="A163" s="20"/>
      <c r="B163" s="20"/>
      <c r="C163" s="72"/>
      <c r="D163" s="1883"/>
      <c r="E163" s="1882"/>
      <c r="F163" s="1881"/>
      <c r="G163" s="1880"/>
      <c r="H163" s="1879"/>
      <c r="I163" s="22"/>
      <c r="J163" s="20"/>
      <c r="K163" s="76"/>
    </row>
    <row r="164" spans="1:11" s="78" customFormat="1">
      <c r="B164" s="15"/>
      <c r="C164" s="1857" t="s">
        <v>32</v>
      </c>
      <c r="D164" s="1856" t="s">
        <v>138</v>
      </c>
      <c r="E164" s="1855"/>
      <c r="F164" s="1854"/>
      <c r="G164" s="1853"/>
      <c r="H164" s="1852">
        <f>SUM(H138:H163)</f>
        <v>0</v>
      </c>
      <c r="I164" s="16"/>
      <c r="J164" s="15"/>
    </row>
    <row r="165" spans="1:11" s="78" customFormat="1">
      <c r="B165" s="15"/>
      <c r="C165" s="17"/>
      <c r="D165" s="18"/>
      <c r="E165" s="208"/>
      <c r="F165" s="224"/>
      <c r="G165" s="19"/>
      <c r="H165" s="91"/>
      <c r="I165" s="16"/>
      <c r="J165" s="15"/>
    </row>
    <row r="166" spans="1:11" customFormat="1" ht="15.6">
      <c r="A166" s="5"/>
      <c r="B166" s="10"/>
      <c r="C166" s="1870" t="s">
        <v>33</v>
      </c>
      <c r="D166" s="1869" t="s">
        <v>222</v>
      </c>
      <c r="E166" s="1868"/>
      <c r="F166" s="1867"/>
      <c r="G166" s="1866"/>
      <c r="H166" s="1865"/>
      <c r="I166" s="22"/>
      <c r="J166" s="20"/>
      <c r="K166" s="5"/>
    </row>
    <row r="167" spans="1:11" s="66" customFormat="1">
      <c r="C167" s="1864" t="s">
        <v>223</v>
      </c>
      <c r="D167" s="1856" t="s">
        <v>224</v>
      </c>
      <c r="E167" s="1862"/>
      <c r="F167" s="1861"/>
      <c r="G167" s="1860"/>
      <c r="H167" s="1859"/>
      <c r="I167" s="1858"/>
    </row>
    <row r="168" spans="1:11" s="78" customFormat="1">
      <c r="B168" s="15"/>
      <c r="C168" s="17"/>
      <c r="D168" s="18"/>
      <c r="E168" s="208"/>
      <c r="F168" s="224"/>
      <c r="G168" s="19"/>
      <c r="H168" s="91"/>
      <c r="I168" s="16"/>
      <c r="J168" s="15"/>
    </row>
    <row r="169" spans="1:11" customFormat="1" ht="15" customHeight="1">
      <c r="A169" s="10"/>
      <c r="B169" s="10"/>
      <c r="C169" s="157" t="s">
        <v>225</v>
      </c>
      <c r="D169" s="2199" t="s">
        <v>226</v>
      </c>
      <c r="E169" s="2174"/>
      <c r="F169" s="2174"/>
      <c r="G169" s="2174"/>
      <c r="H169" s="2174"/>
      <c r="I169" s="22"/>
      <c r="J169" s="20"/>
      <c r="K169" s="5"/>
    </row>
    <row r="170" spans="1:11" customFormat="1" ht="14.4">
      <c r="A170" s="10"/>
      <c r="B170" s="10"/>
      <c r="C170" s="100"/>
      <c r="D170" s="2174"/>
      <c r="E170" s="2174"/>
      <c r="F170" s="2174"/>
      <c r="G170" s="2174"/>
      <c r="H170" s="2174"/>
      <c r="I170" s="22"/>
      <c r="J170" s="20"/>
      <c r="K170" s="5"/>
    </row>
    <row r="171" spans="1:11" customFormat="1" ht="9.75" customHeight="1">
      <c r="A171" s="10"/>
      <c r="B171" s="10"/>
      <c r="C171" s="100"/>
      <c r="D171" s="2174"/>
      <c r="E171" s="2174"/>
      <c r="F171" s="2174"/>
      <c r="G171" s="2174"/>
      <c r="H171" s="2174"/>
      <c r="I171" s="77" t="e">
        <f>#REF!*#REF!</f>
        <v>#REF!</v>
      </c>
      <c r="J171" s="20"/>
      <c r="K171" s="5"/>
    </row>
    <row r="172" spans="1:11" customFormat="1" ht="15" customHeight="1">
      <c r="A172" s="10"/>
      <c r="B172" s="10"/>
      <c r="C172" s="60" t="s">
        <v>44</v>
      </c>
      <c r="D172" s="2185" t="s">
        <v>229</v>
      </c>
      <c r="E172" s="2181"/>
      <c r="F172" s="2181"/>
      <c r="G172" s="2181"/>
      <c r="H172" s="22"/>
      <c r="I172" s="77"/>
      <c r="J172" s="20"/>
      <c r="K172" s="5"/>
    </row>
    <row r="173" spans="1:11" customFormat="1" ht="14.4">
      <c r="A173" s="10"/>
      <c r="B173" s="10"/>
      <c r="C173" s="60"/>
      <c r="D173" s="2181"/>
      <c r="E173" s="2181"/>
      <c r="F173" s="2181"/>
      <c r="G173" s="2181"/>
      <c r="H173" s="22"/>
      <c r="I173" s="13"/>
      <c r="J173" s="10"/>
      <c r="K173" s="5"/>
    </row>
    <row r="174" spans="1:11" customFormat="1" ht="14.4">
      <c r="A174" s="10"/>
      <c r="B174" s="10"/>
      <c r="C174" s="60"/>
      <c r="D174" s="2181"/>
      <c r="E174" s="2181"/>
      <c r="F174" s="2181"/>
      <c r="G174" s="2181"/>
      <c r="H174" s="22"/>
      <c r="I174" s="13"/>
      <c r="J174" s="10"/>
      <c r="K174" s="5"/>
    </row>
    <row r="175" spans="1:11" customFormat="1" ht="14.4">
      <c r="A175" s="10"/>
      <c r="B175" s="10"/>
      <c r="C175" s="60"/>
      <c r="D175" s="2181"/>
      <c r="E175" s="2181"/>
      <c r="F175" s="2181"/>
      <c r="G175" s="2181"/>
      <c r="H175" s="22"/>
      <c r="I175" s="13"/>
      <c r="J175" s="10"/>
      <c r="K175" s="5"/>
    </row>
    <row r="176" spans="1:11" customFormat="1" ht="6" customHeight="1">
      <c r="A176" s="10"/>
      <c r="B176" s="10"/>
      <c r="C176" s="60"/>
      <c r="D176" s="2181"/>
      <c r="E176" s="2181"/>
      <c r="F176" s="2181"/>
      <c r="G176" s="2181"/>
      <c r="H176" s="22"/>
      <c r="I176" s="13"/>
      <c r="J176" s="10"/>
      <c r="K176" s="5"/>
    </row>
    <row r="177" spans="1:11" customFormat="1" ht="14.4">
      <c r="A177" s="10"/>
      <c r="B177" s="10"/>
      <c r="C177" s="93"/>
      <c r="D177" s="62" t="s">
        <v>227</v>
      </c>
      <c r="E177" s="239">
        <v>2</v>
      </c>
      <c r="F177" s="1918"/>
      <c r="G177" s="64"/>
      <c r="H177" s="63">
        <f>E177*F177</f>
        <v>0</v>
      </c>
      <c r="I177" s="1865" t="e">
        <f>SUM(I158:I171)</f>
        <v>#REF!</v>
      </c>
      <c r="J177" s="20"/>
      <c r="K177" s="5"/>
    </row>
    <row r="178" spans="1:11" customFormat="1" ht="14.4">
      <c r="A178" s="10"/>
      <c r="B178" s="10"/>
      <c r="C178" s="95"/>
      <c r="D178" s="20"/>
      <c r="E178" s="205"/>
      <c r="F178" s="1912"/>
      <c r="G178" s="22"/>
      <c r="H178" s="65"/>
      <c r="I178" s="22"/>
      <c r="J178" s="20"/>
      <c r="K178" s="5"/>
    </row>
    <row r="179" spans="1:11" s="78" customFormat="1">
      <c r="B179" s="15"/>
      <c r="C179" s="1857" t="s">
        <v>33</v>
      </c>
      <c r="D179" s="1856" t="s">
        <v>228</v>
      </c>
      <c r="E179" s="1855"/>
      <c r="F179" s="2017"/>
      <c r="G179" s="1853"/>
      <c r="H179" s="1852">
        <f>SUM(H172:H178)</f>
        <v>0</v>
      </c>
      <c r="I179" s="16"/>
      <c r="J179" s="15"/>
    </row>
    <row r="180" spans="1:11" s="78" customFormat="1">
      <c r="B180" s="15"/>
      <c r="C180" s="17"/>
      <c r="D180" s="18"/>
      <c r="E180" s="208"/>
      <c r="F180" s="1923"/>
      <c r="G180" s="19"/>
      <c r="H180" s="91"/>
      <c r="I180" s="16"/>
      <c r="J180" s="15"/>
    </row>
    <row r="181" spans="1:11" s="78" customFormat="1">
      <c r="B181" s="15"/>
      <c r="C181" s="17"/>
      <c r="D181" s="18"/>
      <c r="E181" s="208"/>
      <c r="F181" s="1923"/>
      <c r="G181" s="19"/>
      <c r="H181" s="91"/>
      <c r="I181" s="16"/>
      <c r="J181" s="15"/>
    </row>
    <row r="182" spans="1:11" customFormat="1" ht="15.6">
      <c r="A182" s="5"/>
      <c r="B182" s="10"/>
      <c r="C182" s="1870" t="s">
        <v>60</v>
      </c>
      <c r="D182" s="1869" t="s">
        <v>137</v>
      </c>
      <c r="E182" s="1868"/>
      <c r="F182" s="2018"/>
      <c r="G182" s="1866"/>
      <c r="H182" s="1865"/>
      <c r="I182" s="22"/>
      <c r="J182" s="20"/>
      <c r="K182" s="5"/>
    </row>
    <row r="183" spans="1:11" s="66" customFormat="1" ht="11.4">
      <c r="C183" s="1864" t="s">
        <v>136</v>
      </c>
      <c r="D183" s="1863" t="s">
        <v>135</v>
      </c>
      <c r="E183" s="1862"/>
      <c r="F183" s="2016"/>
      <c r="G183" s="1860"/>
      <c r="H183" s="1859"/>
      <c r="I183" s="1858"/>
    </row>
    <row r="184" spans="1:11" s="66" customFormat="1" ht="11.4">
      <c r="C184" s="72"/>
      <c r="D184" s="74"/>
      <c r="E184" s="201"/>
      <c r="F184" s="1917"/>
      <c r="G184" s="71"/>
      <c r="H184" s="75"/>
      <c r="I184" s="71"/>
    </row>
    <row r="185" spans="1:11" customFormat="1" ht="14.4">
      <c r="A185" s="5"/>
      <c r="B185" s="10"/>
      <c r="C185" s="95" t="s">
        <v>241</v>
      </c>
      <c r="D185" s="20" t="s">
        <v>242</v>
      </c>
      <c r="E185" s="205"/>
      <c r="F185" s="1916"/>
      <c r="G185" s="22"/>
      <c r="H185" s="28"/>
      <c r="I185" s="12"/>
      <c r="J185" s="10"/>
      <c r="K185" s="5"/>
    </row>
    <row r="186" spans="1:11" customFormat="1" ht="14.4">
      <c r="A186" s="5"/>
      <c r="B186" s="10"/>
      <c r="C186" s="95" t="s">
        <v>44</v>
      </c>
      <c r="D186" s="20" t="s">
        <v>243</v>
      </c>
      <c r="E186" s="205"/>
      <c r="F186" s="1916"/>
      <c r="G186" s="22"/>
      <c r="H186" s="28"/>
      <c r="I186" s="12"/>
      <c r="J186" s="10"/>
      <c r="K186" s="5"/>
    </row>
    <row r="187" spans="1:11" customFormat="1" ht="14.4">
      <c r="A187" s="5"/>
      <c r="B187" s="10"/>
      <c r="C187" s="93"/>
      <c r="D187" s="62" t="s">
        <v>40</v>
      </c>
      <c r="E187" s="236">
        <v>15.4</v>
      </c>
      <c r="F187" s="1918"/>
      <c r="G187" s="64"/>
      <c r="H187" s="63">
        <f>E187*F187</f>
        <v>0</v>
      </c>
      <c r="I187" s="12"/>
      <c r="J187" s="10"/>
      <c r="K187" s="5"/>
    </row>
    <row r="188" spans="1:11" s="78" customFormat="1">
      <c r="B188" s="10"/>
      <c r="C188" s="95"/>
      <c r="D188" s="20"/>
      <c r="E188" s="205"/>
      <c r="F188" s="1918"/>
      <c r="G188" s="22"/>
      <c r="H188" s="28"/>
      <c r="I188" s="19"/>
      <c r="J188" s="18"/>
    </row>
    <row r="189" spans="1:11" customFormat="1" ht="14.4">
      <c r="A189" s="5"/>
      <c r="B189" s="10"/>
      <c r="C189" s="95" t="s">
        <v>134</v>
      </c>
      <c r="D189" s="20" t="s">
        <v>133</v>
      </c>
      <c r="E189" s="205"/>
      <c r="F189" s="1918"/>
      <c r="G189" s="22"/>
      <c r="H189" s="28"/>
      <c r="I189" s="12"/>
      <c r="J189" s="10"/>
      <c r="K189" s="5"/>
    </row>
    <row r="190" spans="1:11" customFormat="1" ht="14.4">
      <c r="A190" s="5"/>
      <c r="B190" s="10"/>
      <c r="C190" s="95" t="s">
        <v>44</v>
      </c>
      <c r="D190" s="20" t="s">
        <v>132</v>
      </c>
      <c r="E190" s="205"/>
      <c r="F190" s="1918"/>
      <c r="G190" s="22"/>
      <c r="H190" s="28"/>
      <c r="I190" s="12"/>
      <c r="J190" s="10"/>
      <c r="K190" s="5"/>
    </row>
    <row r="191" spans="1:11" customFormat="1" ht="14.4">
      <c r="A191" s="5"/>
      <c r="B191" s="10"/>
      <c r="C191" s="93"/>
      <c r="D191" s="62" t="s">
        <v>40</v>
      </c>
      <c r="E191" s="236">
        <v>68</v>
      </c>
      <c r="F191" s="1918"/>
      <c r="G191" s="64"/>
      <c r="H191" s="63">
        <f>E191*F191</f>
        <v>0</v>
      </c>
      <c r="I191" s="12"/>
      <c r="J191" s="10"/>
      <c r="K191" s="5"/>
    </row>
    <row r="192" spans="1:11" s="78" customFormat="1">
      <c r="B192" s="10"/>
      <c r="C192" s="95"/>
      <c r="D192" s="20"/>
      <c r="E192" s="205"/>
      <c r="F192" s="1918"/>
      <c r="G192" s="22"/>
      <c r="H192" s="28"/>
      <c r="I192" s="19"/>
      <c r="J192" s="18"/>
    </row>
    <row r="193" spans="1:11" customFormat="1" ht="14.4">
      <c r="A193" s="5"/>
      <c r="B193" s="15"/>
      <c r="C193" s="95" t="s">
        <v>131</v>
      </c>
      <c r="D193" s="20" t="s">
        <v>130</v>
      </c>
      <c r="E193" s="205"/>
      <c r="F193" s="1918"/>
      <c r="G193" s="22"/>
      <c r="H193" s="28"/>
      <c r="I193" s="22"/>
      <c r="J193" s="20"/>
      <c r="K193" s="5"/>
    </row>
    <row r="194" spans="1:11" customFormat="1" ht="14.4">
      <c r="A194" s="5"/>
      <c r="B194" s="15"/>
      <c r="C194" s="95"/>
      <c r="D194" s="20" t="s">
        <v>129</v>
      </c>
      <c r="E194" s="205"/>
      <c r="F194" s="1918"/>
      <c r="G194" s="22"/>
      <c r="H194" s="28"/>
      <c r="I194" s="22"/>
      <c r="J194" s="20"/>
      <c r="K194" s="5"/>
    </row>
    <row r="195" spans="1:11" customFormat="1" ht="14.4">
      <c r="A195" s="5"/>
      <c r="B195" s="10"/>
      <c r="C195" s="95" t="s">
        <v>44</v>
      </c>
      <c r="D195" s="20" t="s">
        <v>128</v>
      </c>
      <c r="E195" s="205"/>
      <c r="F195" s="1918"/>
      <c r="G195" s="22"/>
      <c r="H195" s="28"/>
      <c r="I195" s="22"/>
      <c r="J195" s="20"/>
      <c r="K195" s="5"/>
    </row>
    <row r="196" spans="1:11" customFormat="1" ht="14.4">
      <c r="A196" s="5"/>
      <c r="B196" s="10"/>
      <c r="C196" s="93"/>
      <c r="D196" s="62" t="s">
        <v>40</v>
      </c>
      <c r="E196" s="236">
        <v>242</v>
      </c>
      <c r="F196" s="1918"/>
      <c r="G196" s="64"/>
      <c r="H196" s="63">
        <f>E196*F196</f>
        <v>0</v>
      </c>
      <c r="I196" s="22"/>
      <c r="J196" s="20"/>
      <c r="K196" s="5"/>
    </row>
    <row r="197" spans="1:11" customFormat="1" ht="14.4">
      <c r="A197" s="5"/>
      <c r="B197" s="10"/>
      <c r="C197" s="95"/>
      <c r="D197" s="20"/>
      <c r="E197" s="205"/>
      <c r="F197" s="1916"/>
      <c r="G197" s="22"/>
      <c r="H197" s="22"/>
      <c r="I197" s="22"/>
      <c r="J197" s="20"/>
      <c r="K197" s="76"/>
    </row>
    <row r="198" spans="1:11" customFormat="1" ht="12.75" customHeight="1">
      <c r="A198" s="5"/>
      <c r="B198" s="10"/>
      <c r="C198" s="95" t="s">
        <v>127</v>
      </c>
      <c r="D198" s="20" t="s">
        <v>126</v>
      </c>
      <c r="E198" s="205"/>
      <c r="F198" s="1916"/>
      <c r="G198" s="22"/>
      <c r="H198" s="28"/>
      <c r="I198" s="22"/>
      <c r="J198" s="20"/>
      <c r="K198" s="76"/>
    </row>
    <row r="199" spans="1:11" customFormat="1" ht="14.4">
      <c r="A199" s="5"/>
      <c r="B199" s="10"/>
      <c r="C199" s="95"/>
      <c r="D199" s="20" t="s">
        <v>125</v>
      </c>
      <c r="E199" s="205"/>
      <c r="F199" s="1916"/>
      <c r="G199" s="22"/>
      <c r="H199" s="28"/>
      <c r="I199" s="22"/>
      <c r="J199" s="20"/>
      <c r="K199" s="76"/>
    </row>
    <row r="200" spans="1:11" customFormat="1" ht="12.75" customHeight="1">
      <c r="A200" s="5"/>
      <c r="B200" s="10"/>
      <c r="C200" s="95" t="s">
        <v>44</v>
      </c>
      <c r="D200" s="20" t="s">
        <v>124</v>
      </c>
      <c r="E200" s="205"/>
      <c r="F200" s="1916"/>
      <c r="G200" s="22"/>
      <c r="H200" s="28"/>
      <c r="I200" s="22"/>
      <c r="J200" s="20"/>
      <c r="K200" s="76"/>
    </row>
    <row r="201" spans="1:11" customFormat="1" ht="14.4">
      <c r="A201" s="5"/>
      <c r="B201" s="10"/>
      <c r="C201" s="93"/>
      <c r="D201" s="62" t="s">
        <v>40</v>
      </c>
      <c r="E201" s="236">
        <v>36</v>
      </c>
      <c r="F201" s="1918"/>
      <c r="G201" s="64"/>
      <c r="H201" s="63">
        <f>E201*F201</f>
        <v>0</v>
      </c>
      <c r="I201" s="101"/>
      <c r="J201" s="10"/>
      <c r="K201" s="5"/>
    </row>
    <row r="202" spans="1:11" customFormat="1" ht="14.4">
      <c r="A202" s="5"/>
      <c r="B202" s="10"/>
      <c r="C202" s="95"/>
      <c r="D202" s="20"/>
      <c r="E202" s="205"/>
      <c r="F202" s="1918"/>
      <c r="G202" s="22"/>
      <c r="H202" s="22"/>
      <c r="I202" s="12"/>
      <c r="J202" s="10"/>
      <c r="K202" s="5"/>
    </row>
    <row r="203" spans="1:11" customFormat="1" ht="12.75" customHeight="1">
      <c r="A203" s="5"/>
      <c r="B203" s="10"/>
      <c r="C203" s="95" t="s">
        <v>123</v>
      </c>
      <c r="D203" s="20" t="s">
        <v>122</v>
      </c>
      <c r="E203" s="199"/>
      <c r="F203" s="1918"/>
      <c r="G203" s="22"/>
      <c r="H203" s="28"/>
      <c r="I203" s="12"/>
      <c r="J203" s="10"/>
      <c r="K203" s="5"/>
    </row>
    <row r="204" spans="1:11" customFormat="1" ht="14.4">
      <c r="A204" s="5"/>
      <c r="B204" s="10"/>
      <c r="C204" s="95" t="s">
        <v>44</v>
      </c>
      <c r="D204" s="20" t="s">
        <v>121</v>
      </c>
      <c r="E204" s="199"/>
      <c r="F204" s="1918"/>
      <c r="G204" s="22"/>
      <c r="H204" s="28"/>
      <c r="I204" s="12"/>
      <c r="J204" s="10"/>
      <c r="K204" s="5"/>
    </row>
    <row r="205" spans="1:11" customFormat="1" ht="14.4">
      <c r="A205" s="5"/>
      <c r="B205" s="10"/>
      <c r="C205" s="93"/>
      <c r="D205" s="62" t="s">
        <v>40</v>
      </c>
      <c r="E205" s="236">
        <v>112</v>
      </c>
      <c r="F205" s="1918"/>
      <c r="G205" s="64"/>
      <c r="H205" s="63">
        <f>E205*F205</f>
        <v>0</v>
      </c>
      <c r="I205" s="12"/>
      <c r="J205" s="10"/>
      <c r="K205" s="5"/>
    </row>
    <row r="206" spans="1:11" customFormat="1" ht="14.4">
      <c r="A206" s="5"/>
      <c r="B206" s="10"/>
      <c r="C206" s="95"/>
      <c r="D206" s="20"/>
      <c r="E206" s="205"/>
      <c r="F206" s="119"/>
      <c r="G206" s="22"/>
      <c r="H206" s="22"/>
      <c r="I206" s="12"/>
      <c r="J206" s="10"/>
      <c r="K206" s="5"/>
    </row>
    <row r="207" spans="1:11" s="97" customFormat="1" ht="12.75" customHeight="1">
      <c r="A207" s="76"/>
      <c r="B207" s="20"/>
      <c r="C207" s="95" t="s">
        <v>765</v>
      </c>
      <c r="D207" s="2213" t="s">
        <v>766</v>
      </c>
      <c r="E207" s="2214"/>
      <c r="F207" s="2214"/>
      <c r="G207" s="2214"/>
      <c r="H207" s="2214"/>
      <c r="I207" s="22"/>
      <c r="J207" s="20"/>
      <c r="K207" s="76"/>
    </row>
    <row r="208" spans="1:11" s="97" customFormat="1" ht="14.4">
      <c r="A208" s="76"/>
      <c r="B208" s="20"/>
      <c r="C208" s="95" t="s">
        <v>44</v>
      </c>
      <c r="D208" s="20" t="s">
        <v>767</v>
      </c>
      <c r="E208" s="199"/>
      <c r="F208" s="119"/>
      <c r="G208" s="22"/>
      <c r="H208" s="28"/>
      <c r="I208" s="22"/>
      <c r="J208" s="20"/>
      <c r="K208" s="76"/>
    </row>
    <row r="209" spans="1:11" s="97" customFormat="1" ht="14.4">
      <c r="A209" s="76"/>
      <c r="B209" s="20"/>
      <c r="C209" s="93"/>
      <c r="D209" s="62" t="s">
        <v>764</v>
      </c>
      <c r="E209" s="236">
        <v>1</v>
      </c>
      <c r="F209" s="1918"/>
      <c r="G209" s="64"/>
      <c r="H209" s="63">
        <f>E209*F209</f>
        <v>0</v>
      </c>
      <c r="I209" s="22"/>
      <c r="J209" s="20"/>
      <c r="K209" s="76"/>
    </row>
    <row r="210" spans="1:11" customFormat="1" ht="14.4">
      <c r="A210" s="5"/>
      <c r="B210" s="10"/>
      <c r="C210" s="95"/>
      <c r="D210" s="20"/>
      <c r="E210" s="205"/>
      <c r="F210" s="116"/>
      <c r="G210" s="22"/>
      <c r="H210" s="65"/>
      <c r="I210" s="101"/>
      <c r="J210" s="10"/>
      <c r="K210" s="5"/>
    </row>
    <row r="211" spans="1:11" s="66" customFormat="1" ht="11.4">
      <c r="C211" s="1864" t="s">
        <v>120</v>
      </c>
      <c r="D211" s="1863" t="s">
        <v>119</v>
      </c>
      <c r="E211" s="1862"/>
      <c r="F211" s="1861"/>
      <c r="G211" s="1860"/>
      <c r="H211" s="1859"/>
      <c r="I211" s="1858"/>
    </row>
    <row r="212" spans="1:11" s="102" customFormat="1" ht="12.75" customHeight="1">
      <c r="B212" s="23"/>
      <c r="C212" s="100" t="s">
        <v>118</v>
      </c>
      <c r="D212" s="103" t="s">
        <v>115</v>
      </c>
      <c r="E212" s="210"/>
      <c r="F212" s="227"/>
      <c r="G212" s="104"/>
      <c r="H212" s="104"/>
      <c r="I212" s="105"/>
      <c r="J212" s="23"/>
    </row>
    <row r="213" spans="1:11" s="102" customFormat="1" ht="14.4">
      <c r="B213" s="23"/>
      <c r="C213" s="106"/>
      <c r="D213" s="43" t="s">
        <v>117</v>
      </c>
      <c r="E213" s="210"/>
      <c r="F213" s="227"/>
      <c r="G213" s="104"/>
      <c r="H213" s="104"/>
      <c r="I213" s="105"/>
      <c r="J213" s="23"/>
    </row>
    <row r="214" spans="1:11" s="102" customFormat="1" ht="12.75" customHeight="1">
      <c r="B214" s="23"/>
      <c r="C214" s="107"/>
      <c r="D214" s="108" t="s">
        <v>113</v>
      </c>
      <c r="E214" s="742">
        <v>5323</v>
      </c>
      <c r="F214" s="1918"/>
      <c r="G214" s="109"/>
      <c r="H214" s="63">
        <f>E214*F214</f>
        <v>0</v>
      </c>
      <c r="I214" s="105"/>
      <c r="J214" s="23"/>
    </row>
    <row r="215" spans="1:11" s="102" customFormat="1">
      <c r="B215" s="23"/>
      <c r="C215" s="106"/>
      <c r="D215" s="103"/>
      <c r="E215" s="156"/>
      <c r="F215" s="1918"/>
      <c r="G215" s="110"/>
      <c r="H215" s="110"/>
      <c r="I215" s="105"/>
      <c r="J215" s="23"/>
    </row>
    <row r="216" spans="1:11" s="102" customFormat="1" ht="14.4">
      <c r="B216" s="23"/>
      <c r="C216" s="100" t="s">
        <v>116</v>
      </c>
      <c r="D216" s="103" t="s">
        <v>115</v>
      </c>
      <c r="E216" s="210"/>
      <c r="F216" s="1918"/>
      <c r="G216" s="104"/>
      <c r="H216" s="104"/>
      <c r="I216" s="105"/>
      <c r="J216" s="23"/>
    </row>
    <row r="217" spans="1:11" s="102" customFormat="1">
      <c r="B217" s="23"/>
      <c r="C217" s="106"/>
      <c r="D217" s="103" t="s">
        <v>114</v>
      </c>
      <c r="E217" s="210"/>
      <c r="F217" s="1918"/>
      <c r="G217" s="104"/>
      <c r="H217" s="104"/>
      <c r="I217" s="105"/>
      <c r="J217" s="23"/>
    </row>
    <row r="218" spans="1:11" s="102" customFormat="1" ht="14.4">
      <c r="B218" s="23"/>
      <c r="C218" s="93"/>
      <c r="D218" s="108" t="s">
        <v>113</v>
      </c>
      <c r="E218" s="742">
        <v>32688</v>
      </c>
      <c r="F218" s="1918"/>
      <c r="G218" s="109"/>
      <c r="H218" s="63">
        <f>E218*F218</f>
        <v>0</v>
      </c>
      <c r="I218" s="105"/>
      <c r="J218" s="23"/>
    </row>
    <row r="219" spans="1:11" s="102" customFormat="1">
      <c r="B219" s="23"/>
      <c r="C219" s="95"/>
      <c r="D219" s="103"/>
      <c r="E219" s="156"/>
      <c r="F219" s="1918"/>
      <c r="G219" s="110"/>
      <c r="H219" s="65"/>
      <c r="I219" s="105"/>
      <c r="J219" s="23"/>
    </row>
    <row r="220" spans="1:11" s="102" customFormat="1">
      <c r="B220" s="23"/>
      <c r="C220" s="95"/>
      <c r="D220" s="103"/>
      <c r="E220" s="156"/>
      <c r="F220" s="1918"/>
      <c r="G220" s="110"/>
      <c r="H220" s="65"/>
      <c r="I220" s="105"/>
      <c r="J220" s="23"/>
    </row>
    <row r="221" spans="1:11" s="66" customFormat="1">
      <c r="C221" s="1864" t="s">
        <v>112</v>
      </c>
      <c r="D221" s="1863" t="s">
        <v>111</v>
      </c>
      <c r="E221" s="1862"/>
      <c r="F221" s="1918"/>
      <c r="G221" s="1860"/>
      <c r="H221" s="1859"/>
      <c r="I221" s="1858"/>
    </row>
    <row r="222" spans="1:11" s="66" customFormat="1">
      <c r="C222" s="67" t="s">
        <v>44</v>
      </c>
      <c r="D222" s="68" t="s">
        <v>110</v>
      </c>
      <c r="E222" s="150"/>
      <c r="F222" s="1918"/>
      <c r="G222" s="69"/>
      <c r="H222" s="70"/>
      <c r="I222" s="71"/>
    </row>
    <row r="223" spans="1:11" s="66" customFormat="1">
      <c r="C223" s="72"/>
      <c r="D223" s="68" t="s">
        <v>109</v>
      </c>
      <c r="E223" s="150"/>
      <c r="F223" s="1918"/>
      <c r="G223" s="69"/>
      <c r="H223" s="70"/>
      <c r="I223" s="71"/>
    </row>
    <row r="224" spans="1:11" customFormat="1" ht="14.4">
      <c r="B224" s="10"/>
      <c r="C224" s="111" t="s">
        <v>760</v>
      </c>
      <c r="D224" s="122" t="s">
        <v>759</v>
      </c>
      <c r="E224" s="127"/>
      <c r="F224" s="1918"/>
      <c r="G224" s="97"/>
      <c r="H224" s="112"/>
      <c r="I224" s="12"/>
      <c r="J224" s="10"/>
      <c r="K224" s="5"/>
    </row>
    <row r="225" spans="2:11" customFormat="1" ht="14.4">
      <c r="B225" s="10"/>
      <c r="C225" s="111" t="s">
        <v>44</v>
      </c>
      <c r="D225" s="97" t="s">
        <v>108</v>
      </c>
      <c r="E225" s="127"/>
      <c r="F225" s="1918"/>
      <c r="G225" s="97"/>
      <c r="H225" s="112"/>
      <c r="I225" s="11"/>
      <c r="J225" s="10"/>
      <c r="K225" s="5"/>
    </row>
    <row r="226" spans="2:11" customFormat="1" ht="14.4">
      <c r="B226" s="10"/>
      <c r="C226" s="108"/>
      <c r="D226" s="113" t="s">
        <v>46</v>
      </c>
      <c r="E226" s="1875">
        <v>17.2</v>
      </c>
      <c r="F226" s="1918"/>
      <c r="G226" s="64"/>
      <c r="H226" s="63">
        <f>E226*F226</f>
        <v>0</v>
      </c>
      <c r="I226" s="11"/>
      <c r="J226" s="10"/>
      <c r="K226" s="5"/>
    </row>
    <row r="227" spans="2:11" customFormat="1" ht="14.4">
      <c r="B227" s="8"/>
      <c r="C227" s="103"/>
      <c r="D227" s="43"/>
      <c r="E227" s="199"/>
      <c r="F227" s="116"/>
      <c r="G227" s="22"/>
      <c r="H227" s="65"/>
      <c r="I227" s="8"/>
      <c r="J227" s="8"/>
    </row>
    <row r="228" spans="2:11" customFormat="1" ht="15" customHeight="1">
      <c r="B228" s="8"/>
      <c r="C228" s="97" t="s">
        <v>107</v>
      </c>
      <c r="D228" s="2197" t="s">
        <v>200</v>
      </c>
      <c r="E228" s="2197"/>
      <c r="F228" s="2197"/>
      <c r="G228" s="2197"/>
      <c r="H228" s="112"/>
      <c r="I228" s="8"/>
      <c r="J228" s="8"/>
    </row>
    <row r="229" spans="2:11" customFormat="1" ht="17.25" customHeight="1">
      <c r="B229" s="8"/>
      <c r="C229" s="111"/>
      <c r="D229" s="2197"/>
      <c r="E229" s="2197"/>
      <c r="F229" s="2197"/>
      <c r="G229" s="2197"/>
      <c r="H229" s="112"/>
      <c r="I229" s="8"/>
      <c r="J229" s="8"/>
    </row>
    <row r="230" spans="2:11" customFormat="1" ht="15" customHeight="1">
      <c r="B230" s="8"/>
      <c r="C230" s="111" t="s">
        <v>44</v>
      </c>
      <c r="D230" s="2197" t="s">
        <v>106</v>
      </c>
      <c r="E230" s="2198"/>
      <c r="F230" s="2198"/>
      <c r="G230" s="2198"/>
      <c r="H230" s="112"/>
      <c r="I230" s="8"/>
      <c r="J230" s="8"/>
    </row>
    <row r="231" spans="2:11" customFormat="1" ht="14.4">
      <c r="B231" s="8"/>
      <c r="C231" s="108"/>
      <c r="D231" s="113" t="s">
        <v>46</v>
      </c>
      <c r="E231" s="1875">
        <v>25</v>
      </c>
      <c r="F231" s="1918"/>
      <c r="G231" s="64"/>
      <c r="H231" s="63">
        <f>E231*F231</f>
        <v>0</v>
      </c>
      <c r="I231" s="8"/>
      <c r="J231" s="8"/>
    </row>
    <row r="232" spans="2:11" customFormat="1" ht="14.4">
      <c r="B232" s="8"/>
      <c r="C232" s="103"/>
      <c r="D232" s="43"/>
      <c r="E232" s="199"/>
      <c r="F232" s="116"/>
      <c r="G232" s="22"/>
      <c r="H232" s="65"/>
      <c r="I232" s="8"/>
      <c r="J232" s="8"/>
    </row>
    <row r="233" spans="2:11" customFormat="1" ht="15" customHeight="1">
      <c r="B233" s="8"/>
      <c r="C233" s="97" t="s">
        <v>235</v>
      </c>
      <c r="D233" s="2197" t="s">
        <v>236</v>
      </c>
      <c r="E233" s="2197"/>
      <c r="F233" s="2197"/>
      <c r="G233" s="2197"/>
      <c r="H233" s="112"/>
      <c r="I233" s="8"/>
      <c r="J233" s="8"/>
    </row>
    <row r="234" spans="2:11" customFormat="1" ht="17.25" customHeight="1">
      <c r="B234" s="8"/>
      <c r="C234" s="111"/>
      <c r="D234" s="2197"/>
      <c r="E234" s="2197"/>
      <c r="F234" s="2197"/>
      <c r="G234" s="2197"/>
      <c r="H234" s="112"/>
      <c r="I234" s="8"/>
      <c r="J234" s="8"/>
    </row>
    <row r="235" spans="2:11" customFormat="1" ht="15" customHeight="1">
      <c r="B235" s="8"/>
      <c r="C235" s="111" t="s">
        <v>44</v>
      </c>
      <c r="D235" s="2197" t="s">
        <v>220</v>
      </c>
      <c r="E235" s="2198"/>
      <c r="F235" s="2198"/>
      <c r="G235" s="2198"/>
      <c r="H235" s="112"/>
      <c r="I235" s="8"/>
      <c r="J235" s="8"/>
    </row>
    <row r="236" spans="2:11" customFormat="1" ht="14.4">
      <c r="B236" s="8"/>
      <c r="C236" s="108"/>
      <c r="D236" s="113" t="s">
        <v>46</v>
      </c>
      <c r="E236" s="1875">
        <v>16.399999999999999</v>
      </c>
      <c r="F236" s="1918"/>
      <c r="G236" s="64"/>
      <c r="H236" s="63">
        <f>E236*F236</f>
        <v>0</v>
      </c>
      <c r="I236" s="8"/>
      <c r="J236" s="8"/>
    </row>
    <row r="237" spans="2:11" customFormat="1" ht="14.4">
      <c r="B237" s="8"/>
      <c r="C237" s="103"/>
      <c r="D237" s="43"/>
      <c r="E237" s="199"/>
      <c r="F237" s="1912"/>
      <c r="G237" s="22"/>
      <c r="H237" s="65"/>
      <c r="I237" s="8"/>
      <c r="J237" s="8"/>
    </row>
    <row r="238" spans="2:11" customFormat="1" ht="15" customHeight="1">
      <c r="B238" s="8"/>
      <c r="C238" s="97" t="s">
        <v>218</v>
      </c>
      <c r="D238" s="2197" t="s">
        <v>219</v>
      </c>
      <c r="E238" s="2197"/>
      <c r="F238" s="2197"/>
      <c r="G238" s="2197"/>
      <c r="H238" s="112"/>
      <c r="I238" s="8"/>
      <c r="J238" s="8"/>
    </row>
    <row r="239" spans="2:11" customFormat="1" ht="23.25" customHeight="1">
      <c r="B239" s="8"/>
      <c r="C239" s="111"/>
      <c r="D239" s="2197"/>
      <c r="E239" s="2197"/>
      <c r="F239" s="2197"/>
      <c r="G239" s="2197"/>
      <c r="H239" s="112"/>
      <c r="I239" s="8"/>
      <c r="J239" s="8"/>
    </row>
    <row r="240" spans="2:11" customFormat="1" ht="15" customHeight="1">
      <c r="B240" s="8"/>
      <c r="C240" s="111" t="s">
        <v>44</v>
      </c>
      <c r="D240" s="2197" t="s">
        <v>237</v>
      </c>
      <c r="E240" s="2198"/>
      <c r="F240" s="2198"/>
      <c r="G240" s="2198"/>
      <c r="H240" s="112"/>
      <c r="I240" s="8"/>
      <c r="J240" s="8"/>
    </row>
    <row r="241" spans="2:11" customFormat="1" ht="14.4">
      <c r="B241" s="8"/>
      <c r="C241" s="108"/>
      <c r="D241" s="113" t="s">
        <v>46</v>
      </c>
      <c r="E241" s="1875">
        <v>85.8</v>
      </c>
      <c r="F241" s="1918"/>
      <c r="G241" s="64"/>
      <c r="H241" s="63">
        <f>E241*F241</f>
        <v>0</v>
      </c>
      <c r="I241" s="8"/>
      <c r="J241" s="8"/>
    </row>
    <row r="242" spans="2:11" customFormat="1" ht="14.4">
      <c r="B242" s="8"/>
      <c r="C242" s="103"/>
      <c r="D242" s="43"/>
      <c r="E242" s="199"/>
      <c r="F242" s="116"/>
      <c r="G242" s="22"/>
      <c r="H242" s="65"/>
      <c r="I242" s="8"/>
      <c r="J242" s="8"/>
    </row>
    <row r="243" spans="2:11" customFormat="1" ht="15" customHeight="1">
      <c r="B243" s="8"/>
      <c r="C243" s="114" t="s">
        <v>105</v>
      </c>
      <c r="D243" s="2197" t="s">
        <v>238</v>
      </c>
      <c r="E243" s="2197"/>
      <c r="F243" s="2197"/>
      <c r="G243" s="2197"/>
      <c r="H243" s="112"/>
      <c r="I243" s="8"/>
      <c r="J243" s="8"/>
    </row>
    <row r="244" spans="2:11" customFormat="1" ht="14.4">
      <c r="B244" s="8"/>
      <c r="C244" s="111"/>
      <c r="D244" s="2197"/>
      <c r="E244" s="2197"/>
      <c r="F244" s="2197"/>
      <c r="G244" s="2197"/>
      <c r="H244" s="112"/>
      <c r="I244" s="8"/>
      <c r="J244" s="8"/>
    </row>
    <row r="245" spans="2:11" customFormat="1" ht="12.75" customHeight="1">
      <c r="B245" s="8"/>
      <c r="C245" s="111" t="s">
        <v>44</v>
      </c>
      <c r="D245" s="2197" t="s">
        <v>261</v>
      </c>
      <c r="E245" s="2198"/>
      <c r="F245" s="2198"/>
      <c r="G245" s="2198"/>
      <c r="H245" s="112"/>
      <c r="I245" s="8"/>
      <c r="J245" s="8"/>
    </row>
    <row r="246" spans="2:11" customFormat="1" ht="14.4">
      <c r="B246" s="8"/>
      <c r="C246" s="108"/>
      <c r="D246" s="113" t="s">
        <v>46</v>
      </c>
      <c r="E246" s="1875">
        <v>58.1</v>
      </c>
      <c r="F246" s="1918"/>
      <c r="G246" s="64"/>
      <c r="H246" s="63">
        <f>E246*F246</f>
        <v>0</v>
      </c>
      <c r="I246" s="8"/>
      <c r="J246" s="8"/>
    </row>
    <row r="247" spans="2:11" customFormat="1" ht="14.4">
      <c r="B247" s="8"/>
      <c r="C247" s="103"/>
      <c r="D247" s="43"/>
      <c r="E247" s="199"/>
      <c r="F247" s="116"/>
      <c r="G247" s="22"/>
      <c r="H247" s="65"/>
      <c r="I247" s="8"/>
      <c r="J247" s="8"/>
    </row>
    <row r="248" spans="2:11" customFormat="1" ht="15" customHeight="1">
      <c r="B248" s="10"/>
      <c r="C248" s="97" t="s">
        <v>201</v>
      </c>
      <c r="D248" s="2197" t="s">
        <v>202</v>
      </c>
      <c r="E248" s="2197"/>
      <c r="F248" s="2197"/>
      <c r="G248" s="2197"/>
      <c r="H248" s="112"/>
      <c r="I248" s="11"/>
      <c r="J248" s="10"/>
      <c r="K248" s="5"/>
    </row>
    <row r="249" spans="2:11" customFormat="1" ht="20.25" customHeight="1">
      <c r="B249" s="10"/>
      <c r="C249" s="111"/>
      <c r="D249" s="2197"/>
      <c r="E249" s="2197"/>
      <c r="F249" s="2197"/>
      <c r="G249" s="2197"/>
      <c r="H249" s="112"/>
      <c r="I249" s="11"/>
      <c r="J249" s="10"/>
      <c r="K249" s="115"/>
    </row>
    <row r="250" spans="2:11" customFormat="1" ht="14.4">
      <c r="B250" s="10"/>
      <c r="C250" s="111" t="s">
        <v>44</v>
      </c>
      <c r="D250" s="97" t="s">
        <v>221</v>
      </c>
      <c r="E250" s="127"/>
      <c r="F250" s="127"/>
      <c r="G250" s="97"/>
      <c r="H250" s="112"/>
      <c r="I250" s="8"/>
      <c r="J250" s="8"/>
    </row>
    <row r="251" spans="2:11" customFormat="1" ht="14.4">
      <c r="B251" s="8"/>
      <c r="C251" s="108"/>
      <c r="D251" s="113" t="s">
        <v>46</v>
      </c>
      <c r="E251" s="1875">
        <v>13.9</v>
      </c>
      <c r="F251" s="1918"/>
      <c r="G251" s="64"/>
      <c r="H251" s="63">
        <f>E251*F251</f>
        <v>0</v>
      </c>
      <c r="I251" s="8"/>
      <c r="J251" s="8"/>
    </row>
    <row r="252" spans="2:11" customFormat="1" ht="14.4">
      <c r="B252" s="8"/>
      <c r="C252" s="103"/>
      <c r="D252" s="43"/>
      <c r="E252" s="199"/>
      <c r="F252" s="1918"/>
      <c r="G252" s="22"/>
      <c r="H252" s="65"/>
      <c r="I252" s="8"/>
      <c r="J252" s="8"/>
    </row>
    <row r="253" spans="2:11" s="66" customFormat="1" ht="11.4">
      <c r="C253" s="1864" t="s">
        <v>104</v>
      </c>
      <c r="D253" s="1863" t="s">
        <v>103</v>
      </c>
      <c r="E253" s="1862"/>
      <c r="F253" s="2016"/>
      <c r="G253" s="1860"/>
      <c r="H253" s="1859"/>
      <c r="I253" s="1858"/>
    </row>
    <row r="254" spans="2:11" customFormat="1" ht="14.4">
      <c r="C254" s="111" t="s">
        <v>102</v>
      </c>
      <c r="D254" s="97" t="s">
        <v>101</v>
      </c>
      <c r="E254" s="127"/>
      <c r="F254" s="1928"/>
      <c r="G254" s="97"/>
      <c r="H254" s="112"/>
      <c r="I254" s="97"/>
      <c r="J254" s="97"/>
    </row>
    <row r="255" spans="2:11" customFormat="1" ht="14.4">
      <c r="C255" s="111" t="s">
        <v>44</v>
      </c>
      <c r="D255" s="97" t="s">
        <v>100</v>
      </c>
      <c r="E255" s="127"/>
      <c r="F255" s="1928"/>
      <c r="G255" s="97"/>
      <c r="H255" s="112"/>
      <c r="I255" s="97"/>
      <c r="J255" s="97"/>
    </row>
    <row r="256" spans="2:11" customFormat="1" ht="14.4">
      <c r="C256" s="108"/>
      <c r="D256" s="113" t="s">
        <v>40</v>
      </c>
      <c r="E256" s="1875">
        <v>35.5</v>
      </c>
      <c r="F256" s="1918"/>
      <c r="G256" s="64"/>
      <c r="H256" s="63">
        <f>E256*F256</f>
        <v>0</v>
      </c>
      <c r="I256" s="97"/>
      <c r="J256" s="97"/>
    </row>
    <row r="257" spans="2:10" s="97" customFormat="1" ht="14.4">
      <c r="C257" s="103"/>
      <c r="D257" s="123"/>
      <c r="E257" s="199"/>
      <c r="F257" s="1912"/>
      <c r="G257" s="22"/>
      <c r="H257" s="65"/>
    </row>
    <row r="258" spans="2:10" s="97" customFormat="1" ht="14.4">
      <c r="C258" s="97" t="s">
        <v>99</v>
      </c>
      <c r="D258" s="97" t="s">
        <v>98</v>
      </c>
      <c r="E258" s="127"/>
      <c r="F258" s="1929"/>
      <c r="H258" s="112"/>
    </row>
    <row r="259" spans="2:10" s="97" customFormat="1" ht="14.4">
      <c r="C259" s="114"/>
      <c r="D259" s="97" t="s">
        <v>97</v>
      </c>
      <c r="E259" s="127"/>
      <c r="F259" s="1929"/>
      <c r="H259" s="112"/>
    </row>
    <row r="260" spans="2:10" s="97" customFormat="1" ht="14.4">
      <c r="C260" s="114"/>
      <c r="D260" s="97" t="s">
        <v>96</v>
      </c>
      <c r="E260" s="127"/>
      <c r="F260" s="1929"/>
      <c r="H260" s="112"/>
    </row>
    <row r="261" spans="2:10" s="97" customFormat="1" ht="14.4">
      <c r="C261" s="111" t="s">
        <v>44</v>
      </c>
      <c r="D261" s="97" t="s">
        <v>95</v>
      </c>
      <c r="E261" s="127"/>
      <c r="F261" s="1929"/>
      <c r="H261" s="112"/>
    </row>
    <row r="262" spans="2:10" s="97" customFormat="1" ht="14.4">
      <c r="C262" s="108"/>
      <c r="D262" s="124" t="s">
        <v>40</v>
      </c>
      <c r="E262" s="62">
        <v>152</v>
      </c>
      <c r="F262" s="1918"/>
      <c r="G262" s="64"/>
      <c r="H262" s="63">
        <f>E262*F262</f>
        <v>0</v>
      </c>
    </row>
    <row r="263" spans="2:10" s="97" customFormat="1" ht="14.4">
      <c r="C263" s="103"/>
      <c r="D263" s="123"/>
      <c r="E263" s="199"/>
      <c r="F263" s="1918"/>
      <c r="G263" s="22"/>
      <c r="H263" s="65"/>
    </row>
    <row r="264" spans="2:10" customFormat="1" ht="14.4">
      <c r="C264" s="114" t="s">
        <v>94</v>
      </c>
      <c r="D264" s="97" t="s">
        <v>93</v>
      </c>
      <c r="E264" s="127"/>
      <c r="F264" s="1918"/>
      <c r="G264" s="97"/>
      <c r="H264" s="112"/>
    </row>
    <row r="265" spans="2:10" customFormat="1" ht="14.4">
      <c r="C265" s="114"/>
      <c r="D265" s="97" t="s">
        <v>92</v>
      </c>
      <c r="E265" s="127"/>
      <c r="F265" s="1918"/>
      <c r="G265" s="97"/>
      <c r="H265" s="112"/>
    </row>
    <row r="266" spans="2:10" customFormat="1" ht="14.4">
      <c r="C266" s="108"/>
      <c r="D266" s="113" t="s">
        <v>11</v>
      </c>
      <c r="E266" s="1875">
        <v>1</v>
      </c>
      <c r="F266" s="1918"/>
      <c r="G266" s="64"/>
      <c r="H266" s="63">
        <f>E266*F266</f>
        <v>0</v>
      </c>
    </row>
    <row r="267" spans="2:10" s="97" customFormat="1" ht="14.4">
      <c r="C267" s="103"/>
      <c r="D267" s="123"/>
      <c r="E267" s="199"/>
      <c r="F267" s="1912"/>
      <c r="G267" s="22"/>
      <c r="H267" s="65"/>
    </row>
    <row r="268" spans="2:10" s="97" customFormat="1" ht="12.75" customHeight="1">
      <c r="C268" s="103"/>
      <c r="D268" s="123"/>
      <c r="E268" s="199"/>
      <c r="F268" s="1912"/>
      <c r="G268" s="22"/>
      <c r="H268" s="65"/>
    </row>
    <row r="269" spans="2:10" s="97" customFormat="1" ht="14.4">
      <c r="C269" s="1864" t="s">
        <v>91</v>
      </c>
      <c r="D269" s="1863" t="s">
        <v>90</v>
      </c>
      <c r="E269" s="1862"/>
      <c r="F269" s="1861"/>
      <c r="G269" s="1860"/>
      <c r="H269" s="1859"/>
    </row>
    <row r="270" spans="2:10" customFormat="1" ht="14.4">
      <c r="C270" s="114" t="s">
        <v>89</v>
      </c>
      <c r="D270" s="97" t="s">
        <v>88</v>
      </c>
      <c r="E270" s="127"/>
      <c r="F270" s="127"/>
      <c r="G270" s="97"/>
      <c r="H270" s="112"/>
    </row>
    <row r="271" spans="2:10" customFormat="1" ht="14.4">
      <c r="C271" s="111"/>
      <c r="D271" s="97" t="s">
        <v>1667</v>
      </c>
      <c r="E271" s="127"/>
      <c r="F271" s="127"/>
      <c r="G271" s="97"/>
      <c r="H271" s="112"/>
    </row>
    <row r="272" spans="2:10" customFormat="1" ht="15" customHeight="1">
      <c r="B272" s="10"/>
      <c r="C272" s="111" t="s">
        <v>44</v>
      </c>
      <c r="D272" s="2183" t="s">
        <v>251</v>
      </c>
      <c r="E272" s="2183"/>
      <c r="F272" s="2183"/>
      <c r="G272" s="2183"/>
      <c r="H272" s="2183"/>
      <c r="I272" s="8"/>
      <c r="J272" s="8"/>
    </row>
    <row r="273" spans="2:13" customFormat="1" ht="21.75" customHeight="1">
      <c r="B273" s="10"/>
      <c r="C273" s="111"/>
      <c r="D273" s="2183"/>
      <c r="E273" s="2183"/>
      <c r="F273" s="2183"/>
      <c r="G273" s="2183"/>
      <c r="H273" s="2183"/>
      <c r="I273" s="8"/>
      <c r="J273" s="8"/>
      <c r="M273" s="97"/>
    </row>
    <row r="274" spans="2:13" customFormat="1" ht="25.5" customHeight="1">
      <c r="B274" s="10"/>
      <c r="C274" s="111"/>
      <c r="D274" s="2183"/>
      <c r="E274" s="2183"/>
      <c r="F274" s="2183"/>
      <c r="G274" s="2183"/>
      <c r="H274" s="2183"/>
      <c r="I274" s="8"/>
      <c r="J274" s="8"/>
      <c r="M274" s="97"/>
    </row>
    <row r="275" spans="2:13" customFormat="1" ht="14.4">
      <c r="C275" s="108"/>
      <c r="D275" s="185" t="s">
        <v>45</v>
      </c>
      <c r="E275" s="1875">
        <v>36</v>
      </c>
      <c r="F275" s="1918"/>
      <c r="G275" s="64"/>
      <c r="H275" s="63">
        <f>E275*F275</f>
        <v>0</v>
      </c>
      <c r="M275" s="118"/>
    </row>
    <row r="276" spans="2:13" customFormat="1" ht="14.4">
      <c r="C276" s="103"/>
      <c r="D276" s="186"/>
      <c r="E276" s="199"/>
      <c r="F276" s="1918"/>
      <c r="G276" s="22"/>
      <c r="H276" s="65"/>
    </row>
    <row r="277" spans="2:13" customFormat="1" ht="14.4">
      <c r="C277" s="111" t="s">
        <v>87</v>
      </c>
      <c r="D277" s="187" t="s">
        <v>86</v>
      </c>
      <c r="E277" s="127"/>
      <c r="F277" s="1918"/>
      <c r="G277" s="187"/>
      <c r="H277" s="188"/>
    </row>
    <row r="278" spans="2:13" customFormat="1" ht="14.4">
      <c r="C278" s="111"/>
      <c r="D278" s="187" t="s">
        <v>85</v>
      </c>
      <c r="E278" s="127"/>
      <c r="F278" s="1918"/>
      <c r="G278" s="187"/>
      <c r="H278" s="188"/>
    </row>
    <row r="279" spans="2:13" customFormat="1" ht="21.75" customHeight="1">
      <c r="C279" s="108"/>
      <c r="D279" s="185" t="s">
        <v>11</v>
      </c>
      <c r="E279" s="1875">
        <v>4</v>
      </c>
      <c r="F279" s="1918"/>
      <c r="G279" s="64"/>
      <c r="H279" s="63">
        <f>E279*F279</f>
        <v>0</v>
      </c>
    </row>
    <row r="280" spans="2:13" customFormat="1" ht="14.4">
      <c r="C280" s="103"/>
      <c r="D280" s="186"/>
      <c r="E280" s="199"/>
      <c r="F280" s="1918"/>
      <c r="G280" s="22"/>
      <c r="H280" s="22"/>
    </row>
    <row r="281" spans="2:13" customFormat="1" ht="14.4">
      <c r="C281" s="111" t="s">
        <v>84</v>
      </c>
      <c r="D281" s="187" t="s">
        <v>83</v>
      </c>
      <c r="E281" s="127"/>
      <c r="F281" s="1918"/>
      <c r="G281" s="187"/>
      <c r="H281" s="188"/>
    </row>
    <row r="282" spans="2:13" customFormat="1" ht="14.4">
      <c r="C282" s="111"/>
      <c r="D282" s="187" t="s">
        <v>82</v>
      </c>
      <c r="E282" s="127"/>
      <c r="F282" s="1918"/>
      <c r="G282" s="187"/>
      <c r="H282" s="188"/>
    </row>
    <row r="283" spans="2:13" customFormat="1" ht="14.4">
      <c r="C283" s="108"/>
      <c r="D283" s="185" t="s">
        <v>11</v>
      </c>
      <c r="E283" s="62">
        <v>1</v>
      </c>
      <c r="F283" s="1918"/>
      <c r="G283" s="64"/>
      <c r="H283" s="63">
        <f>E283*F283</f>
        <v>0</v>
      </c>
    </row>
    <row r="284" spans="2:13" s="97" customFormat="1" ht="14.4">
      <c r="C284" s="1864" t="s">
        <v>81</v>
      </c>
      <c r="D284" s="1863" t="s">
        <v>80</v>
      </c>
      <c r="E284" s="1862"/>
      <c r="F284" s="1918"/>
      <c r="G284" s="1860"/>
      <c r="H284" s="1859"/>
    </row>
    <row r="285" spans="2:13" s="97" customFormat="1" ht="14.4">
      <c r="C285" s="1864" t="s">
        <v>79</v>
      </c>
      <c r="D285" s="1863" t="s">
        <v>78</v>
      </c>
      <c r="E285" s="1862"/>
      <c r="F285" s="1918"/>
      <c r="G285" s="1860"/>
      <c r="H285" s="1859"/>
    </row>
    <row r="286" spans="2:13" customFormat="1" ht="24" customHeight="1">
      <c r="C286" s="111" t="s">
        <v>77</v>
      </c>
      <c r="D286" s="187" t="s">
        <v>1670</v>
      </c>
      <c r="E286" s="127"/>
      <c r="F286" s="1918"/>
      <c r="G286" s="187"/>
      <c r="H286" s="188"/>
    </row>
    <row r="287" spans="2:13" customFormat="1" ht="14.4">
      <c r="C287" s="111"/>
      <c r="D287" s="187"/>
      <c r="E287" s="127"/>
      <c r="F287" s="1918"/>
      <c r="G287" s="187"/>
      <c r="H287" s="188"/>
    </row>
    <row r="288" spans="2:13" customFormat="1" ht="14.4">
      <c r="C288" s="108"/>
      <c r="D288" s="185" t="s">
        <v>40</v>
      </c>
      <c r="E288" s="1875">
        <v>0</v>
      </c>
      <c r="F288" s="1918"/>
      <c r="G288" s="64"/>
      <c r="H288" s="63">
        <f>E288*F288</f>
        <v>0</v>
      </c>
    </row>
    <row r="289" spans="3:11" customFormat="1" ht="12.75" customHeight="1">
      <c r="C289" s="103"/>
      <c r="D289" s="186"/>
      <c r="E289" s="199"/>
      <c r="F289" s="1916"/>
      <c r="G289" s="22"/>
      <c r="H289" s="22"/>
    </row>
    <row r="290" spans="3:11" s="66" customFormat="1" ht="11.4">
      <c r="C290" s="1864" t="s">
        <v>76</v>
      </c>
      <c r="D290" s="1863" t="s">
        <v>75</v>
      </c>
      <c r="E290" s="1862"/>
      <c r="F290" s="2019"/>
      <c r="G290" s="1860"/>
      <c r="H290" s="1859"/>
      <c r="I290" s="1858"/>
    </row>
    <row r="291" spans="3:11" customFormat="1" ht="12.75" customHeight="1">
      <c r="C291" s="103"/>
      <c r="D291" s="43"/>
      <c r="E291" s="199"/>
      <c r="F291" s="1912"/>
      <c r="G291" s="22"/>
      <c r="H291" s="65"/>
      <c r="I291" s="97"/>
      <c r="J291" s="97"/>
      <c r="K291" s="97"/>
    </row>
    <row r="292" spans="3:11" customFormat="1" ht="15" customHeight="1">
      <c r="C292" s="97" t="s">
        <v>203</v>
      </c>
      <c r="D292" s="122" t="s">
        <v>204</v>
      </c>
      <c r="E292" s="127"/>
      <c r="F292" s="1929"/>
      <c r="G292" s="97"/>
      <c r="H292" s="112"/>
      <c r="I292" s="97"/>
      <c r="J292" s="97"/>
    </row>
    <row r="293" spans="3:11" customFormat="1" ht="15" customHeight="1">
      <c r="C293" s="108"/>
      <c r="D293" s="185" t="s">
        <v>40</v>
      </c>
      <c r="E293" s="1875">
        <v>90</v>
      </c>
      <c r="F293" s="1918"/>
      <c r="G293" s="64"/>
      <c r="H293" s="63">
        <f>E293*F293</f>
        <v>0</v>
      </c>
      <c r="I293" s="97"/>
      <c r="J293" s="97"/>
    </row>
    <row r="294" spans="3:11" customFormat="1" ht="14.4">
      <c r="C294" s="111" t="s">
        <v>74</v>
      </c>
      <c r="D294" s="122" t="s">
        <v>205</v>
      </c>
      <c r="E294" s="127"/>
      <c r="F294" s="76"/>
      <c r="G294" s="187"/>
      <c r="H294" s="112"/>
      <c r="I294" s="97"/>
      <c r="J294" s="97"/>
    </row>
    <row r="295" spans="3:11" customFormat="1" ht="14.4">
      <c r="C295" s="111"/>
      <c r="D295" s="122" t="s">
        <v>73</v>
      </c>
      <c r="E295" s="127"/>
      <c r="F295" s="76"/>
      <c r="G295" s="187"/>
      <c r="H295" s="112"/>
      <c r="I295" s="97"/>
      <c r="J295" s="97"/>
    </row>
    <row r="296" spans="3:11" customFormat="1" ht="33" customHeight="1">
      <c r="C296" s="120" t="s">
        <v>44</v>
      </c>
      <c r="D296" s="2183" t="s">
        <v>206</v>
      </c>
      <c r="E296" s="2184"/>
      <c r="F296" s="2184"/>
      <c r="G296" s="2184"/>
      <c r="H296" s="112"/>
      <c r="I296" s="97"/>
      <c r="J296" s="97"/>
    </row>
    <row r="297" spans="3:11" customFormat="1" ht="15" customHeight="1">
      <c r="C297" s="108"/>
      <c r="D297" s="185" t="s">
        <v>40</v>
      </c>
      <c r="E297" s="1875">
        <v>90</v>
      </c>
      <c r="F297" s="1918"/>
      <c r="G297" s="64"/>
      <c r="H297" s="63">
        <f>E297*F297</f>
        <v>0</v>
      </c>
      <c r="I297" s="97"/>
      <c r="J297" s="97"/>
    </row>
    <row r="298" spans="3:11" customFormat="1" ht="14.4">
      <c r="C298" s="97" t="s">
        <v>207</v>
      </c>
      <c r="D298" s="2287" t="s">
        <v>208</v>
      </c>
      <c r="E298" s="2293"/>
      <c r="F298" s="2293"/>
      <c r="G298" s="2293"/>
      <c r="H298" s="112"/>
      <c r="I298" s="97"/>
      <c r="J298" s="97"/>
    </row>
    <row r="299" spans="3:11" customFormat="1" ht="24" customHeight="1">
      <c r="C299" s="97"/>
      <c r="D299" s="2183"/>
      <c r="E299" s="2183"/>
      <c r="F299" s="2183"/>
      <c r="G299" s="2183"/>
      <c r="H299" s="112"/>
      <c r="I299" s="97"/>
      <c r="J299" s="97"/>
    </row>
    <row r="300" spans="3:11" customFormat="1" ht="14.4">
      <c r="C300" s="108"/>
      <c r="D300" s="185" t="s">
        <v>40</v>
      </c>
      <c r="E300" s="1875">
        <v>90</v>
      </c>
      <c r="F300" s="1918"/>
      <c r="G300" s="64"/>
      <c r="H300" s="63">
        <f>E300*F300</f>
        <v>0</v>
      </c>
      <c r="I300" s="97"/>
      <c r="J300" s="97"/>
    </row>
    <row r="301" spans="3:11" customFormat="1" ht="14.4">
      <c r="C301" s="103"/>
      <c r="D301" s="186"/>
      <c r="E301" s="199"/>
      <c r="F301" s="65"/>
      <c r="G301" s="22"/>
      <c r="H301" s="65"/>
      <c r="I301" s="97"/>
      <c r="J301" s="97"/>
    </row>
    <row r="302" spans="3:11" customFormat="1" ht="14.4">
      <c r="C302" s="97" t="s">
        <v>209</v>
      </c>
      <c r="D302" s="2287" t="s">
        <v>210</v>
      </c>
      <c r="E302" s="2293"/>
      <c r="F302" s="2293"/>
      <c r="G302" s="2293"/>
      <c r="H302" s="112"/>
      <c r="I302" s="97"/>
      <c r="J302" s="97"/>
    </row>
    <row r="303" spans="3:11" customFormat="1" ht="15" customHeight="1">
      <c r="C303" s="97"/>
      <c r="D303" s="2183"/>
      <c r="E303" s="2183"/>
      <c r="F303" s="2183"/>
      <c r="G303" s="2183"/>
      <c r="H303" s="112"/>
      <c r="I303" s="97"/>
      <c r="J303" s="97"/>
    </row>
    <row r="304" spans="3:11" customFormat="1" ht="14.4">
      <c r="C304" s="108"/>
      <c r="D304" s="185" t="s">
        <v>40</v>
      </c>
      <c r="E304" s="1875">
        <v>90</v>
      </c>
      <c r="F304" s="1918"/>
      <c r="G304" s="64"/>
      <c r="H304" s="63">
        <f>E304*F304</f>
        <v>0</v>
      </c>
      <c r="I304" s="97"/>
      <c r="J304" s="170"/>
    </row>
    <row r="305" spans="2:11" customFormat="1" ht="14.4">
      <c r="C305" s="97" t="s">
        <v>211</v>
      </c>
      <c r="D305" s="2291" t="s">
        <v>212</v>
      </c>
      <c r="E305" s="2290"/>
      <c r="F305" s="2290"/>
      <c r="G305" s="2290"/>
      <c r="H305" s="2292"/>
    </row>
    <row r="306" spans="2:11" customFormat="1" ht="15" customHeight="1">
      <c r="C306" s="111"/>
      <c r="D306" s="2181"/>
      <c r="E306" s="2181"/>
      <c r="F306" s="2181"/>
      <c r="G306" s="2181"/>
      <c r="H306" s="2196"/>
    </row>
    <row r="307" spans="2:11" customFormat="1" ht="14.4">
      <c r="C307" s="120" t="s">
        <v>44</v>
      </c>
      <c r="D307" s="2176" t="s">
        <v>213</v>
      </c>
      <c r="E307" s="2182"/>
      <c r="F307" s="2182"/>
      <c r="G307" s="2182"/>
      <c r="H307" s="112"/>
      <c r="I307" s="97"/>
      <c r="J307" s="97"/>
    </row>
    <row r="308" spans="2:11" customFormat="1" ht="15" customHeight="1">
      <c r="C308" s="108"/>
      <c r="D308" s="185" t="s">
        <v>45</v>
      </c>
      <c r="E308" s="1876">
        <f>(9.62+9.22)*1</f>
        <v>18.84</v>
      </c>
      <c r="F308" s="1918"/>
      <c r="G308" s="64"/>
      <c r="H308" s="63">
        <f>E308*F308</f>
        <v>0</v>
      </c>
      <c r="I308" s="97"/>
      <c r="J308" s="97"/>
      <c r="K308" s="97"/>
    </row>
    <row r="309" spans="2:11" customFormat="1" ht="14.4">
      <c r="C309" s="111"/>
      <c r="D309" s="97"/>
      <c r="E309" s="199"/>
      <c r="F309" s="119"/>
      <c r="G309" s="22"/>
      <c r="H309" s="77"/>
      <c r="I309" s="97"/>
      <c r="J309" s="97"/>
    </row>
    <row r="310" spans="2:11" customFormat="1" ht="14.4">
      <c r="C310" s="111" t="s">
        <v>72</v>
      </c>
      <c r="D310" s="97" t="s">
        <v>71</v>
      </c>
      <c r="E310" s="127"/>
      <c r="F310" s="117"/>
      <c r="G310" s="97"/>
      <c r="H310" s="112"/>
    </row>
    <row r="311" spans="2:11" customFormat="1" ht="14.4">
      <c r="C311" s="111"/>
      <c r="D311" s="97" t="s">
        <v>1706</v>
      </c>
      <c r="E311" s="127"/>
      <c r="F311" s="117"/>
      <c r="G311" s="97"/>
      <c r="H311" s="112"/>
    </row>
    <row r="312" spans="2:11" customFormat="1" ht="31.5" customHeight="1">
      <c r="C312" s="120" t="s">
        <v>44</v>
      </c>
      <c r="D312" s="2183" t="s">
        <v>70</v>
      </c>
      <c r="E312" s="2184"/>
      <c r="F312" s="2184"/>
      <c r="G312" s="2184"/>
      <c r="H312" s="112"/>
      <c r="I312" s="97"/>
      <c r="J312" s="97"/>
    </row>
    <row r="313" spans="2:11" customFormat="1" ht="15" customHeight="1">
      <c r="C313" s="108"/>
      <c r="D313" s="185" t="s">
        <v>40</v>
      </c>
      <c r="E313" s="1875">
        <v>108.8</v>
      </c>
      <c r="F313" s="1918"/>
      <c r="G313" s="64"/>
      <c r="H313" s="63">
        <f>E313*F313</f>
        <v>0</v>
      </c>
      <c r="I313" s="97"/>
      <c r="J313" s="97"/>
      <c r="K313" s="97"/>
    </row>
    <row r="314" spans="2:11" customFormat="1" ht="14.4">
      <c r="C314" s="103"/>
      <c r="D314" s="43"/>
      <c r="E314" s="199"/>
      <c r="F314" s="116"/>
      <c r="G314" s="22"/>
      <c r="H314" s="65"/>
      <c r="I314" s="97"/>
      <c r="J314" s="97"/>
    </row>
    <row r="315" spans="2:11" customFormat="1" ht="14.4">
      <c r="C315" s="97" t="s">
        <v>69</v>
      </c>
      <c r="D315" s="2185" t="s">
        <v>68</v>
      </c>
      <c r="E315" s="2181"/>
      <c r="F315" s="2181"/>
      <c r="G315" s="2181"/>
      <c r="H315" s="112"/>
      <c r="I315" s="97"/>
      <c r="J315" s="97"/>
    </row>
    <row r="316" spans="2:11" customFormat="1" ht="12.75" customHeight="1">
      <c r="C316" s="111"/>
      <c r="D316" s="2181"/>
      <c r="E316" s="2181"/>
      <c r="F316" s="2181"/>
      <c r="G316" s="2181"/>
      <c r="H316" s="112"/>
      <c r="I316" s="97"/>
      <c r="J316" s="97"/>
    </row>
    <row r="317" spans="2:11" customFormat="1" ht="14.4">
      <c r="B317" s="8"/>
      <c r="C317" s="111" t="s">
        <v>44</v>
      </c>
      <c r="D317" s="2176" t="s">
        <v>1650</v>
      </c>
      <c r="E317" s="2176"/>
      <c r="F317" s="2176"/>
      <c r="G317" s="2176"/>
      <c r="H317" s="112"/>
      <c r="I317" s="43"/>
      <c r="J317" s="43"/>
    </row>
    <row r="318" spans="2:11" customFormat="1" ht="15" customHeight="1">
      <c r="B318" s="8"/>
      <c r="C318" s="111"/>
      <c r="D318" s="2176"/>
      <c r="E318" s="2176"/>
      <c r="F318" s="2176"/>
      <c r="G318" s="2176"/>
      <c r="H318" s="112"/>
      <c r="I318" s="43"/>
      <c r="J318" s="43"/>
    </row>
    <row r="319" spans="2:11" customFormat="1" ht="14.4">
      <c r="C319" s="108"/>
      <c r="D319" s="113" t="s">
        <v>40</v>
      </c>
      <c r="E319" s="1876">
        <f>(9.62+9.22)*1.5</f>
        <v>28.259999999999998</v>
      </c>
      <c r="F319" s="1918"/>
      <c r="G319" s="64"/>
      <c r="H319" s="63">
        <f>E319*F319</f>
        <v>0</v>
      </c>
      <c r="I319" s="97"/>
      <c r="J319" s="97"/>
    </row>
    <row r="320" spans="2:11" customFormat="1" ht="14.4">
      <c r="C320" s="1878"/>
      <c r="D320" s="43"/>
      <c r="E320" s="199"/>
      <c r="F320" s="116"/>
      <c r="G320" s="22"/>
      <c r="H320" s="1877"/>
      <c r="I320" s="97"/>
      <c r="J320" s="97"/>
    </row>
    <row r="321" spans="2:11" customFormat="1" ht="15" customHeight="1">
      <c r="C321" s="97" t="s">
        <v>214</v>
      </c>
      <c r="D321" s="2296" t="s">
        <v>215</v>
      </c>
      <c r="E321" s="2290"/>
      <c r="F321" s="2290"/>
      <c r="G321" s="2290"/>
      <c r="H321" s="112"/>
      <c r="I321" s="97"/>
      <c r="J321" s="97"/>
    </row>
    <row r="322" spans="2:11" customFormat="1" ht="14.4">
      <c r="C322" s="97"/>
      <c r="D322" s="2181"/>
      <c r="E322" s="2181"/>
      <c r="F322" s="2181"/>
      <c r="G322" s="2181"/>
      <c r="H322" s="112"/>
      <c r="I322" s="97"/>
      <c r="J322" s="97"/>
    </row>
    <row r="323" spans="2:11" customFormat="1" ht="15" customHeight="1">
      <c r="B323" s="8"/>
      <c r="C323" s="111" t="s">
        <v>44</v>
      </c>
      <c r="D323" s="2176" t="s">
        <v>246</v>
      </c>
      <c r="E323" s="2181"/>
      <c r="F323" s="2181"/>
      <c r="G323" s="2181"/>
      <c r="H323" s="112"/>
      <c r="I323" s="43"/>
      <c r="J323" s="43"/>
    </row>
    <row r="324" spans="2:11" customFormat="1" ht="14.4">
      <c r="B324" s="8"/>
      <c r="C324" s="111"/>
      <c r="D324" s="2181"/>
      <c r="E324" s="2181"/>
      <c r="F324" s="2181"/>
      <c r="G324" s="2181"/>
      <c r="H324" s="112"/>
      <c r="I324" s="43"/>
      <c r="J324" s="43"/>
    </row>
    <row r="325" spans="2:11" customFormat="1" ht="14.4">
      <c r="C325" s="108"/>
      <c r="D325" s="113" t="s">
        <v>40</v>
      </c>
      <c r="E325" s="1876">
        <f>(9.62+9.22)*0.5</f>
        <v>9.42</v>
      </c>
      <c r="F325" s="1918"/>
      <c r="G325" s="64"/>
      <c r="H325" s="63">
        <f>E325*F325</f>
        <v>0</v>
      </c>
      <c r="I325" s="97"/>
      <c r="J325" s="97"/>
    </row>
    <row r="326" spans="2:11" customFormat="1" ht="14.4">
      <c r="C326" s="103"/>
      <c r="D326" s="43"/>
      <c r="E326" s="199"/>
      <c r="F326" s="119"/>
      <c r="G326" s="22"/>
      <c r="H326" s="22"/>
      <c r="I326" s="97"/>
      <c r="J326" s="97"/>
      <c r="K326" s="97"/>
    </row>
    <row r="327" spans="2:11" customFormat="1" ht="14.4">
      <c r="C327" s="111" t="s">
        <v>67</v>
      </c>
      <c r="D327" s="97" t="s">
        <v>66</v>
      </c>
      <c r="E327" s="127"/>
      <c r="F327" s="117"/>
      <c r="G327" s="97"/>
      <c r="H327" s="112"/>
    </row>
    <row r="328" spans="2:11" customFormat="1" ht="14.4">
      <c r="C328" s="111"/>
      <c r="D328" s="97" t="s">
        <v>62</v>
      </c>
      <c r="E328" s="127"/>
      <c r="F328" s="117"/>
      <c r="G328" s="97"/>
      <c r="H328" s="112"/>
    </row>
    <row r="329" spans="2:11" customFormat="1" ht="14.4">
      <c r="C329" s="111"/>
      <c r="D329" s="97" t="s">
        <v>65</v>
      </c>
      <c r="E329" s="127"/>
      <c r="F329" s="117"/>
      <c r="G329" s="97"/>
      <c r="H329" s="112"/>
    </row>
    <row r="330" spans="2:11" customFormat="1" ht="14.4">
      <c r="C330" s="111" t="s">
        <v>44</v>
      </c>
      <c r="D330" s="97" t="s">
        <v>260</v>
      </c>
      <c r="E330" s="127"/>
      <c r="F330" s="117"/>
      <c r="G330" s="97"/>
      <c r="H330" s="112"/>
    </row>
    <row r="331" spans="2:11" customFormat="1" ht="14.4">
      <c r="C331" s="108"/>
      <c r="D331" s="113" t="s">
        <v>45</v>
      </c>
      <c r="E331" s="1875">
        <f>17.2+8.8</f>
        <v>26</v>
      </c>
      <c r="F331" s="1918"/>
      <c r="G331" s="64"/>
      <c r="H331" s="63">
        <f>E331*F331</f>
        <v>0</v>
      </c>
    </row>
    <row r="332" spans="2:11" customFormat="1" ht="14.4">
      <c r="C332" s="103"/>
      <c r="D332" s="43"/>
      <c r="E332" s="199"/>
      <c r="F332" s="22"/>
      <c r="G332" s="22"/>
      <c r="H332" s="22"/>
      <c r="I332" s="97"/>
      <c r="J332" s="97"/>
      <c r="K332" s="97"/>
    </row>
    <row r="333" spans="2:11" customFormat="1" ht="14.4">
      <c r="C333" s="111" t="s">
        <v>64</v>
      </c>
      <c r="D333" s="97" t="s">
        <v>63</v>
      </c>
      <c r="E333" s="127"/>
      <c r="F333" s="76"/>
      <c r="G333" s="97"/>
      <c r="H333" s="112"/>
    </row>
    <row r="334" spans="2:11" customFormat="1" ht="14.4">
      <c r="C334" s="111"/>
      <c r="D334" s="97" t="s">
        <v>62</v>
      </c>
      <c r="E334" s="127"/>
      <c r="F334" s="76"/>
      <c r="G334" s="97"/>
      <c r="H334" s="112"/>
    </row>
    <row r="335" spans="2:11" customFormat="1" ht="14.4">
      <c r="C335" s="111"/>
      <c r="D335" s="97" t="s">
        <v>61</v>
      </c>
      <c r="E335" s="127"/>
      <c r="F335" s="76"/>
      <c r="G335" s="97"/>
      <c r="H335" s="112"/>
    </row>
    <row r="336" spans="2:11" customFormat="1" ht="14.4">
      <c r="C336" s="111" t="s">
        <v>44</v>
      </c>
      <c r="D336" s="97" t="s">
        <v>259</v>
      </c>
      <c r="E336" s="127"/>
      <c r="F336" s="76"/>
      <c r="G336" s="97"/>
      <c r="H336" s="112"/>
    </row>
    <row r="337" spans="2:11" customFormat="1" ht="14.4">
      <c r="C337" s="108"/>
      <c r="D337" s="113" t="s">
        <v>45</v>
      </c>
      <c r="E337" s="1875">
        <v>17.2</v>
      </c>
      <c r="F337" s="1918"/>
      <c r="G337" s="64"/>
      <c r="H337" s="63">
        <f>E337*F337</f>
        <v>0</v>
      </c>
    </row>
    <row r="338" spans="2:11" customFormat="1" ht="14.4">
      <c r="C338" s="103"/>
      <c r="D338" s="43"/>
      <c r="E338" s="1874"/>
      <c r="F338" s="1918"/>
      <c r="G338" s="22"/>
      <c r="H338" s="65"/>
    </row>
    <row r="339" spans="2:11" s="97" customFormat="1" ht="14.4">
      <c r="C339" s="26" t="s">
        <v>768</v>
      </c>
      <c r="D339" s="25" t="s">
        <v>769</v>
      </c>
      <c r="E339" s="25"/>
      <c r="F339" s="1930"/>
      <c r="G339" s="25"/>
      <c r="H339" s="27"/>
    </row>
    <row r="340" spans="2:11" s="97" customFormat="1" ht="14.4">
      <c r="C340" s="26" t="s">
        <v>44</v>
      </c>
      <c r="D340" s="25" t="s">
        <v>770</v>
      </c>
      <c r="E340" s="25"/>
      <c r="F340" s="1930"/>
      <c r="G340" s="25"/>
      <c r="H340" s="27"/>
    </row>
    <row r="341" spans="2:11" s="97" customFormat="1" ht="14.4">
      <c r="C341" s="234"/>
      <c r="D341" s="171" t="s">
        <v>45</v>
      </c>
      <c r="E341" s="1873">
        <v>64</v>
      </c>
      <c r="F341" s="1918"/>
      <c r="G341" s="166"/>
      <c r="H341" s="63">
        <f>E341*F341</f>
        <v>0</v>
      </c>
    </row>
    <row r="342" spans="2:11" customFormat="1" ht="14.4">
      <c r="C342" s="173"/>
      <c r="D342" s="174"/>
      <c r="E342" s="807"/>
      <c r="F342" s="1872"/>
      <c r="G342" s="162"/>
      <c r="H342" s="162"/>
    </row>
    <row r="343" spans="2:11" s="78" customFormat="1">
      <c r="B343" s="15"/>
      <c r="C343" s="1857" t="s">
        <v>60</v>
      </c>
      <c r="D343" s="1856" t="s">
        <v>59</v>
      </c>
      <c r="E343" s="1855"/>
      <c r="F343" s="1871"/>
      <c r="G343" s="1853"/>
      <c r="H343" s="1852">
        <f>SUM(H183:I337)</f>
        <v>0</v>
      </c>
      <c r="I343" s="16"/>
      <c r="J343" s="15"/>
    </row>
    <row r="344" spans="2:11" s="78" customFormat="1" ht="16.5" customHeight="1">
      <c r="B344" s="15"/>
      <c r="C344" s="17"/>
      <c r="D344" s="18"/>
      <c r="E344" s="208"/>
      <c r="F344" s="224"/>
      <c r="G344" s="19"/>
      <c r="H344" s="91"/>
      <c r="I344" s="16"/>
      <c r="J344" s="15"/>
    </row>
    <row r="345" spans="2:11" customFormat="1" ht="15.6">
      <c r="C345" s="1870" t="s">
        <v>47</v>
      </c>
      <c r="D345" s="1869" t="s">
        <v>3</v>
      </c>
      <c r="E345" s="1868"/>
      <c r="F345" s="1867"/>
      <c r="G345" s="1866"/>
      <c r="H345" s="1865"/>
    </row>
    <row r="346" spans="2:11" s="66" customFormat="1" ht="11.4">
      <c r="C346" s="1864" t="s">
        <v>56</v>
      </c>
      <c r="D346" s="1863" t="s">
        <v>55</v>
      </c>
      <c r="E346" s="1862"/>
      <c r="F346" s="1861"/>
      <c r="G346" s="1860"/>
      <c r="H346" s="1859"/>
      <c r="I346" s="1858"/>
    </row>
    <row r="347" spans="2:11" s="66" customFormat="1" ht="9" customHeight="1">
      <c r="C347" s="72"/>
      <c r="D347" s="127"/>
      <c r="E347" s="127"/>
      <c r="F347" s="127"/>
      <c r="G347" s="71"/>
      <c r="H347" s="75"/>
      <c r="I347" s="71"/>
    </row>
    <row r="348" spans="2:11" customFormat="1" ht="14.4">
      <c r="C348" s="111" t="s">
        <v>54</v>
      </c>
      <c r="D348" s="97" t="s">
        <v>53</v>
      </c>
      <c r="E348" s="127"/>
      <c r="F348" s="127"/>
      <c r="G348" s="97"/>
      <c r="H348" s="112"/>
    </row>
    <row r="349" spans="2:11" customFormat="1" ht="14.4">
      <c r="C349" s="111"/>
      <c r="D349" s="97" t="s">
        <v>52</v>
      </c>
      <c r="E349" s="127"/>
      <c r="F349" s="127"/>
      <c r="G349" s="97"/>
      <c r="H349" s="112"/>
    </row>
    <row r="350" spans="2:11" customFormat="1" ht="14.4">
      <c r="C350" s="108"/>
      <c r="D350" s="185" t="s">
        <v>45</v>
      </c>
      <c r="E350" s="62">
        <v>51</v>
      </c>
      <c r="F350" s="1918"/>
      <c r="G350" s="64"/>
      <c r="H350" s="63">
        <f>E350*F350</f>
        <v>0</v>
      </c>
      <c r="I350" s="97"/>
      <c r="J350" s="97"/>
      <c r="K350" s="97"/>
    </row>
    <row r="351" spans="2:11" customFormat="1" ht="14.4">
      <c r="C351" s="103"/>
      <c r="D351" s="186"/>
      <c r="E351" s="199"/>
      <c r="F351" s="65"/>
      <c r="G351" s="22"/>
      <c r="H351" s="65"/>
      <c r="I351" s="97"/>
      <c r="J351" s="97"/>
      <c r="K351" s="97"/>
    </row>
    <row r="352" spans="2:11">
      <c r="C352" s="25" t="s">
        <v>247</v>
      </c>
      <c r="D352" s="25" t="s">
        <v>231</v>
      </c>
      <c r="F352" s="25"/>
      <c r="G352" s="25"/>
      <c r="H352" s="27"/>
    </row>
    <row r="353" spans="2:16">
      <c r="C353" s="25"/>
      <c r="D353" s="2177" t="s">
        <v>248</v>
      </c>
      <c r="E353" s="2178"/>
      <c r="F353" s="2178"/>
      <c r="G353" s="2178"/>
      <c r="H353" s="2178"/>
    </row>
    <row r="354" spans="2:16">
      <c r="C354" s="25"/>
      <c r="D354" s="2178"/>
      <c r="E354" s="2178"/>
      <c r="F354" s="2178"/>
      <c r="G354" s="2178"/>
      <c r="H354" s="2178"/>
      <c r="P354" s="25"/>
    </row>
    <row r="355" spans="2:16" ht="30" customHeight="1">
      <c r="C355" s="25"/>
      <c r="D355" s="2178"/>
      <c r="E355" s="2178"/>
      <c r="F355" s="2178"/>
      <c r="G355" s="2178"/>
      <c r="H355" s="2178"/>
      <c r="P355" s="25"/>
    </row>
    <row r="356" spans="2:16">
      <c r="C356" s="171"/>
      <c r="D356" s="234" t="s">
        <v>11</v>
      </c>
      <c r="E356" s="164">
        <v>2</v>
      </c>
      <c r="F356" s="1918"/>
      <c r="G356" s="166"/>
      <c r="H356" s="172">
        <f>E356*F356</f>
        <v>0</v>
      </c>
      <c r="P356" s="25"/>
    </row>
    <row r="357" spans="2:16">
      <c r="C357" s="173"/>
      <c r="D357" s="174"/>
      <c r="E357" s="212"/>
      <c r="F357" s="230"/>
      <c r="G357" s="162"/>
      <c r="H357" s="175"/>
      <c r="I357" s="25"/>
      <c r="J357" s="25"/>
    </row>
    <row r="358" spans="2:16" customFormat="1" ht="14.4">
      <c r="C358" s="111"/>
      <c r="D358" s="97"/>
      <c r="E358" s="199"/>
      <c r="F358" s="119"/>
      <c r="G358" s="22"/>
      <c r="H358" s="77"/>
    </row>
    <row r="359" spans="2:16" s="66" customFormat="1" ht="11.4">
      <c r="C359" s="1864" t="s">
        <v>24</v>
      </c>
      <c r="D359" s="1863" t="s">
        <v>23</v>
      </c>
      <c r="E359" s="1862"/>
      <c r="F359" s="1861"/>
      <c r="G359" s="1860"/>
      <c r="H359" s="1859"/>
      <c r="I359" s="1858"/>
    </row>
    <row r="360" spans="2:16" customFormat="1" ht="14.4">
      <c r="C360" s="111" t="s">
        <v>51</v>
      </c>
      <c r="D360" s="97" t="s">
        <v>22</v>
      </c>
      <c r="E360" s="127"/>
      <c r="F360" s="127"/>
      <c r="G360" s="97"/>
      <c r="H360" s="112"/>
    </row>
    <row r="361" spans="2:16" customFormat="1" ht="14.4">
      <c r="C361" s="108"/>
      <c r="D361" s="113" t="s">
        <v>20</v>
      </c>
      <c r="E361" s="62">
        <v>160</v>
      </c>
      <c r="F361" s="1918"/>
      <c r="G361" s="64"/>
      <c r="H361" s="63">
        <f>E361*F361</f>
        <v>0</v>
      </c>
    </row>
    <row r="362" spans="2:16" customFormat="1" ht="14.4">
      <c r="C362" s="111"/>
      <c r="D362" s="97"/>
      <c r="E362" s="199"/>
      <c r="F362" s="1910"/>
      <c r="G362" s="22"/>
      <c r="H362" s="77"/>
    </row>
    <row r="363" spans="2:16" customFormat="1" ht="14.4">
      <c r="B363" s="78"/>
      <c r="C363" s="111" t="s">
        <v>50</v>
      </c>
      <c r="D363" s="97" t="s">
        <v>21</v>
      </c>
      <c r="E363" s="127"/>
      <c r="F363" s="1931"/>
      <c r="G363" s="97"/>
      <c r="H363" s="112"/>
    </row>
    <row r="364" spans="2:16" customFormat="1" ht="14.4">
      <c r="C364" s="108"/>
      <c r="D364" s="113" t="s">
        <v>20</v>
      </c>
      <c r="E364" s="62">
        <v>24</v>
      </c>
      <c r="F364" s="1918"/>
      <c r="G364" s="64"/>
      <c r="H364" s="63">
        <f>E364*F364</f>
        <v>0</v>
      </c>
    </row>
    <row r="365" spans="2:16" customFormat="1" ht="14.4">
      <c r="C365" s="103"/>
      <c r="D365" s="43"/>
      <c r="E365" s="199"/>
      <c r="F365" s="1918"/>
      <c r="G365" s="22"/>
      <c r="H365" s="22"/>
    </row>
    <row r="366" spans="2:16" customFormat="1" ht="14.4">
      <c r="C366" s="111" t="s">
        <v>49</v>
      </c>
      <c r="D366" s="97" t="s">
        <v>239</v>
      </c>
      <c r="E366" s="127"/>
      <c r="F366" s="1918"/>
      <c r="G366" s="97"/>
      <c r="H366" s="112"/>
    </row>
    <row r="367" spans="2:16" customFormat="1" ht="14.4">
      <c r="C367" s="108"/>
      <c r="D367" s="113" t="s">
        <v>11</v>
      </c>
      <c r="E367" s="62">
        <v>1</v>
      </c>
      <c r="F367" s="1918"/>
      <c r="G367" s="64"/>
      <c r="H367" s="63">
        <f>SUM(H343+H179+H164+H134+H81)*0.05</f>
        <v>0</v>
      </c>
    </row>
    <row r="368" spans="2:16" customFormat="1" ht="14.4">
      <c r="C368" s="111"/>
      <c r="D368" s="97"/>
      <c r="E368" s="199"/>
      <c r="F368" s="1918"/>
      <c r="G368" s="22"/>
      <c r="H368" s="77"/>
    </row>
    <row r="369" spans="3:10" customFormat="1" ht="14.4">
      <c r="C369" s="111" t="s">
        <v>48</v>
      </c>
      <c r="D369" s="97" t="s">
        <v>1672</v>
      </c>
      <c r="E369" s="127"/>
      <c r="F369" s="1918"/>
      <c r="G369" s="187"/>
      <c r="H369" s="188"/>
    </row>
    <row r="370" spans="3:10" customFormat="1" ht="14.4">
      <c r="C370" s="108"/>
      <c r="D370" s="113" t="s">
        <v>1673</v>
      </c>
      <c r="E370" s="62">
        <v>1</v>
      </c>
      <c r="F370" s="1918"/>
      <c r="G370" s="64"/>
      <c r="H370" s="63">
        <f>E370*F370</f>
        <v>0</v>
      </c>
    </row>
    <row r="371" spans="3:10" customFormat="1" ht="14.4">
      <c r="C371" s="103"/>
      <c r="D371" s="43"/>
      <c r="E371" s="199"/>
      <c r="F371" s="116"/>
      <c r="G371" s="22"/>
      <c r="H371" s="65"/>
    </row>
    <row r="372" spans="3:10" customFormat="1" ht="14.4">
      <c r="C372" s="1857" t="s">
        <v>47</v>
      </c>
      <c r="D372" s="1856" t="s">
        <v>42</v>
      </c>
      <c r="E372" s="1855"/>
      <c r="F372" s="1854"/>
      <c r="G372" s="1853"/>
      <c r="H372" s="1852">
        <f>SUM(H348:H371)</f>
        <v>0</v>
      </c>
    </row>
    <row r="373" spans="3:10">
      <c r="C373" s="26"/>
      <c r="D373" s="25"/>
      <c r="F373" s="211"/>
      <c r="G373" s="25"/>
      <c r="H373" s="27"/>
      <c r="I373" s="25"/>
      <c r="J373" s="25"/>
    </row>
    <row r="374" spans="3:10">
      <c r="C374" s="26"/>
      <c r="D374" s="25"/>
      <c r="F374" s="211"/>
      <c r="G374" s="25"/>
      <c r="H374" s="27"/>
      <c r="I374" s="25"/>
      <c r="J374" s="25"/>
    </row>
    <row r="375" spans="3:10">
      <c r="C375" s="26"/>
      <c r="D375" s="25"/>
      <c r="F375" s="211"/>
      <c r="G375" s="25"/>
      <c r="H375" s="27"/>
      <c r="I375" s="25"/>
      <c r="J375" s="25"/>
    </row>
    <row r="376" spans="3:10">
      <c r="C376" s="26"/>
      <c r="D376" s="25"/>
      <c r="F376" s="211"/>
      <c r="G376" s="25"/>
      <c r="H376" s="27"/>
      <c r="I376" s="25"/>
      <c r="J376" s="25"/>
    </row>
    <row r="377" spans="3:10">
      <c r="C377" s="26"/>
      <c r="D377" s="25"/>
      <c r="F377" s="211"/>
      <c r="G377" s="25"/>
      <c r="H377" s="27"/>
      <c r="I377" s="25"/>
      <c r="J377" s="25"/>
    </row>
    <row r="378" spans="3:10">
      <c r="C378" s="26"/>
      <c r="D378" s="25"/>
      <c r="F378" s="211"/>
      <c r="G378" s="25"/>
      <c r="H378" s="27"/>
      <c r="I378" s="25"/>
      <c r="J378" s="25"/>
    </row>
    <row r="379" spans="3:10">
      <c r="C379" s="26"/>
      <c r="D379" s="25"/>
      <c r="F379" s="211"/>
      <c r="G379" s="25"/>
      <c r="H379" s="27"/>
      <c r="I379" s="25"/>
      <c r="J379" s="25"/>
    </row>
    <row r="380" spans="3:10">
      <c r="C380" s="26"/>
      <c r="D380" s="25"/>
      <c r="F380" s="211"/>
      <c r="G380" s="25"/>
      <c r="H380" s="27"/>
      <c r="I380" s="25"/>
      <c r="J380" s="25"/>
    </row>
    <row r="381" spans="3:10">
      <c r="C381" s="26"/>
      <c r="D381" s="25"/>
      <c r="F381" s="211"/>
      <c r="G381" s="25"/>
      <c r="H381" s="27"/>
      <c r="I381" s="25"/>
      <c r="J381" s="25"/>
    </row>
    <row r="382" spans="3:10">
      <c r="C382" s="26"/>
      <c r="D382" s="25"/>
      <c r="F382" s="211"/>
      <c r="G382" s="25"/>
      <c r="H382" s="27"/>
      <c r="I382" s="25"/>
      <c r="J382" s="25"/>
    </row>
    <row r="383" spans="3:10">
      <c r="C383" s="26"/>
      <c r="D383" s="25"/>
      <c r="F383" s="211"/>
      <c r="G383" s="25"/>
      <c r="H383" s="27"/>
      <c r="I383" s="25"/>
      <c r="J383" s="25"/>
    </row>
    <row r="384" spans="3:10">
      <c r="C384" s="26"/>
      <c r="D384" s="25"/>
      <c r="F384" s="211"/>
      <c r="G384" s="25"/>
      <c r="H384" s="27"/>
      <c r="I384" s="25"/>
      <c r="J384" s="25"/>
    </row>
    <row r="385" spans="3:10">
      <c r="C385" s="26"/>
      <c r="D385" s="25"/>
      <c r="F385" s="211"/>
      <c r="G385" s="25"/>
      <c r="H385" s="27"/>
      <c r="I385" s="25"/>
      <c r="J385" s="25"/>
    </row>
    <row r="386" spans="3:10">
      <c r="C386" s="26"/>
      <c r="D386" s="25"/>
      <c r="F386" s="211"/>
      <c r="G386" s="25"/>
      <c r="H386" s="27"/>
      <c r="I386" s="25"/>
      <c r="J386" s="25"/>
    </row>
    <row r="387" spans="3:10">
      <c r="C387" s="26"/>
      <c r="D387" s="25"/>
      <c r="F387" s="211"/>
      <c r="G387" s="25"/>
      <c r="H387" s="27"/>
      <c r="I387" s="25"/>
      <c r="J387" s="25"/>
    </row>
    <row r="388" spans="3:10">
      <c r="C388" s="26"/>
      <c r="D388" s="25"/>
      <c r="F388" s="211"/>
      <c r="G388" s="25"/>
      <c r="H388" s="27"/>
      <c r="I388" s="25"/>
      <c r="J388" s="25"/>
    </row>
    <row r="389" spans="3:10">
      <c r="C389" s="26"/>
      <c r="D389" s="25"/>
      <c r="F389" s="211"/>
      <c r="G389" s="25"/>
      <c r="H389" s="27"/>
      <c r="I389" s="25"/>
      <c r="J389" s="25"/>
    </row>
    <row r="390" spans="3:10">
      <c r="C390" s="26"/>
      <c r="D390" s="25"/>
      <c r="F390" s="211"/>
      <c r="G390" s="25"/>
      <c r="H390" s="27"/>
      <c r="I390" s="25"/>
      <c r="J390" s="25"/>
    </row>
    <row r="391" spans="3:10">
      <c r="C391" s="26"/>
      <c r="D391" s="25"/>
      <c r="F391" s="211"/>
      <c r="G391" s="25"/>
      <c r="H391" s="27"/>
      <c r="I391" s="25"/>
      <c r="J391" s="25"/>
    </row>
    <row r="392" spans="3:10">
      <c r="C392" s="26"/>
      <c r="D392" s="25"/>
      <c r="F392" s="211"/>
      <c r="G392" s="25"/>
      <c r="H392" s="27"/>
      <c r="I392" s="25"/>
      <c r="J392" s="25"/>
    </row>
    <row r="393" spans="3:10">
      <c r="C393" s="26"/>
      <c r="D393" s="25"/>
      <c r="F393" s="211"/>
      <c r="G393" s="25"/>
      <c r="H393" s="27"/>
      <c r="I393" s="25"/>
      <c r="J393" s="25"/>
    </row>
    <row r="394" spans="3:10">
      <c r="C394" s="26"/>
      <c r="D394" s="25"/>
      <c r="F394" s="211"/>
      <c r="G394" s="25"/>
      <c r="H394" s="27"/>
      <c r="I394" s="25"/>
      <c r="J394" s="25"/>
    </row>
    <row r="395" spans="3:10">
      <c r="C395" s="26"/>
      <c r="D395" s="25"/>
      <c r="F395" s="211"/>
      <c r="G395" s="25"/>
      <c r="H395" s="27"/>
      <c r="I395" s="25"/>
      <c r="J395" s="25"/>
    </row>
    <row r="396" spans="3:10">
      <c r="C396" s="26"/>
      <c r="D396" s="25"/>
      <c r="F396" s="211"/>
      <c r="G396" s="25"/>
      <c r="H396" s="27"/>
      <c r="I396" s="25"/>
      <c r="J396" s="25"/>
    </row>
    <row r="397" spans="3:10">
      <c r="C397" s="26"/>
      <c r="D397" s="25"/>
      <c r="F397" s="211"/>
      <c r="G397" s="25"/>
      <c r="H397" s="27"/>
      <c r="I397" s="25"/>
      <c r="J397" s="25"/>
    </row>
    <row r="398" spans="3:10">
      <c r="C398" s="25"/>
      <c r="D398" s="25"/>
      <c r="F398" s="211"/>
      <c r="G398" s="25"/>
      <c r="H398" s="27"/>
      <c r="I398" s="25"/>
      <c r="J398" s="25"/>
    </row>
    <row r="399" spans="3:10">
      <c r="C399" s="25"/>
      <c r="D399" s="25"/>
      <c r="F399" s="211"/>
      <c r="G399" s="25"/>
      <c r="H399" s="27"/>
      <c r="I399" s="25"/>
      <c r="J399" s="25"/>
    </row>
    <row r="400" spans="3:10">
      <c r="C400" s="25"/>
      <c r="D400" s="25"/>
      <c r="F400" s="211"/>
      <c r="G400" s="25"/>
      <c r="H400" s="27"/>
      <c r="I400" s="25"/>
      <c r="J400" s="25"/>
    </row>
    <row r="401" spans="3:10">
      <c r="C401" s="25"/>
      <c r="D401" s="25"/>
      <c r="F401" s="211"/>
      <c r="G401" s="25"/>
      <c r="H401" s="27"/>
      <c r="I401" s="25"/>
      <c r="J401" s="25"/>
    </row>
    <row r="402" spans="3:10">
      <c r="C402" s="25"/>
      <c r="D402" s="25"/>
      <c r="F402" s="211"/>
      <c r="G402" s="25"/>
      <c r="H402" s="27"/>
      <c r="I402" s="25"/>
      <c r="J402" s="25"/>
    </row>
    <row r="403" spans="3:10">
      <c r="C403" s="25"/>
      <c r="D403" s="25"/>
      <c r="F403" s="211"/>
      <c r="G403" s="25"/>
      <c r="H403" s="27"/>
      <c r="I403" s="25"/>
      <c r="J403" s="25"/>
    </row>
    <row r="404" spans="3:10">
      <c r="C404" s="25"/>
      <c r="D404" s="25"/>
      <c r="F404" s="211"/>
      <c r="G404" s="25"/>
      <c r="H404" s="27"/>
      <c r="I404" s="25"/>
      <c r="J404" s="25"/>
    </row>
    <row r="405" spans="3:10">
      <c r="C405" s="25"/>
      <c r="D405" s="25"/>
      <c r="F405" s="211"/>
      <c r="G405" s="25"/>
      <c r="H405" s="27"/>
      <c r="I405" s="25"/>
      <c r="J405" s="25"/>
    </row>
    <row r="406" spans="3:10">
      <c r="C406" s="25"/>
      <c r="D406" s="25"/>
      <c r="F406" s="211"/>
      <c r="G406" s="25"/>
      <c r="H406" s="27"/>
      <c r="I406" s="25"/>
      <c r="J406" s="25"/>
    </row>
    <row r="407" spans="3:10">
      <c r="C407" s="25"/>
      <c r="D407" s="25"/>
      <c r="F407" s="211"/>
      <c r="G407" s="25"/>
      <c r="H407" s="27"/>
      <c r="I407" s="25"/>
      <c r="J407" s="25"/>
    </row>
    <row r="408" spans="3:10">
      <c r="C408" s="25"/>
      <c r="D408" s="25"/>
      <c r="F408" s="211"/>
      <c r="G408" s="25"/>
      <c r="H408" s="27"/>
      <c r="I408" s="25"/>
      <c r="J408" s="25"/>
    </row>
    <row r="409" spans="3:10">
      <c r="C409" s="25"/>
      <c r="D409" s="25"/>
      <c r="F409" s="211"/>
      <c r="G409" s="25"/>
      <c r="H409" s="27"/>
      <c r="I409" s="25"/>
      <c r="J409" s="25"/>
    </row>
    <row r="410" spans="3:10">
      <c r="C410" s="25"/>
      <c r="D410" s="25"/>
      <c r="F410" s="211"/>
      <c r="G410" s="25"/>
      <c r="H410" s="27"/>
      <c r="I410" s="25"/>
      <c r="J410" s="25"/>
    </row>
    <row r="411" spans="3:10">
      <c r="C411" s="25"/>
      <c r="D411" s="25"/>
      <c r="F411" s="211"/>
      <c r="G411" s="25"/>
      <c r="H411" s="27"/>
      <c r="I411" s="25"/>
      <c r="J411" s="25"/>
    </row>
    <row r="412" spans="3:10">
      <c r="C412" s="25"/>
      <c r="D412" s="25"/>
      <c r="F412" s="211"/>
      <c r="G412" s="25"/>
      <c r="H412" s="27"/>
      <c r="I412" s="25"/>
      <c r="J412" s="25"/>
    </row>
    <row r="413" spans="3:10">
      <c r="C413" s="25"/>
      <c r="D413" s="25"/>
      <c r="F413" s="211"/>
      <c r="G413" s="25"/>
      <c r="H413" s="25"/>
      <c r="I413" s="25"/>
      <c r="J413" s="25"/>
    </row>
    <row r="414" spans="3:10">
      <c r="C414" s="25"/>
      <c r="D414" s="25"/>
      <c r="F414" s="211"/>
      <c r="G414" s="25"/>
      <c r="H414" s="25"/>
      <c r="I414" s="25"/>
      <c r="J414" s="25"/>
    </row>
    <row r="415" spans="3:10">
      <c r="C415" s="25"/>
      <c r="D415" s="25"/>
      <c r="F415" s="211"/>
      <c r="G415" s="25"/>
      <c r="H415" s="25"/>
      <c r="I415" s="25"/>
      <c r="J415" s="25"/>
    </row>
    <row r="416" spans="3:10">
      <c r="C416" s="25"/>
      <c r="D416" s="25"/>
      <c r="F416" s="211"/>
      <c r="G416" s="25"/>
      <c r="H416" s="25"/>
      <c r="I416" s="25"/>
      <c r="J416" s="25"/>
    </row>
    <row r="417" spans="3:10">
      <c r="C417" s="25"/>
      <c r="D417" s="25"/>
      <c r="F417" s="211"/>
      <c r="G417" s="25"/>
      <c r="H417" s="25"/>
      <c r="I417" s="25"/>
      <c r="J417" s="25"/>
    </row>
    <row r="418" spans="3:10">
      <c r="C418" s="25"/>
      <c r="D418" s="25"/>
      <c r="F418" s="211"/>
      <c r="G418" s="25"/>
      <c r="H418" s="25"/>
      <c r="I418" s="25"/>
      <c r="J418" s="25"/>
    </row>
    <row r="419" spans="3:10">
      <c r="C419" s="25"/>
      <c r="D419" s="25"/>
      <c r="F419" s="211"/>
      <c r="G419" s="25"/>
      <c r="H419" s="25"/>
      <c r="I419" s="25"/>
      <c r="J419" s="25"/>
    </row>
    <row r="420" spans="3:10">
      <c r="C420" s="25"/>
      <c r="D420" s="25"/>
      <c r="F420" s="211"/>
      <c r="G420" s="25"/>
      <c r="H420" s="25"/>
      <c r="I420" s="25"/>
      <c r="J420" s="25"/>
    </row>
    <row r="421" spans="3:10">
      <c r="C421" s="25"/>
      <c r="D421" s="25"/>
      <c r="F421" s="211"/>
      <c r="G421" s="25"/>
      <c r="H421" s="25"/>
      <c r="I421" s="25"/>
      <c r="J421" s="25"/>
    </row>
    <row r="422" spans="3:10">
      <c r="C422" s="25"/>
      <c r="D422" s="25"/>
      <c r="F422" s="211"/>
      <c r="G422" s="25"/>
      <c r="H422" s="25"/>
      <c r="I422" s="25"/>
      <c r="J422" s="25"/>
    </row>
    <row r="423" spans="3:10">
      <c r="C423" s="25"/>
      <c r="D423" s="25"/>
      <c r="F423" s="211"/>
      <c r="G423" s="25"/>
      <c r="H423" s="25"/>
      <c r="I423" s="25"/>
      <c r="J423" s="25"/>
    </row>
    <row r="424" spans="3:10">
      <c r="C424" s="25"/>
      <c r="D424" s="25"/>
      <c r="F424" s="211"/>
      <c r="G424" s="25"/>
      <c r="H424" s="25"/>
      <c r="I424" s="25"/>
      <c r="J424" s="25"/>
    </row>
    <row r="425" spans="3:10">
      <c r="C425" s="25"/>
      <c r="D425" s="25"/>
      <c r="F425" s="211"/>
      <c r="G425" s="25"/>
      <c r="H425" s="25"/>
      <c r="I425" s="25"/>
      <c r="J425" s="25"/>
    </row>
    <row r="426" spans="3:10">
      <c r="C426" s="25"/>
      <c r="D426" s="25"/>
      <c r="F426" s="211"/>
      <c r="G426" s="25"/>
      <c r="H426" s="25"/>
      <c r="I426" s="25"/>
      <c r="J426" s="25"/>
    </row>
    <row r="427" spans="3:10">
      <c r="C427" s="25"/>
      <c r="D427" s="25"/>
      <c r="F427" s="211"/>
      <c r="G427" s="25"/>
      <c r="H427" s="25"/>
      <c r="I427" s="25"/>
      <c r="J427" s="25"/>
    </row>
    <row r="428" spans="3:10">
      <c r="C428" s="25"/>
      <c r="D428" s="25"/>
      <c r="F428" s="211"/>
      <c r="G428" s="25"/>
      <c r="H428" s="25"/>
      <c r="I428" s="25"/>
      <c r="J428" s="25"/>
    </row>
    <row r="429" spans="3:10">
      <c r="C429" s="25"/>
      <c r="D429" s="25"/>
      <c r="F429" s="211"/>
      <c r="G429" s="25"/>
      <c r="H429" s="25"/>
      <c r="I429" s="25"/>
      <c r="J429" s="25"/>
    </row>
    <row r="430" spans="3:10">
      <c r="C430" s="25"/>
      <c r="D430" s="25"/>
      <c r="F430" s="211"/>
      <c r="G430" s="25"/>
      <c r="H430" s="25"/>
      <c r="I430" s="25"/>
      <c r="J430" s="25"/>
    </row>
    <row r="431" spans="3:10">
      <c r="C431" s="25"/>
      <c r="D431" s="25"/>
      <c r="F431" s="211"/>
      <c r="G431" s="25"/>
      <c r="H431" s="25"/>
      <c r="I431" s="25"/>
      <c r="J431" s="25"/>
    </row>
    <row r="432" spans="3:10">
      <c r="C432" s="25"/>
      <c r="D432" s="25"/>
      <c r="F432" s="211"/>
      <c r="G432" s="25"/>
      <c r="H432" s="25"/>
      <c r="I432" s="25"/>
      <c r="J432" s="25"/>
    </row>
    <row r="433" spans="3:10">
      <c r="C433" s="25"/>
      <c r="D433" s="25"/>
      <c r="F433" s="211"/>
      <c r="G433" s="25"/>
      <c r="H433" s="25"/>
      <c r="I433" s="25"/>
      <c r="J433" s="25"/>
    </row>
    <row r="434" spans="3:10">
      <c r="C434" s="25"/>
      <c r="D434" s="25"/>
      <c r="F434" s="211"/>
      <c r="G434" s="25"/>
      <c r="H434" s="25"/>
      <c r="I434" s="25"/>
      <c r="J434" s="25"/>
    </row>
    <row r="435" spans="3:10">
      <c r="C435" s="25"/>
      <c r="D435" s="25"/>
      <c r="F435" s="211"/>
      <c r="G435" s="25"/>
      <c r="H435" s="25"/>
      <c r="I435" s="25"/>
      <c r="J435" s="25"/>
    </row>
    <row r="436" spans="3:10">
      <c r="C436" s="25"/>
      <c r="D436" s="25"/>
      <c r="F436" s="211"/>
      <c r="G436" s="25"/>
      <c r="H436" s="25"/>
      <c r="I436" s="25"/>
      <c r="J436" s="25"/>
    </row>
    <row r="437" spans="3:10">
      <c r="C437" s="25"/>
      <c r="D437" s="25"/>
      <c r="F437" s="211"/>
      <c r="G437" s="25"/>
      <c r="H437" s="25"/>
      <c r="I437" s="25"/>
      <c r="J437" s="25"/>
    </row>
    <row r="438" spans="3:10">
      <c r="C438" s="25"/>
      <c r="D438" s="25"/>
      <c r="F438" s="211"/>
      <c r="G438" s="25"/>
      <c r="H438" s="25"/>
      <c r="I438" s="25"/>
      <c r="J438" s="25"/>
    </row>
    <row r="439" spans="3:10">
      <c r="C439" s="25"/>
      <c r="D439" s="25"/>
      <c r="F439" s="211"/>
      <c r="G439" s="25"/>
      <c r="H439" s="25"/>
      <c r="I439" s="25"/>
      <c r="J439" s="25"/>
    </row>
    <row r="440" spans="3:10">
      <c r="C440" s="25"/>
      <c r="D440" s="25"/>
      <c r="F440" s="211"/>
      <c r="G440" s="25"/>
      <c r="H440" s="25"/>
      <c r="I440" s="25"/>
      <c r="J440" s="25"/>
    </row>
    <row r="441" spans="3:10">
      <c r="C441" s="25"/>
      <c r="D441" s="25"/>
      <c r="F441" s="211"/>
      <c r="G441" s="25"/>
      <c r="H441" s="25"/>
      <c r="I441" s="25"/>
      <c r="J441" s="25"/>
    </row>
    <row r="442" spans="3:10">
      <c r="C442" s="25"/>
      <c r="D442" s="25"/>
      <c r="F442" s="211"/>
      <c r="G442" s="25"/>
      <c r="H442" s="25"/>
      <c r="I442" s="25"/>
      <c r="J442" s="25"/>
    </row>
    <row r="443" spans="3:10">
      <c r="C443" s="25"/>
      <c r="D443" s="25"/>
      <c r="F443" s="211"/>
      <c r="G443" s="25"/>
      <c r="H443" s="25"/>
      <c r="I443" s="25"/>
      <c r="J443" s="25"/>
    </row>
    <row r="444" spans="3:10">
      <c r="C444" s="25"/>
      <c r="D444" s="25"/>
      <c r="F444" s="211"/>
      <c r="G444" s="25"/>
      <c r="H444" s="25"/>
      <c r="I444" s="25"/>
      <c r="J444" s="25"/>
    </row>
    <row r="445" spans="3:10">
      <c r="C445" s="25"/>
      <c r="D445" s="25"/>
      <c r="F445" s="211"/>
      <c r="G445" s="25"/>
      <c r="H445" s="25"/>
      <c r="I445" s="25"/>
      <c r="J445" s="25"/>
    </row>
    <row r="446" spans="3:10">
      <c r="C446" s="25"/>
      <c r="D446" s="25"/>
      <c r="F446" s="211"/>
      <c r="G446" s="25"/>
      <c r="H446" s="25"/>
      <c r="I446" s="25"/>
      <c r="J446" s="25"/>
    </row>
    <row r="447" spans="3:10">
      <c r="C447" s="25"/>
      <c r="D447" s="25"/>
      <c r="F447" s="211"/>
      <c r="G447" s="25"/>
      <c r="H447" s="25"/>
      <c r="I447" s="25"/>
      <c r="J447" s="25"/>
    </row>
    <row r="448" spans="3:10">
      <c r="C448" s="25"/>
      <c r="D448" s="25"/>
      <c r="F448" s="211"/>
      <c r="G448" s="25"/>
      <c r="H448" s="25"/>
      <c r="I448" s="25"/>
      <c r="J448" s="25"/>
    </row>
    <row r="449" spans="3:9">
      <c r="C449" s="25"/>
      <c r="D449" s="25"/>
      <c r="F449" s="211"/>
      <c r="G449" s="25"/>
      <c r="H449" s="25"/>
      <c r="I449" s="25"/>
    </row>
    <row r="450" spans="3:9">
      <c r="C450" s="25"/>
      <c r="D450" s="25"/>
      <c r="F450" s="211"/>
      <c r="G450" s="25"/>
      <c r="H450" s="25"/>
      <c r="I450" s="25"/>
    </row>
    <row r="451" spans="3:9">
      <c r="C451" s="25"/>
      <c r="D451" s="25"/>
      <c r="F451" s="211"/>
      <c r="G451" s="25"/>
      <c r="H451" s="25"/>
      <c r="I451" s="25"/>
    </row>
    <row r="452" spans="3:9">
      <c r="C452" s="25"/>
      <c r="D452" s="25"/>
      <c r="F452" s="211"/>
      <c r="G452" s="25"/>
      <c r="H452" s="25"/>
      <c r="I452" s="25"/>
    </row>
    <row r="453" spans="3:9">
      <c r="C453" s="25"/>
      <c r="D453" s="25"/>
      <c r="F453" s="211"/>
      <c r="G453" s="25"/>
      <c r="H453" s="25"/>
      <c r="I453" s="25"/>
    </row>
    <row r="454" spans="3:9">
      <c r="C454" s="25"/>
      <c r="D454" s="25"/>
      <c r="F454" s="211"/>
      <c r="G454" s="25"/>
      <c r="H454" s="25"/>
      <c r="I454" s="25"/>
    </row>
    <row r="455" spans="3:9">
      <c r="C455" s="25"/>
      <c r="D455" s="25"/>
      <c r="F455" s="211"/>
      <c r="G455" s="25"/>
      <c r="H455" s="25"/>
      <c r="I455" s="25"/>
    </row>
    <row r="456" spans="3:9">
      <c r="C456" s="25"/>
      <c r="D456" s="25"/>
      <c r="F456" s="211"/>
      <c r="G456" s="25"/>
      <c r="H456" s="25"/>
      <c r="I456" s="25"/>
    </row>
    <row r="457" spans="3:9">
      <c r="C457" s="25"/>
      <c r="D457" s="25"/>
      <c r="F457" s="211"/>
      <c r="G457" s="25"/>
      <c r="H457" s="25"/>
      <c r="I457" s="25"/>
    </row>
    <row r="458" spans="3:9">
      <c r="C458" s="25"/>
      <c r="D458" s="25"/>
      <c r="F458" s="211"/>
      <c r="G458" s="25"/>
      <c r="H458" s="25"/>
      <c r="I458" s="25"/>
    </row>
    <row r="459" spans="3:9">
      <c r="C459" s="25"/>
      <c r="D459" s="25"/>
      <c r="F459" s="211"/>
      <c r="G459" s="25"/>
      <c r="H459" s="25"/>
      <c r="I459" s="25"/>
    </row>
    <row r="460" spans="3:9">
      <c r="C460" s="25"/>
      <c r="D460" s="25"/>
      <c r="F460" s="211"/>
      <c r="G460" s="25"/>
      <c r="H460" s="25"/>
      <c r="I460" s="25"/>
    </row>
    <row r="461" spans="3:9">
      <c r="C461" s="25"/>
      <c r="D461" s="25"/>
      <c r="F461" s="211"/>
      <c r="G461" s="25"/>
      <c r="H461" s="25"/>
      <c r="I461" s="25"/>
    </row>
    <row r="462" spans="3:9">
      <c r="C462" s="25"/>
      <c r="D462" s="25"/>
      <c r="F462" s="211"/>
      <c r="G462" s="25"/>
      <c r="H462" s="25"/>
      <c r="I462" s="25"/>
    </row>
    <row r="463" spans="3:9">
      <c r="C463" s="25"/>
      <c r="D463" s="25"/>
      <c r="F463" s="211"/>
      <c r="G463" s="25"/>
      <c r="H463" s="25"/>
      <c r="I463" s="25"/>
    </row>
    <row r="464" spans="3:9">
      <c r="C464" s="25"/>
      <c r="D464" s="25"/>
      <c r="F464" s="211"/>
      <c r="G464" s="25"/>
      <c r="H464" s="25"/>
      <c r="I464" s="25"/>
    </row>
    <row r="465" spans="3:9">
      <c r="C465" s="25"/>
      <c r="D465" s="25"/>
      <c r="F465" s="211"/>
      <c r="G465" s="25"/>
      <c r="H465" s="25"/>
      <c r="I465" s="25"/>
    </row>
    <row r="466" spans="3:9">
      <c r="C466" s="25"/>
      <c r="D466" s="25"/>
      <c r="F466" s="211"/>
      <c r="G466" s="25"/>
      <c r="H466" s="25"/>
      <c r="I466" s="25"/>
    </row>
    <row r="467" spans="3:9">
      <c r="C467" s="25"/>
      <c r="D467" s="25"/>
      <c r="F467" s="211"/>
      <c r="G467" s="25"/>
      <c r="H467" s="25"/>
      <c r="I467" s="25"/>
    </row>
    <row r="468" spans="3:9">
      <c r="C468" s="25"/>
      <c r="D468" s="25"/>
      <c r="F468" s="211"/>
      <c r="G468" s="25"/>
      <c r="H468" s="25"/>
      <c r="I468" s="25"/>
    </row>
    <row r="469" spans="3:9">
      <c r="C469" s="25"/>
      <c r="D469" s="25"/>
      <c r="F469" s="211"/>
      <c r="G469" s="25"/>
      <c r="H469" s="25"/>
      <c r="I469" s="25"/>
    </row>
    <row r="470" spans="3:9">
      <c r="C470" s="25"/>
      <c r="D470" s="25"/>
      <c r="F470" s="211"/>
      <c r="G470" s="25"/>
      <c r="H470" s="25"/>
      <c r="I470" s="25"/>
    </row>
    <row r="471" spans="3:9">
      <c r="C471" s="25"/>
      <c r="D471" s="25"/>
      <c r="F471" s="211"/>
      <c r="G471" s="25"/>
      <c r="H471" s="25"/>
      <c r="I471" s="25"/>
    </row>
    <row r="472" spans="3:9">
      <c r="C472" s="25"/>
      <c r="D472" s="25"/>
      <c r="F472" s="211"/>
      <c r="G472" s="25"/>
      <c r="H472" s="25"/>
      <c r="I472" s="25"/>
    </row>
    <row r="473" spans="3:9">
      <c r="C473" s="25"/>
      <c r="D473" s="25"/>
      <c r="F473" s="211"/>
      <c r="G473" s="25"/>
      <c r="H473" s="25"/>
      <c r="I473" s="25"/>
    </row>
    <row r="474" spans="3:9">
      <c r="C474" s="25"/>
      <c r="D474" s="25"/>
      <c r="F474" s="211"/>
      <c r="G474" s="25"/>
      <c r="H474" s="25"/>
      <c r="I474" s="25"/>
    </row>
    <row r="475" spans="3:9">
      <c r="C475" s="25"/>
      <c r="D475" s="25"/>
      <c r="F475" s="211"/>
      <c r="G475" s="25"/>
      <c r="H475" s="25"/>
      <c r="I475" s="25"/>
    </row>
    <row r="476" spans="3:9">
      <c r="C476" s="25"/>
      <c r="D476" s="25"/>
      <c r="F476" s="211"/>
      <c r="G476" s="25"/>
      <c r="H476" s="25"/>
      <c r="I476" s="25"/>
    </row>
    <row r="477" spans="3:9">
      <c r="C477" s="25"/>
      <c r="D477" s="25"/>
      <c r="F477" s="211"/>
      <c r="G477" s="25"/>
      <c r="H477" s="25"/>
      <c r="I477" s="25"/>
    </row>
    <row r="478" spans="3:9">
      <c r="C478" s="25"/>
      <c r="D478" s="25"/>
      <c r="F478" s="211"/>
      <c r="G478" s="25"/>
      <c r="H478" s="25"/>
      <c r="I478" s="25"/>
    </row>
    <row r="479" spans="3:9">
      <c r="C479" s="25"/>
      <c r="D479" s="25"/>
      <c r="F479" s="211"/>
      <c r="G479" s="25"/>
      <c r="H479" s="25"/>
      <c r="I479" s="25"/>
    </row>
    <row r="480" spans="3:9">
      <c r="C480" s="25"/>
      <c r="D480" s="25"/>
      <c r="F480" s="211"/>
      <c r="G480" s="25"/>
      <c r="H480" s="25"/>
      <c r="I480" s="25"/>
    </row>
    <row r="481" spans="3:9">
      <c r="C481" s="25"/>
      <c r="D481" s="25"/>
      <c r="F481" s="211"/>
      <c r="G481" s="25"/>
      <c r="H481" s="25"/>
      <c r="I481" s="25"/>
    </row>
    <row r="482" spans="3:9">
      <c r="C482" s="25"/>
      <c r="D482" s="25"/>
      <c r="F482" s="211"/>
      <c r="G482" s="25"/>
      <c r="H482" s="25"/>
      <c r="I482" s="25"/>
    </row>
  </sheetData>
  <sheetProtection algorithmName="SHA-512" hashValue="iu9lId2vlIjyJJby7hS+JMYTnbjGNXh/zlwY/Unv3/zvEANXBsj+1KoV6m7cx0rdXWg/h8G+UTmG76m6UZyGng==" saltValue="n6jh3bbgl+KxXjGJ3Xq2Fg==" spinCount="100000" sheet="1" objects="1" scenarios="1" selectLockedCells="1"/>
  <mergeCells count="44">
    <mergeCell ref="D353:H355"/>
    <mergeCell ref="D321:G322"/>
    <mergeCell ref="D323:G324"/>
    <mergeCell ref="D307:G307"/>
    <mergeCell ref="D312:G312"/>
    <mergeCell ref="D315:G316"/>
    <mergeCell ref="D317:G318"/>
    <mergeCell ref="N98:W105"/>
    <mergeCell ref="D100:H103"/>
    <mergeCell ref="D104:H104"/>
    <mergeCell ref="D114:H115"/>
    <mergeCell ref="D116:H116"/>
    <mergeCell ref="P61:S62"/>
    <mergeCell ref="D69:H73"/>
    <mergeCell ref="D89:H90"/>
    <mergeCell ref="D158:G159"/>
    <mergeCell ref="D305:H306"/>
    <mergeCell ref="D228:G229"/>
    <mergeCell ref="D230:G230"/>
    <mergeCell ref="D243:G244"/>
    <mergeCell ref="D245:G245"/>
    <mergeCell ref="D248:G249"/>
    <mergeCell ref="D272:H274"/>
    <mergeCell ref="D238:G239"/>
    <mergeCell ref="D240:G240"/>
    <mergeCell ref="D302:G303"/>
    <mergeCell ref="D298:G299"/>
    <mergeCell ref="D169:H171"/>
    <mergeCell ref="C1:I2"/>
    <mergeCell ref="D296:G296"/>
    <mergeCell ref="B28:H30"/>
    <mergeCell ref="B31:H35"/>
    <mergeCell ref="D148:H149"/>
    <mergeCell ref="D129:H130"/>
    <mergeCell ref="C139:C140"/>
    <mergeCell ref="D139:H140"/>
    <mergeCell ref="D233:G234"/>
    <mergeCell ref="D235:G235"/>
    <mergeCell ref="C114:C115"/>
    <mergeCell ref="D160:G161"/>
    <mergeCell ref="D207:H207"/>
    <mergeCell ref="D172:G176"/>
    <mergeCell ref="D121:H123"/>
    <mergeCell ref="D124:H125"/>
  </mergeCells>
  <dataValidations count="1">
    <dataValidation type="custom" allowBlank="1" showInputMessage="1" showErrorMessage="1" error="Ceno na e.m. je potrebno vnesti na dve decimalni mesti " sqref="F43:F47 F50:F66 F79 F88 F91 F96 F105 F110 F113 F117 F126 F132 F146 F155 F162 F177 F187:F196 F201:F205 F209 F214:F226 F231 F236 F241 F246 F251 F256 F262:F266 F275:F288 F293 F297 F300 F304 F308 F313 F319 F325 F331 F337 F341 F350 F356 F361 F364:F370">
      <formula1>F43=ROUND(F43,2)</formula1>
    </dataValidation>
  </dataValidations>
  <printOptions headings="1"/>
  <pageMargins left="0.98425196850393704" right="0.39370078740157483" top="0.98425196850393704" bottom="0.98425196850393704" header="0" footer="0"/>
  <pageSetup paperSize="9" scale="88" firstPageNumber="2" orientation="portrait" useFirstPageNumber="1" r:id="rId1"/>
  <headerFooter alignWithMargins="0">
    <oddHeader>&amp;C&amp;8NADOMESTNI MOST čez Orehovico LJ0199</oddHeader>
    <oddFooter>&amp;L&amp;"7,Običajno"&amp;7
&amp;C&amp;A&amp;R&amp;"Arial CE,Krepko"&amp;P</oddFooter>
  </headerFooter>
  <rowBreaks count="6" manualBreakCount="6">
    <brk id="47" max="16383" man="1"/>
    <brk id="146" max="16383" man="1"/>
    <brk id="201" max="16383" man="1"/>
    <brk id="256" max="16383" man="1"/>
    <brk id="301" max="16383" man="1"/>
    <brk id="34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XFD242"/>
  <sheetViews>
    <sheetView showZeros="0" view="pageBreakPreview" topLeftCell="A34" zoomScale="130" zoomScaleNormal="100" zoomScaleSheetLayoutView="130" workbookViewId="0">
      <selection activeCell="G54" sqref="G54"/>
    </sheetView>
  </sheetViews>
  <sheetFormatPr defaultColWidth="8.88671875" defaultRowHeight="13.2"/>
  <cols>
    <col min="1" max="1" width="5.44140625" style="233" customWidth="1"/>
    <col min="2" max="2" width="4.44140625" style="233" customWidth="1"/>
    <col min="3" max="3" width="37.88671875" style="233" customWidth="1"/>
    <col min="4" max="4" width="20.109375" style="351" customWidth="1"/>
    <col min="5" max="5" width="8.88671875" style="233" customWidth="1"/>
    <col min="6" max="6" width="6.33203125" style="518" customWidth="1"/>
    <col min="7" max="7" width="12.33203125" style="233" customWidth="1"/>
    <col min="8" max="8" width="14.44140625" style="412" customWidth="1"/>
    <col min="9" max="9" width="17.33203125" style="233" customWidth="1"/>
    <col min="10" max="16384" width="8.88671875" style="233"/>
  </cols>
  <sheetData>
    <row r="3" spans="1:8" ht="17.399999999999999">
      <c r="C3" s="310" t="s">
        <v>310</v>
      </c>
      <c r="D3" s="310"/>
      <c r="E3" s="310"/>
      <c r="F3" s="310"/>
      <c r="G3" s="310"/>
      <c r="H3" s="310"/>
    </row>
    <row r="4" spans="1:8">
      <c r="D4" s="233"/>
      <c r="F4" s="233"/>
      <c r="H4" s="233"/>
    </row>
    <row r="5" spans="1:8" ht="54" customHeight="1">
      <c r="A5" s="2273" t="s">
        <v>311</v>
      </c>
      <c r="B5" s="2273"/>
      <c r="C5" s="2217" t="s">
        <v>1649</v>
      </c>
      <c r="D5" s="2217"/>
      <c r="E5" s="2217"/>
      <c r="F5" s="2217"/>
      <c r="G5" s="311"/>
      <c r="H5" s="311"/>
    </row>
    <row r="6" spans="1:8" ht="31.95" customHeight="1">
      <c r="A6" s="2273" t="s">
        <v>313</v>
      </c>
      <c r="B6" s="2273"/>
      <c r="C6" s="312" t="s">
        <v>1648</v>
      </c>
      <c r="D6" s="313"/>
      <c r="E6" s="313"/>
      <c r="F6" s="313"/>
      <c r="G6" s="313"/>
      <c r="H6" s="314"/>
    </row>
    <row r="7" spans="1:8">
      <c r="D7" s="233"/>
      <c r="F7" s="233"/>
      <c r="H7" s="233"/>
    </row>
    <row r="8" spans="1:8" ht="15.75" customHeight="1">
      <c r="B8" s="2"/>
      <c r="C8" s="2" t="s">
        <v>315</v>
      </c>
      <c r="D8" s="2"/>
      <c r="E8" s="315"/>
      <c r="F8" s="315"/>
      <c r="G8" s="315"/>
      <c r="H8" s="316">
        <f>H86</f>
        <v>0</v>
      </c>
    </row>
    <row r="9" spans="1:8" ht="13.8">
      <c r="D9" s="233"/>
      <c r="E9" s="1339"/>
      <c r="F9" s="1339"/>
      <c r="G9" s="1339"/>
      <c r="H9" s="318"/>
    </row>
    <row r="10" spans="1:8" ht="15">
      <c r="B10" s="2"/>
      <c r="C10" s="2" t="s">
        <v>316</v>
      </c>
      <c r="D10" s="2"/>
      <c r="E10" s="315"/>
      <c r="F10" s="315"/>
      <c r="G10" s="315"/>
      <c r="H10" s="316">
        <f>H131</f>
        <v>0</v>
      </c>
    </row>
    <row r="11" spans="1:8" ht="13.8">
      <c r="D11" s="233"/>
      <c r="E11" s="1339"/>
      <c r="F11" s="1339"/>
      <c r="G11" s="1339"/>
      <c r="H11" s="318"/>
    </row>
    <row r="12" spans="1:8" ht="15">
      <c r="B12" s="2"/>
      <c r="C12" s="2" t="s">
        <v>317</v>
      </c>
      <c r="D12" s="2"/>
      <c r="E12" s="315"/>
      <c r="F12" s="315"/>
      <c r="G12" s="315"/>
      <c r="H12" s="316">
        <f>H167</f>
        <v>0</v>
      </c>
    </row>
    <row r="13" spans="1:8" ht="13.8">
      <c r="D13" s="233"/>
      <c r="E13" s="1339"/>
      <c r="F13" s="1339"/>
      <c r="G13" s="1339"/>
      <c r="H13" s="318"/>
    </row>
    <row r="14" spans="1:8" ht="15.6">
      <c r="B14" s="2"/>
      <c r="C14" s="2" t="s">
        <v>318</v>
      </c>
      <c r="D14" s="2"/>
      <c r="E14" s="319"/>
      <c r="F14"/>
      <c r="G14"/>
      <c r="H14" s="316">
        <f>H191</f>
        <v>0</v>
      </c>
    </row>
    <row r="15" spans="1:8" ht="13.8">
      <c r="D15" s="233"/>
      <c r="E15" s="1339"/>
      <c r="F15" s="1339"/>
      <c r="G15" s="1339"/>
      <c r="H15" s="318"/>
    </row>
    <row r="16" spans="1:8" ht="15.6">
      <c r="B16" s="2"/>
      <c r="C16" s="2" t="s">
        <v>319</v>
      </c>
      <c r="D16" s="2"/>
      <c r="E16" s="319"/>
      <c r="F16"/>
      <c r="G16"/>
      <c r="H16" s="321">
        <f>H198</f>
        <v>0</v>
      </c>
    </row>
    <row r="17" spans="2:8" ht="13.8">
      <c r="D17" s="233"/>
      <c r="E17" s="1339"/>
      <c r="F17" s="1339"/>
      <c r="G17" s="1339"/>
      <c r="H17" s="318"/>
    </row>
    <row r="18" spans="2:8" ht="15">
      <c r="B18" s="2"/>
      <c r="C18" s="2" t="s">
        <v>320</v>
      </c>
      <c r="D18" s="2"/>
      <c r="E18" s="315"/>
      <c r="F18" s="315"/>
      <c r="G18" s="315"/>
      <c r="H18" s="316">
        <f>H224</f>
        <v>0</v>
      </c>
    </row>
    <row r="19" spans="2:8" ht="13.8">
      <c r="D19" s="233"/>
      <c r="E19" s="1339"/>
      <c r="F19" s="1339"/>
      <c r="G19" s="1339"/>
      <c r="H19" s="318"/>
    </row>
    <row r="20" spans="2:8" ht="15.6">
      <c r="B20" s="2"/>
      <c r="C20" s="2" t="s">
        <v>321</v>
      </c>
      <c r="D20" s="2"/>
      <c r="E20" s="319"/>
      <c r="F20"/>
      <c r="G20"/>
      <c r="H20" s="316">
        <f>H242</f>
        <v>0</v>
      </c>
    </row>
    <row r="21" spans="2:8" ht="15">
      <c r="B21" s="2"/>
      <c r="C21" s="2"/>
      <c r="D21" s="1015"/>
      <c r="E21" s="322"/>
      <c r="F21" s="315"/>
      <c r="G21" s="322"/>
      <c r="H21" s="318"/>
    </row>
    <row r="22" spans="2:8" ht="15.6" thickBot="1">
      <c r="B22" s="2"/>
      <c r="C22" s="3" t="s">
        <v>322</v>
      </c>
      <c r="D22" s="1014"/>
      <c r="E22" s="323"/>
      <c r="F22" s="323"/>
      <c r="G22" s="323"/>
      <c r="H22" s="1340">
        <f>SUM(H8:H21)*0.05</f>
        <v>0</v>
      </c>
    </row>
    <row r="23" spans="2:8">
      <c r="D23" s="233"/>
      <c r="F23" s="233"/>
      <c r="H23" s="233"/>
    </row>
    <row r="24" spans="2:8" ht="15.6">
      <c r="B24" s="2"/>
      <c r="C24" s="2"/>
      <c r="D24" s="325" t="s">
        <v>2</v>
      </c>
      <c r="F24" s="326">
        <f>SUM(E8:G22)</f>
        <v>0</v>
      </c>
      <c r="G24" s="326"/>
      <c r="H24" s="327">
        <f>SUM(H8:H23)</f>
        <v>0</v>
      </c>
    </row>
    <row r="25" spans="2:8">
      <c r="D25" s="233"/>
      <c r="F25" s="1339"/>
      <c r="G25" s="1339"/>
      <c r="H25" s="328"/>
    </row>
    <row r="26" spans="2:8" ht="15.6">
      <c r="B26" s="2"/>
      <c r="C26" s="2"/>
      <c r="D26" s="325" t="s">
        <v>1</v>
      </c>
      <c r="F26" s="326">
        <f>0.22*F24</f>
        <v>0</v>
      </c>
      <c r="G26" s="326"/>
      <c r="H26" s="327">
        <f>H24*0.22</f>
        <v>0</v>
      </c>
    </row>
    <row r="27" spans="2:8">
      <c r="D27" s="233"/>
      <c r="F27" s="1339"/>
      <c r="G27" s="1339"/>
      <c r="H27" s="328"/>
    </row>
    <row r="28" spans="2:8" ht="17.399999999999999">
      <c r="B28" s="2"/>
      <c r="C28" s="2"/>
      <c r="D28" s="310" t="s">
        <v>0</v>
      </c>
      <c r="E28" s="329">
        <f>F24+F26</f>
        <v>0</v>
      </c>
      <c r="F28" s="329"/>
      <c r="G28" s="329"/>
      <c r="H28" s="330">
        <f>H24+H26</f>
        <v>0</v>
      </c>
    </row>
    <row r="29" spans="2:8">
      <c r="D29" s="233"/>
      <c r="F29" s="233"/>
    </row>
    <row r="30" spans="2:8">
      <c r="D30" s="233"/>
      <c r="F30" s="233"/>
      <c r="H30" s="233"/>
    </row>
    <row r="31" spans="2:8" ht="12.75" customHeight="1">
      <c r="C31" s="2274" t="s">
        <v>323</v>
      </c>
      <c r="D31" s="2274"/>
      <c r="E31" s="2274"/>
      <c r="F31" s="2274"/>
      <c r="G31" s="2274"/>
      <c r="H31" s="1198"/>
    </row>
    <row r="32" spans="2:8">
      <c r="C32" s="2274"/>
      <c r="D32" s="2274"/>
      <c r="E32" s="2274"/>
      <c r="F32" s="2274"/>
      <c r="G32" s="2274"/>
      <c r="H32" s="1198"/>
    </row>
    <row r="33" spans="2:12">
      <c r="C33" s="2274"/>
      <c r="D33" s="2274"/>
      <c r="E33" s="2274"/>
      <c r="F33" s="2274"/>
      <c r="G33" s="2274"/>
      <c r="H33" s="1198"/>
    </row>
    <row r="34" spans="2:12">
      <c r="C34" s="2274"/>
      <c r="D34" s="2274"/>
      <c r="E34" s="2274"/>
      <c r="F34" s="2274"/>
      <c r="G34" s="2274"/>
      <c r="H34" s="1198"/>
    </row>
    <row r="35" spans="2:12">
      <c r="D35" s="233"/>
      <c r="F35" s="233"/>
      <c r="H35" s="233"/>
    </row>
    <row r="36" spans="2:12" ht="12.75" customHeight="1">
      <c r="C36" s="2274" t="s">
        <v>468</v>
      </c>
      <c r="D36" s="2274"/>
      <c r="E36" s="2274"/>
      <c r="F36" s="2274"/>
      <c r="G36" s="2274"/>
      <c r="H36" s="1198"/>
    </row>
    <row r="37" spans="2:12">
      <c r="C37" s="2274"/>
      <c r="D37" s="2274"/>
      <c r="E37" s="2274"/>
      <c r="F37" s="2274"/>
      <c r="G37" s="2274"/>
      <c r="H37" s="1198"/>
    </row>
    <row r="38" spans="2:12">
      <c r="C38" s="2274"/>
      <c r="D38" s="2274"/>
      <c r="E38" s="2274"/>
      <c r="F38" s="2274"/>
      <c r="G38" s="2274"/>
      <c r="H38" s="1187"/>
      <c r="I38" s="1187"/>
      <c r="J38" s="1187"/>
      <c r="K38" s="1187"/>
      <c r="L38" s="1187"/>
    </row>
    <row r="39" spans="2:12">
      <c r="C39" s="2274"/>
      <c r="D39" s="2274"/>
      <c r="E39" s="2274"/>
      <c r="F39" s="2274"/>
      <c r="G39" s="2274"/>
      <c r="H39" s="1187"/>
      <c r="I39" s="1187"/>
      <c r="J39" s="1187"/>
      <c r="K39" s="1187"/>
      <c r="L39" s="1187"/>
    </row>
    <row r="40" spans="2:12">
      <c r="C40" s="2274"/>
      <c r="D40" s="2274"/>
      <c r="E40" s="2274"/>
      <c r="F40" s="2274"/>
      <c r="G40" s="1198"/>
      <c r="H40" s="1187"/>
      <c r="I40" s="1187"/>
      <c r="J40" s="1187"/>
      <c r="K40" s="1187"/>
      <c r="L40" s="1187"/>
    </row>
    <row r="41" spans="2:12">
      <c r="D41" s="233"/>
      <c r="F41" s="233"/>
      <c r="H41" s="1187"/>
      <c r="I41" s="1187"/>
      <c r="J41" s="1187"/>
      <c r="K41" s="1187"/>
      <c r="L41" s="1187"/>
    </row>
    <row r="42" spans="2:12" ht="12.75" customHeight="1">
      <c r="C42" s="2274" t="s">
        <v>325</v>
      </c>
      <c r="D42" s="2274"/>
      <c r="E42" s="2274"/>
      <c r="F42" s="2274"/>
      <c r="G42" s="2274"/>
      <c r="H42" s="1187"/>
      <c r="I42" s="1187"/>
      <c r="J42" s="1187"/>
      <c r="K42" s="1187"/>
      <c r="L42" s="1187"/>
    </row>
    <row r="43" spans="2:12">
      <c r="C43" s="2274"/>
      <c r="D43" s="2274"/>
      <c r="E43" s="2274"/>
      <c r="F43" s="2274"/>
      <c r="G43" s="2274"/>
      <c r="H43" s="1187"/>
      <c r="I43" s="1187"/>
      <c r="J43" s="1187"/>
      <c r="K43" s="1187"/>
      <c r="L43" s="1187"/>
    </row>
    <row r="44" spans="2:12">
      <c r="C44" s="2274"/>
      <c r="D44" s="2274"/>
      <c r="E44" s="2274"/>
      <c r="F44" s="2274"/>
      <c r="G44" s="2274"/>
      <c r="H44" s="1187"/>
      <c r="I44" s="1187"/>
      <c r="J44" s="1187"/>
      <c r="K44" s="1187"/>
      <c r="L44" s="1187"/>
    </row>
    <row r="45" spans="2:12">
      <c r="C45" s="2274"/>
      <c r="D45" s="2274"/>
      <c r="E45" s="2274"/>
      <c r="F45" s="2274"/>
      <c r="G45" s="2274"/>
      <c r="H45" s="1187"/>
      <c r="I45" s="1187"/>
      <c r="J45" s="1187"/>
      <c r="K45" s="1187"/>
      <c r="L45" s="1187"/>
    </row>
    <row r="46" spans="2:12">
      <c r="B46" s="1198"/>
      <c r="C46" s="2274"/>
      <c r="D46" s="2274"/>
      <c r="E46" s="2274"/>
      <c r="F46" s="2274"/>
      <c r="G46" s="1198"/>
      <c r="H46" s="1198"/>
    </row>
    <row r="47" spans="2:12">
      <c r="C47" s="2274"/>
      <c r="D47" s="2274"/>
      <c r="E47" s="2274"/>
      <c r="F47" s="2274"/>
    </row>
    <row r="49" spans="1:16384" s="335" customFormat="1" ht="12.9" customHeight="1">
      <c r="A49" s="334" t="s">
        <v>326</v>
      </c>
      <c r="C49" s="334" t="s">
        <v>327</v>
      </c>
      <c r="D49" s="334" t="s">
        <v>328</v>
      </c>
      <c r="E49" s="336" t="s">
        <v>329</v>
      </c>
      <c r="F49" s="336" t="s">
        <v>330</v>
      </c>
      <c r="G49" s="337" t="s">
        <v>331</v>
      </c>
      <c r="H49" s="338" t="s">
        <v>332</v>
      </c>
      <c r="L49" s="233"/>
    </row>
    <row r="50" spans="1:16384" s="335" customFormat="1" ht="12.6" thickBot="1">
      <c r="A50" s="339" t="s">
        <v>333</v>
      </c>
      <c r="B50" s="340"/>
      <c r="C50" s="339" t="s">
        <v>333</v>
      </c>
      <c r="D50" s="341"/>
      <c r="E50" s="342" t="s">
        <v>333</v>
      </c>
      <c r="F50" s="343"/>
      <c r="G50" s="344" t="s">
        <v>334</v>
      </c>
      <c r="H50" s="345"/>
    </row>
    <row r="51" spans="1:16384" ht="13.8" thickTop="1">
      <c r="A51" s="346" t="s">
        <v>10</v>
      </c>
      <c r="B51" s="456"/>
      <c r="C51" s="346" t="s">
        <v>9</v>
      </c>
      <c r="D51" s="348"/>
      <c r="E51" s="456"/>
      <c r="F51" s="455"/>
      <c r="G51" s="456"/>
      <c r="H51" s="457"/>
    </row>
    <row r="52" spans="1:16384">
      <c r="A52" s="1024"/>
      <c r="B52" s="1024"/>
      <c r="C52" s="1204"/>
      <c r="E52" s="1185"/>
      <c r="F52" s="1186"/>
      <c r="G52" s="1185"/>
    </row>
    <row r="53" spans="1:16384">
      <c r="A53" s="354" t="s">
        <v>335</v>
      </c>
      <c r="C53" s="355" t="s">
        <v>13</v>
      </c>
      <c r="E53" s="1185"/>
      <c r="F53" s="1186"/>
      <c r="G53" s="1185"/>
    </row>
    <row r="54" spans="1:16384" ht="26.4">
      <c r="A54" s="1024">
        <v>11</v>
      </c>
      <c r="B54" s="1024">
        <v>121</v>
      </c>
      <c r="C54" s="1204" t="s">
        <v>336</v>
      </c>
      <c r="E54" s="1185">
        <v>0.06</v>
      </c>
      <c r="F54" s="1338" t="s">
        <v>337</v>
      </c>
      <c r="G54" s="1918"/>
      <c r="H54" s="412">
        <f>E54*G54</f>
        <v>0</v>
      </c>
    </row>
    <row r="55" spans="1:16384">
      <c r="A55" s="1024"/>
      <c r="B55" s="1024"/>
      <c r="C55" s="1204"/>
      <c r="E55" s="1185"/>
      <c r="F55" s="1186"/>
      <c r="G55" s="1918"/>
    </row>
    <row r="56" spans="1:16384" ht="26.4">
      <c r="A56" s="1024">
        <v>11</v>
      </c>
      <c r="B56" s="1024">
        <v>221</v>
      </c>
      <c r="C56" s="1204" t="s">
        <v>338</v>
      </c>
      <c r="E56" s="1185">
        <v>6</v>
      </c>
      <c r="F56" s="1337" t="s">
        <v>11</v>
      </c>
      <c r="G56" s="1918"/>
      <c r="H56" s="412">
        <f>E56*G56</f>
        <v>0</v>
      </c>
    </row>
    <row r="57" spans="1:16384">
      <c r="A57" s="1024"/>
      <c r="B57" s="1024"/>
      <c r="C57" s="1204"/>
      <c r="E57" s="1185"/>
      <c r="F57" s="1186"/>
      <c r="G57" s="1918"/>
    </row>
    <row r="58" spans="1:16384">
      <c r="A58" s="354" t="s">
        <v>267</v>
      </c>
      <c r="C58" s="355" t="s">
        <v>12</v>
      </c>
      <c r="G58" s="1918"/>
    </row>
    <row r="59" spans="1:16384">
      <c r="A59" s="360" t="s">
        <v>339</v>
      </c>
      <c r="B59" s="487"/>
      <c r="C59" s="360" t="s">
        <v>340</v>
      </c>
      <c r="D59" s="362"/>
      <c r="E59" s="487"/>
      <c r="F59" s="476"/>
      <c r="G59" s="1918"/>
      <c r="H59" s="477"/>
    </row>
    <row r="60" spans="1:16384" ht="26.4">
      <c r="A60" s="1024">
        <v>12</v>
      </c>
      <c r="B60" s="1024">
        <v>112</v>
      </c>
      <c r="C60" s="1190" t="s">
        <v>341</v>
      </c>
      <c r="D60" s="356" t="s">
        <v>1251</v>
      </c>
      <c r="E60" s="1185">
        <v>60</v>
      </c>
      <c r="F60" s="1186" t="s">
        <v>342</v>
      </c>
      <c r="G60" s="1918"/>
      <c r="H60" s="412">
        <f>E60*G60</f>
        <v>0</v>
      </c>
      <c r="P60" s="233">
        <f>M60*O60</f>
        <v>0</v>
      </c>
      <c r="R60" s="233">
        <v>142</v>
      </c>
      <c r="S60" s="233" t="s">
        <v>343</v>
      </c>
      <c r="T60" s="233" t="s">
        <v>344</v>
      </c>
      <c r="U60" s="233">
        <v>25</v>
      </c>
      <c r="V60" s="233" t="s">
        <v>342</v>
      </c>
      <c r="W60" s="233">
        <v>3.8</v>
      </c>
      <c r="X60" s="233">
        <f>U60*W60</f>
        <v>95</v>
      </c>
      <c r="Y60" s="233">
        <v>12</v>
      </c>
      <c r="Z60" s="233">
        <v>142</v>
      </c>
      <c r="AA60" s="233" t="s">
        <v>343</v>
      </c>
      <c r="AB60" s="233" t="s">
        <v>344</v>
      </c>
      <c r="AC60" s="233">
        <v>25</v>
      </c>
      <c r="AD60" s="233" t="s">
        <v>342</v>
      </c>
      <c r="AE60" s="233">
        <v>3.8</v>
      </c>
      <c r="AF60" s="233">
        <f>AC60*AE60</f>
        <v>95</v>
      </c>
      <c r="AG60" s="233">
        <v>12</v>
      </c>
      <c r="AH60" s="233">
        <v>142</v>
      </c>
      <c r="AI60" s="233" t="s">
        <v>343</v>
      </c>
      <c r="AJ60" s="233" t="s">
        <v>344</v>
      </c>
      <c r="AK60" s="233">
        <v>25</v>
      </c>
      <c r="AL60" s="233" t="s">
        <v>342</v>
      </c>
      <c r="AM60" s="233">
        <v>3.8</v>
      </c>
      <c r="AN60" s="233">
        <f>AK60*AM60</f>
        <v>95</v>
      </c>
      <c r="AO60" s="233">
        <v>12</v>
      </c>
      <c r="AP60" s="233">
        <v>142</v>
      </c>
      <c r="AQ60" s="233" t="s">
        <v>343</v>
      </c>
      <c r="AR60" s="233" t="s">
        <v>344</v>
      </c>
      <c r="AS60" s="233">
        <v>25</v>
      </c>
      <c r="AT60" s="233" t="s">
        <v>342</v>
      </c>
      <c r="AU60" s="233">
        <v>3.8</v>
      </c>
      <c r="AV60" s="233">
        <f>AS60*AU60</f>
        <v>95</v>
      </c>
      <c r="AW60" s="233">
        <v>12</v>
      </c>
      <c r="AX60" s="233">
        <v>142</v>
      </c>
      <c r="AY60" s="233" t="s">
        <v>343</v>
      </c>
      <c r="AZ60" s="233" t="s">
        <v>344</v>
      </c>
      <c r="BA60" s="233">
        <v>25</v>
      </c>
      <c r="BB60" s="233" t="s">
        <v>342</v>
      </c>
      <c r="BC60" s="233">
        <v>3.8</v>
      </c>
      <c r="BD60" s="233">
        <f>BA60*BC60</f>
        <v>95</v>
      </c>
      <c r="BE60" s="233">
        <v>12</v>
      </c>
      <c r="BF60" s="233">
        <v>142</v>
      </c>
      <c r="BG60" s="233" t="s">
        <v>343</v>
      </c>
      <c r="BH60" s="233" t="s">
        <v>344</v>
      </c>
      <c r="BI60" s="233">
        <v>25</v>
      </c>
      <c r="BJ60" s="233" t="s">
        <v>342</v>
      </c>
      <c r="BK60" s="233">
        <v>3.8</v>
      </c>
      <c r="BL60" s="233">
        <f>BI60*BK60</f>
        <v>95</v>
      </c>
      <c r="BM60" s="233">
        <v>12</v>
      </c>
      <c r="BN60" s="233">
        <v>142</v>
      </c>
      <c r="BO60" s="233" t="s">
        <v>343</v>
      </c>
      <c r="BP60" s="233" t="s">
        <v>344</v>
      </c>
      <c r="BQ60" s="233">
        <v>25</v>
      </c>
      <c r="BR60" s="233" t="s">
        <v>342</v>
      </c>
      <c r="BS60" s="233">
        <v>3.8</v>
      </c>
      <c r="BT60" s="233">
        <f>BQ60*BS60</f>
        <v>95</v>
      </c>
      <c r="BU60" s="233">
        <v>12</v>
      </c>
      <c r="BV60" s="233">
        <v>142</v>
      </c>
      <c r="BW60" s="233" t="s">
        <v>343</v>
      </c>
      <c r="BX60" s="233" t="s">
        <v>344</v>
      </c>
      <c r="BY60" s="233">
        <v>25</v>
      </c>
      <c r="BZ60" s="233" t="s">
        <v>342</v>
      </c>
      <c r="CA60" s="233">
        <v>3.8</v>
      </c>
      <c r="CB60" s="233">
        <f>BY60*CA60</f>
        <v>95</v>
      </c>
      <c r="CC60" s="233">
        <v>12</v>
      </c>
      <c r="CD60" s="233">
        <v>142</v>
      </c>
      <c r="CE60" s="233" t="s">
        <v>343</v>
      </c>
      <c r="CF60" s="233" t="s">
        <v>344</v>
      </c>
      <c r="CG60" s="233">
        <v>25</v>
      </c>
      <c r="CH60" s="233" t="s">
        <v>342</v>
      </c>
      <c r="CI60" s="233">
        <v>3.8</v>
      </c>
      <c r="CJ60" s="233">
        <f>CG60*CI60</f>
        <v>95</v>
      </c>
      <c r="CK60" s="233">
        <v>12</v>
      </c>
      <c r="CL60" s="233">
        <v>142</v>
      </c>
      <c r="CM60" s="233" t="s">
        <v>343</v>
      </c>
      <c r="CN60" s="233" t="s">
        <v>344</v>
      </c>
      <c r="CO60" s="233">
        <v>25</v>
      </c>
      <c r="CP60" s="233" t="s">
        <v>342</v>
      </c>
      <c r="CQ60" s="233">
        <v>3.8</v>
      </c>
      <c r="CR60" s="233">
        <f>CO60*CQ60</f>
        <v>95</v>
      </c>
      <c r="CS60" s="233">
        <v>12</v>
      </c>
      <c r="CT60" s="233">
        <v>142</v>
      </c>
      <c r="CU60" s="233" t="s">
        <v>343</v>
      </c>
      <c r="CV60" s="233" t="s">
        <v>344</v>
      </c>
      <c r="CW60" s="233">
        <v>25</v>
      </c>
      <c r="CX60" s="233" t="s">
        <v>342</v>
      </c>
      <c r="CY60" s="233">
        <v>3.8</v>
      </c>
      <c r="CZ60" s="233">
        <f>CW60*CY60</f>
        <v>95</v>
      </c>
      <c r="DA60" s="233">
        <v>12</v>
      </c>
      <c r="DB60" s="233">
        <v>142</v>
      </c>
      <c r="DC60" s="233" t="s">
        <v>343</v>
      </c>
      <c r="DD60" s="233" t="s">
        <v>344</v>
      </c>
      <c r="DE60" s="233">
        <v>25</v>
      </c>
      <c r="DF60" s="233" t="s">
        <v>342</v>
      </c>
      <c r="DG60" s="233">
        <v>3.8</v>
      </c>
      <c r="DH60" s="233">
        <f>DE60*DG60</f>
        <v>95</v>
      </c>
      <c r="DI60" s="233">
        <v>12</v>
      </c>
      <c r="DJ60" s="233">
        <v>142</v>
      </c>
      <c r="DK60" s="233" t="s">
        <v>343</v>
      </c>
      <c r="DL60" s="233" t="s">
        <v>344</v>
      </c>
      <c r="DM60" s="233">
        <v>25</v>
      </c>
      <c r="DN60" s="233" t="s">
        <v>342</v>
      </c>
      <c r="DO60" s="233">
        <v>3.8</v>
      </c>
      <c r="DP60" s="233">
        <f>DM60*DO60</f>
        <v>95</v>
      </c>
      <c r="DQ60" s="233">
        <v>12</v>
      </c>
      <c r="DR60" s="233">
        <v>142</v>
      </c>
      <c r="DS60" s="233" t="s">
        <v>343</v>
      </c>
      <c r="DT60" s="233" t="s">
        <v>344</v>
      </c>
      <c r="DU60" s="233">
        <v>25</v>
      </c>
      <c r="DV60" s="233" t="s">
        <v>342</v>
      </c>
      <c r="DW60" s="233">
        <v>3.8</v>
      </c>
      <c r="DX60" s="233">
        <f>DU60*DW60</f>
        <v>95</v>
      </c>
      <c r="DY60" s="233">
        <v>12</v>
      </c>
      <c r="DZ60" s="233">
        <v>142</v>
      </c>
      <c r="EA60" s="233" t="s">
        <v>343</v>
      </c>
      <c r="EB60" s="233" t="s">
        <v>344</v>
      </c>
      <c r="EC60" s="233">
        <v>25</v>
      </c>
      <c r="ED60" s="233" t="s">
        <v>342</v>
      </c>
      <c r="EE60" s="233">
        <v>3.8</v>
      </c>
      <c r="EF60" s="233">
        <f>EC60*EE60</f>
        <v>95</v>
      </c>
      <c r="EG60" s="233">
        <v>12</v>
      </c>
      <c r="EH60" s="233">
        <v>142</v>
      </c>
      <c r="EI60" s="233" t="s">
        <v>343</v>
      </c>
      <c r="EJ60" s="233" t="s">
        <v>344</v>
      </c>
      <c r="EK60" s="233">
        <v>25</v>
      </c>
      <c r="EL60" s="233" t="s">
        <v>342</v>
      </c>
      <c r="EM60" s="233">
        <v>3.8</v>
      </c>
      <c r="EN60" s="233">
        <f>EK60*EM60</f>
        <v>95</v>
      </c>
      <c r="EO60" s="233">
        <v>12</v>
      </c>
      <c r="EP60" s="233">
        <v>142</v>
      </c>
      <c r="EQ60" s="233" t="s">
        <v>343</v>
      </c>
      <c r="ER60" s="233" t="s">
        <v>344</v>
      </c>
      <c r="ES60" s="233">
        <v>25</v>
      </c>
      <c r="ET60" s="233" t="s">
        <v>342</v>
      </c>
      <c r="EU60" s="233">
        <v>3.8</v>
      </c>
      <c r="EV60" s="233">
        <f>ES60*EU60</f>
        <v>95</v>
      </c>
      <c r="EW60" s="233">
        <v>12</v>
      </c>
      <c r="EX60" s="233">
        <v>142</v>
      </c>
      <c r="EY60" s="233" t="s">
        <v>343</v>
      </c>
      <c r="EZ60" s="233" t="s">
        <v>344</v>
      </c>
      <c r="FA60" s="233">
        <v>25</v>
      </c>
      <c r="FB60" s="233" t="s">
        <v>342</v>
      </c>
      <c r="FC60" s="233">
        <v>3.8</v>
      </c>
      <c r="FD60" s="233">
        <f>FA60*FC60</f>
        <v>95</v>
      </c>
      <c r="FE60" s="233">
        <v>12</v>
      </c>
      <c r="FF60" s="233">
        <v>142</v>
      </c>
      <c r="FG60" s="233" t="s">
        <v>343</v>
      </c>
      <c r="FH60" s="233" t="s">
        <v>344</v>
      </c>
      <c r="FI60" s="233">
        <v>25</v>
      </c>
      <c r="FJ60" s="233" t="s">
        <v>342</v>
      </c>
      <c r="FK60" s="233">
        <v>3.8</v>
      </c>
      <c r="FL60" s="233">
        <f>FI60*FK60</f>
        <v>95</v>
      </c>
      <c r="FM60" s="233">
        <v>12</v>
      </c>
      <c r="FN60" s="233">
        <v>142</v>
      </c>
      <c r="FO60" s="233" t="s">
        <v>343</v>
      </c>
      <c r="FP60" s="233" t="s">
        <v>344</v>
      </c>
      <c r="FQ60" s="233">
        <v>25</v>
      </c>
      <c r="FR60" s="233" t="s">
        <v>342</v>
      </c>
      <c r="FS60" s="233">
        <v>3.8</v>
      </c>
      <c r="FT60" s="233">
        <f>FQ60*FS60</f>
        <v>95</v>
      </c>
      <c r="FU60" s="233">
        <v>12</v>
      </c>
      <c r="FV60" s="233">
        <v>142</v>
      </c>
      <c r="FW60" s="233" t="s">
        <v>343</v>
      </c>
      <c r="FX60" s="233" t="s">
        <v>344</v>
      </c>
      <c r="FY60" s="233">
        <v>25</v>
      </c>
      <c r="FZ60" s="233" t="s">
        <v>342</v>
      </c>
      <c r="GA60" s="233">
        <v>3.8</v>
      </c>
      <c r="GB60" s="233">
        <f>FY60*GA60</f>
        <v>95</v>
      </c>
      <c r="GC60" s="233">
        <v>12</v>
      </c>
      <c r="GD60" s="233">
        <v>142</v>
      </c>
      <c r="GE60" s="233" t="s">
        <v>343</v>
      </c>
      <c r="GF60" s="233" t="s">
        <v>344</v>
      </c>
      <c r="GG60" s="233">
        <v>25</v>
      </c>
      <c r="GH60" s="233" t="s">
        <v>342</v>
      </c>
      <c r="GI60" s="233">
        <v>3.8</v>
      </c>
      <c r="GJ60" s="233">
        <f>GG60*GI60</f>
        <v>95</v>
      </c>
      <c r="GK60" s="233">
        <v>12</v>
      </c>
      <c r="GL60" s="233">
        <v>142</v>
      </c>
      <c r="GM60" s="233" t="s">
        <v>343</v>
      </c>
      <c r="GN60" s="233" t="s">
        <v>344</v>
      </c>
      <c r="GO60" s="233">
        <v>25</v>
      </c>
      <c r="GP60" s="233" t="s">
        <v>342</v>
      </c>
      <c r="GQ60" s="233">
        <v>3.8</v>
      </c>
      <c r="GR60" s="233">
        <f>GO60*GQ60</f>
        <v>95</v>
      </c>
      <c r="GS60" s="233">
        <v>12</v>
      </c>
      <c r="GT60" s="233">
        <v>142</v>
      </c>
      <c r="GU60" s="233" t="s">
        <v>343</v>
      </c>
      <c r="GV60" s="233" t="s">
        <v>344</v>
      </c>
      <c r="GW60" s="233">
        <v>25</v>
      </c>
      <c r="GX60" s="233" t="s">
        <v>342</v>
      </c>
      <c r="GY60" s="233">
        <v>3.8</v>
      </c>
      <c r="GZ60" s="233">
        <f>GW60*GY60</f>
        <v>95</v>
      </c>
      <c r="HA60" s="233">
        <v>12</v>
      </c>
      <c r="HB60" s="233">
        <v>142</v>
      </c>
      <c r="HC60" s="233" t="s">
        <v>343</v>
      </c>
      <c r="HD60" s="233" t="s">
        <v>344</v>
      </c>
      <c r="HE60" s="233">
        <v>25</v>
      </c>
      <c r="HF60" s="233" t="s">
        <v>342</v>
      </c>
      <c r="HG60" s="233">
        <v>3.8</v>
      </c>
      <c r="HH60" s="233">
        <f>HE60*HG60</f>
        <v>95</v>
      </c>
      <c r="HI60" s="233">
        <v>12</v>
      </c>
      <c r="HJ60" s="233">
        <v>142</v>
      </c>
      <c r="HK60" s="233" t="s">
        <v>343</v>
      </c>
      <c r="HL60" s="233" t="s">
        <v>344</v>
      </c>
      <c r="HM60" s="233">
        <v>25</v>
      </c>
      <c r="HN60" s="233" t="s">
        <v>342</v>
      </c>
      <c r="HO60" s="233">
        <v>3.8</v>
      </c>
      <c r="HP60" s="233">
        <f>HM60*HO60</f>
        <v>95</v>
      </c>
      <c r="HQ60" s="233">
        <v>12</v>
      </c>
      <c r="HR60" s="233">
        <v>142</v>
      </c>
      <c r="HS60" s="233" t="s">
        <v>343</v>
      </c>
      <c r="HT60" s="233" t="s">
        <v>344</v>
      </c>
      <c r="HU60" s="233">
        <v>25</v>
      </c>
      <c r="HV60" s="233" t="s">
        <v>342</v>
      </c>
      <c r="HW60" s="233">
        <v>3.8</v>
      </c>
      <c r="HX60" s="233">
        <f>HU60*HW60</f>
        <v>95</v>
      </c>
      <c r="HY60" s="233">
        <v>12</v>
      </c>
      <c r="HZ60" s="233">
        <v>142</v>
      </c>
      <c r="IA60" s="233" t="s">
        <v>343</v>
      </c>
      <c r="IB60" s="233" t="s">
        <v>344</v>
      </c>
      <c r="IC60" s="233">
        <v>25</v>
      </c>
      <c r="ID60" s="233" t="s">
        <v>342</v>
      </c>
      <c r="IE60" s="233">
        <v>3.8</v>
      </c>
      <c r="IF60" s="233">
        <f>IC60*IE60</f>
        <v>95</v>
      </c>
      <c r="IG60" s="233">
        <v>12</v>
      </c>
      <c r="IH60" s="233">
        <v>142</v>
      </c>
      <c r="II60" s="233" t="s">
        <v>343</v>
      </c>
      <c r="IJ60" s="233" t="s">
        <v>344</v>
      </c>
      <c r="IK60" s="233">
        <v>25</v>
      </c>
      <c r="IL60" s="233" t="s">
        <v>342</v>
      </c>
      <c r="IM60" s="233">
        <v>3.8</v>
      </c>
      <c r="IN60" s="233">
        <f>IK60*IM60</f>
        <v>95</v>
      </c>
      <c r="IO60" s="233">
        <v>12</v>
      </c>
      <c r="IP60" s="233">
        <v>142</v>
      </c>
      <c r="IQ60" s="233" t="s">
        <v>343</v>
      </c>
      <c r="IR60" s="233" t="s">
        <v>344</v>
      </c>
      <c r="IS60" s="233">
        <v>25</v>
      </c>
      <c r="IT60" s="233" t="s">
        <v>342</v>
      </c>
      <c r="IU60" s="233">
        <v>3.8</v>
      </c>
      <c r="IV60" s="233">
        <f>IS60*IU60</f>
        <v>95</v>
      </c>
      <c r="IW60" s="233">
        <v>12</v>
      </c>
      <c r="IX60" s="233">
        <v>142</v>
      </c>
      <c r="IY60" s="233" t="s">
        <v>343</v>
      </c>
      <c r="IZ60" s="233" t="s">
        <v>344</v>
      </c>
      <c r="JA60" s="233">
        <v>25</v>
      </c>
      <c r="JB60" s="233" t="s">
        <v>342</v>
      </c>
      <c r="JC60" s="233">
        <v>3.8</v>
      </c>
      <c r="JD60" s="233">
        <f>JA60*JC60</f>
        <v>95</v>
      </c>
      <c r="JE60" s="233">
        <v>12</v>
      </c>
      <c r="JF60" s="233">
        <v>142</v>
      </c>
      <c r="JG60" s="233" t="s">
        <v>343</v>
      </c>
      <c r="JH60" s="233" t="s">
        <v>344</v>
      </c>
      <c r="JI60" s="233">
        <v>25</v>
      </c>
      <c r="JJ60" s="233" t="s">
        <v>342</v>
      </c>
      <c r="JK60" s="233">
        <v>3.8</v>
      </c>
      <c r="JL60" s="233">
        <f>JI60*JK60</f>
        <v>95</v>
      </c>
      <c r="JM60" s="233">
        <v>12</v>
      </c>
      <c r="JN60" s="233">
        <v>142</v>
      </c>
      <c r="JO60" s="233" t="s">
        <v>343</v>
      </c>
      <c r="JP60" s="233" t="s">
        <v>344</v>
      </c>
      <c r="JQ60" s="233">
        <v>25</v>
      </c>
      <c r="JR60" s="233" t="s">
        <v>342</v>
      </c>
      <c r="JS60" s="233">
        <v>3.8</v>
      </c>
      <c r="JT60" s="233">
        <f>JQ60*JS60</f>
        <v>95</v>
      </c>
      <c r="JU60" s="233">
        <v>12</v>
      </c>
      <c r="JV60" s="233">
        <v>142</v>
      </c>
      <c r="JW60" s="233" t="s">
        <v>343</v>
      </c>
      <c r="JX60" s="233" t="s">
        <v>344</v>
      </c>
      <c r="JY60" s="233">
        <v>25</v>
      </c>
      <c r="JZ60" s="233" t="s">
        <v>342</v>
      </c>
      <c r="KA60" s="233">
        <v>3.8</v>
      </c>
      <c r="KB60" s="233">
        <f>JY60*KA60</f>
        <v>95</v>
      </c>
      <c r="KC60" s="233">
        <v>12</v>
      </c>
      <c r="KD60" s="233">
        <v>142</v>
      </c>
      <c r="KE60" s="233" t="s">
        <v>343</v>
      </c>
      <c r="KF60" s="233" t="s">
        <v>344</v>
      </c>
      <c r="KG60" s="233">
        <v>25</v>
      </c>
      <c r="KH60" s="233" t="s">
        <v>342</v>
      </c>
      <c r="KI60" s="233">
        <v>3.8</v>
      </c>
      <c r="KJ60" s="233">
        <f>KG60*KI60</f>
        <v>95</v>
      </c>
      <c r="KK60" s="233">
        <v>12</v>
      </c>
      <c r="KL60" s="233">
        <v>142</v>
      </c>
      <c r="KM60" s="233" t="s">
        <v>343</v>
      </c>
      <c r="KN60" s="233" t="s">
        <v>344</v>
      </c>
      <c r="KO60" s="233">
        <v>25</v>
      </c>
      <c r="KP60" s="233" t="s">
        <v>342</v>
      </c>
      <c r="KQ60" s="233">
        <v>3.8</v>
      </c>
      <c r="KR60" s="233">
        <f>KO60*KQ60</f>
        <v>95</v>
      </c>
      <c r="KS60" s="233">
        <v>12</v>
      </c>
      <c r="KT60" s="233">
        <v>142</v>
      </c>
      <c r="KU60" s="233" t="s">
        <v>343</v>
      </c>
      <c r="KV60" s="233" t="s">
        <v>344</v>
      </c>
      <c r="KW60" s="233">
        <v>25</v>
      </c>
      <c r="KX60" s="233" t="s">
        <v>342</v>
      </c>
      <c r="KY60" s="233">
        <v>3.8</v>
      </c>
      <c r="KZ60" s="233">
        <f>KW60*KY60</f>
        <v>95</v>
      </c>
      <c r="LA60" s="233">
        <v>12</v>
      </c>
      <c r="LB60" s="233">
        <v>142</v>
      </c>
      <c r="LC60" s="233" t="s">
        <v>343</v>
      </c>
      <c r="LD60" s="233" t="s">
        <v>344</v>
      </c>
      <c r="LE60" s="233">
        <v>25</v>
      </c>
      <c r="LF60" s="233" t="s">
        <v>342</v>
      </c>
      <c r="LG60" s="233">
        <v>3.8</v>
      </c>
      <c r="LH60" s="233">
        <f>LE60*LG60</f>
        <v>95</v>
      </c>
      <c r="LI60" s="233">
        <v>12</v>
      </c>
      <c r="LJ60" s="233">
        <v>142</v>
      </c>
      <c r="LK60" s="233" t="s">
        <v>343</v>
      </c>
      <c r="LL60" s="233" t="s">
        <v>344</v>
      </c>
      <c r="LM60" s="233">
        <v>25</v>
      </c>
      <c r="LN60" s="233" t="s">
        <v>342</v>
      </c>
      <c r="LO60" s="233">
        <v>3.8</v>
      </c>
      <c r="LP60" s="233">
        <f>LM60*LO60</f>
        <v>95</v>
      </c>
      <c r="LQ60" s="233">
        <v>12</v>
      </c>
      <c r="LR60" s="233">
        <v>142</v>
      </c>
      <c r="LS60" s="233" t="s">
        <v>343</v>
      </c>
      <c r="LT60" s="233" t="s">
        <v>344</v>
      </c>
      <c r="LU60" s="233">
        <v>25</v>
      </c>
      <c r="LV60" s="233" t="s">
        <v>342</v>
      </c>
      <c r="LW60" s="233">
        <v>3.8</v>
      </c>
      <c r="LX60" s="233">
        <f>LU60*LW60</f>
        <v>95</v>
      </c>
      <c r="LY60" s="233">
        <v>12</v>
      </c>
      <c r="LZ60" s="233">
        <v>142</v>
      </c>
      <c r="MA60" s="233" t="s">
        <v>343</v>
      </c>
      <c r="MB60" s="233" t="s">
        <v>344</v>
      </c>
      <c r="MC60" s="233">
        <v>25</v>
      </c>
      <c r="MD60" s="233" t="s">
        <v>342</v>
      </c>
      <c r="ME60" s="233">
        <v>3.8</v>
      </c>
      <c r="MF60" s="233">
        <f>MC60*ME60</f>
        <v>95</v>
      </c>
      <c r="MG60" s="233">
        <v>12</v>
      </c>
      <c r="MH60" s="233">
        <v>142</v>
      </c>
      <c r="MI60" s="233" t="s">
        <v>343</v>
      </c>
      <c r="MJ60" s="233" t="s">
        <v>344</v>
      </c>
      <c r="MK60" s="233">
        <v>25</v>
      </c>
      <c r="ML60" s="233" t="s">
        <v>342</v>
      </c>
      <c r="MM60" s="233">
        <v>3.8</v>
      </c>
      <c r="MN60" s="233">
        <f>MK60*MM60</f>
        <v>95</v>
      </c>
      <c r="MO60" s="233">
        <v>12</v>
      </c>
      <c r="MP60" s="233">
        <v>142</v>
      </c>
      <c r="MQ60" s="233" t="s">
        <v>343</v>
      </c>
      <c r="MR60" s="233" t="s">
        <v>344</v>
      </c>
      <c r="MS60" s="233">
        <v>25</v>
      </c>
      <c r="MT60" s="233" t="s">
        <v>342</v>
      </c>
      <c r="MU60" s="233">
        <v>3.8</v>
      </c>
      <c r="MV60" s="233">
        <f>MS60*MU60</f>
        <v>95</v>
      </c>
      <c r="MW60" s="233">
        <v>12</v>
      </c>
      <c r="MX60" s="233">
        <v>142</v>
      </c>
      <c r="MY60" s="233" t="s">
        <v>343</v>
      </c>
      <c r="MZ60" s="233" t="s">
        <v>344</v>
      </c>
      <c r="NA60" s="233">
        <v>25</v>
      </c>
      <c r="NB60" s="233" t="s">
        <v>342</v>
      </c>
      <c r="NC60" s="233">
        <v>3.8</v>
      </c>
      <c r="ND60" s="233">
        <f>NA60*NC60</f>
        <v>95</v>
      </c>
      <c r="NE60" s="233">
        <v>12</v>
      </c>
      <c r="NF60" s="233">
        <v>142</v>
      </c>
      <c r="NG60" s="233" t="s">
        <v>343</v>
      </c>
      <c r="NH60" s="233" t="s">
        <v>344</v>
      </c>
      <c r="NI60" s="233">
        <v>25</v>
      </c>
      <c r="NJ60" s="233" t="s">
        <v>342</v>
      </c>
      <c r="NK60" s="233">
        <v>3.8</v>
      </c>
      <c r="NL60" s="233">
        <f>NI60*NK60</f>
        <v>95</v>
      </c>
      <c r="NM60" s="233">
        <v>12</v>
      </c>
      <c r="NN60" s="233">
        <v>142</v>
      </c>
      <c r="NO60" s="233" t="s">
        <v>343</v>
      </c>
      <c r="NP60" s="233" t="s">
        <v>344</v>
      </c>
      <c r="NQ60" s="233">
        <v>25</v>
      </c>
      <c r="NR60" s="233" t="s">
        <v>342</v>
      </c>
      <c r="NS60" s="233">
        <v>3.8</v>
      </c>
      <c r="NT60" s="233">
        <f>NQ60*NS60</f>
        <v>95</v>
      </c>
      <c r="NU60" s="233">
        <v>12</v>
      </c>
      <c r="NV60" s="233">
        <v>142</v>
      </c>
      <c r="NW60" s="233" t="s">
        <v>343</v>
      </c>
      <c r="NX60" s="233" t="s">
        <v>344</v>
      </c>
      <c r="NY60" s="233">
        <v>25</v>
      </c>
      <c r="NZ60" s="233" t="s">
        <v>342</v>
      </c>
      <c r="OA60" s="233">
        <v>3.8</v>
      </c>
      <c r="OB60" s="233">
        <f>NY60*OA60</f>
        <v>95</v>
      </c>
      <c r="OC60" s="233">
        <v>12</v>
      </c>
      <c r="OD60" s="233">
        <v>142</v>
      </c>
      <c r="OE60" s="233" t="s">
        <v>343</v>
      </c>
      <c r="OF60" s="233" t="s">
        <v>344</v>
      </c>
      <c r="OG60" s="233">
        <v>25</v>
      </c>
      <c r="OH60" s="233" t="s">
        <v>342</v>
      </c>
      <c r="OI60" s="233">
        <v>3.8</v>
      </c>
      <c r="OJ60" s="233">
        <f>OG60*OI60</f>
        <v>95</v>
      </c>
      <c r="OK60" s="233">
        <v>12</v>
      </c>
      <c r="OL60" s="233">
        <v>142</v>
      </c>
      <c r="OM60" s="233" t="s">
        <v>343</v>
      </c>
      <c r="ON60" s="233" t="s">
        <v>344</v>
      </c>
      <c r="OO60" s="233">
        <v>25</v>
      </c>
      <c r="OP60" s="233" t="s">
        <v>342</v>
      </c>
      <c r="OQ60" s="233">
        <v>3.8</v>
      </c>
      <c r="OR60" s="233">
        <f>OO60*OQ60</f>
        <v>95</v>
      </c>
      <c r="OS60" s="233">
        <v>12</v>
      </c>
      <c r="OT60" s="233">
        <v>142</v>
      </c>
      <c r="OU60" s="233" t="s">
        <v>343</v>
      </c>
      <c r="OV60" s="233" t="s">
        <v>344</v>
      </c>
      <c r="OW60" s="233">
        <v>25</v>
      </c>
      <c r="OX60" s="233" t="s">
        <v>342</v>
      </c>
      <c r="OY60" s="233">
        <v>3.8</v>
      </c>
      <c r="OZ60" s="233">
        <f>OW60*OY60</f>
        <v>95</v>
      </c>
      <c r="PA60" s="233">
        <v>12</v>
      </c>
      <c r="PB60" s="233">
        <v>142</v>
      </c>
      <c r="PC60" s="233" t="s">
        <v>343</v>
      </c>
      <c r="PD60" s="233" t="s">
        <v>344</v>
      </c>
      <c r="PE60" s="233">
        <v>25</v>
      </c>
      <c r="PF60" s="233" t="s">
        <v>342</v>
      </c>
      <c r="PG60" s="233">
        <v>3.8</v>
      </c>
      <c r="PH60" s="233">
        <f>PE60*PG60</f>
        <v>95</v>
      </c>
      <c r="PI60" s="233">
        <v>12</v>
      </c>
      <c r="PJ60" s="233">
        <v>142</v>
      </c>
      <c r="PK60" s="233" t="s">
        <v>343</v>
      </c>
      <c r="PL60" s="233" t="s">
        <v>344</v>
      </c>
      <c r="PM60" s="233">
        <v>25</v>
      </c>
      <c r="PN60" s="233" t="s">
        <v>342</v>
      </c>
      <c r="PO60" s="233">
        <v>3.8</v>
      </c>
      <c r="PP60" s="233">
        <f>PM60*PO60</f>
        <v>95</v>
      </c>
      <c r="PQ60" s="233">
        <v>12</v>
      </c>
      <c r="PR60" s="233">
        <v>142</v>
      </c>
      <c r="PS60" s="233" t="s">
        <v>343</v>
      </c>
      <c r="PT60" s="233" t="s">
        <v>344</v>
      </c>
      <c r="PU60" s="233">
        <v>25</v>
      </c>
      <c r="PV60" s="233" t="s">
        <v>342</v>
      </c>
      <c r="PW60" s="233">
        <v>3.8</v>
      </c>
      <c r="PX60" s="233">
        <f>PU60*PW60</f>
        <v>95</v>
      </c>
      <c r="PY60" s="233">
        <v>12</v>
      </c>
      <c r="PZ60" s="233">
        <v>142</v>
      </c>
      <c r="QA60" s="233" t="s">
        <v>343</v>
      </c>
      <c r="QB60" s="233" t="s">
        <v>344</v>
      </c>
      <c r="QC60" s="233">
        <v>25</v>
      </c>
      <c r="QD60" s="233" t="s">
        <v>342</v>
      </c>
      <c r="QE60" s="233">
        <v>3.8</v>
      </c>
      <c r="QF60" s="233">
        <f>QC60*QE60</f>
        <v>95</v>
      </c>
      <c r="QG60" s="233">
        <v>12</v>
      </c>
      <c r="QH60" s="233">
        <v>142</v>
      </c>
      <c r="QI60" s="233" t="s">
        <v>343</v>
      </c>
      <c r="QJ60" s="233" t="s">
        <v>344</v>
      </c>
      <c r="QK60" s="233">
        <v>25</v>
      </c>
      <c r="QL60" s="233" t="s">
        <v>342</v>
      </c>
      <c r="QM60" s="233">
        <v>3.8</v>
      </c>
      <c r="QN60" s="233">
        <f>QK60*QM60</f>
        <v>95</v>
      </c>
      <c r="QO60" s="233">
        <v>12</v>
      </c>
      <c r="QP60" s="233">
        <v>142</v>
      </c>
      <c r="QQ60" s="233" t="s">
        <v>343</v>
      </c>
      <c r="QR60" s="233" t="s">
        <v>344</v>
      </c>
      <c r="QS60" s="233">
        <v>25</v>
      </c>
      <c r="QT60" s="233" t="s">
        <v>342</v>
      </c>
      <c r="QU60" s="233">
        <v>3.8</v>
      </c>
      <c r="QV60" s="233">
        <f>QS60*QU60</f>
        <v>95</v>
      </c>
      <c r="QW60" s="233">
        <v>12</v>
      </c>
      <c r="QX60" s="233">
        <v>142</v>
      </c>
      <c r="QY60" s="233" t="s">
        <v>343</v>
      </c>
      <c r="QZ60" s="233" t="s">
        <v>344</v>
      </c>
      <c r="RA60" s="233">
        <v>25</v>
      </c>
      <c r="RB60" s="233" t="s">
        <v>342</v>
      </c>
      <c r="RC60" s="233">
        <v>3.8</v>
      </c>
      <c r="RD60" s="233">
        <f>RA60*RC60</f>
        <v>95</v>
      </c>
      <c r="RE60" s="233">
        <v>12</v>
      </c>
      <c r="RF60" s="233">
        <v>142</v>
      </c>
      <c r="RG60" s="233" t="s">
        <v>343</v>
      </c>
      <c r="RH60" s="233" t="s">
        <v>344</v>
      </c>
      <c r="RI60" s="233">
        <v>25</v>
      </c>
      <c r="RJ60" s="233" t="s">
        <v>342</v>
      </c>
      <c r="RK60" s="233">
        <v>3.8</v>
      </c>
      <c r="RL60" s="233">
        <f>RI60*RK60</f>
        <v>95</v>
      </c>
      <c r="RM60" s="233">
        <v>12</v>
      </c>
      <c r="RN60" s="233">
        <v>142</v>
      </c>
      <c r="RO60" s="233" t="s">
        <v>343</v>
      </c>
      <c r="RP60" s="233" t="s">
        <v>344</v>
      </c>
      <c r="RQ60" s="233">
        <v>25</v>
      </c>
      <c r="RR60" s="233" t="s">
        <v>342</v>
      </c>
      <c r="RS60" s="233">
        <v>3.8</v>
      </c>
      <c r="RT60" s="233">
        <f>RQ60*RS60</f>
        <v>95</v>
      </c>
      <c r="RU60" s="233">
        <v>12</v>
      </c>
      <c r="RV60" s="233">
        <v>142</v>
      </c>
      <c r="RW60" s="233" t="s">
        <v>343</v>
      </c>
      <c r="RX60" s="233" t="s">
        <v>344</v>
      </c>
      <c r="RY60" s="233">
        <v>25</v>
      </c>
      <c r="RZ60" s="233" t="s">
        <v>342</v>
      </c>
      <c r="SA60" s="233">
        <v>3.8</v>
      </c>
      <c r="SB60" s="233">
        <f>RY60*SA60</f>
        <v>95</v>
      </c>
      <c r="SC60" s="233">
        <v>12</v>
      </c>
      <c r="SD60" s="233">
        <v>142</v>
      </c>
      <c r="SE60" s="233" t="s">
        <v>343</v>
      </c>
      <c r="SF60" s="233" t="s">
        <v>344</v>
      </c>
      <c r="SG60" s="233">
        <v>25</v>
      </c>
      <c r="SH60" s="233" t="s">
        <v>342</v>
      </c>
      <c r="SI60" s="233">
        <v>3.8</v>
      </c>
      <c r="SJ60" s="233">
        <f>SG60*SI60</f>
        <v>95</v>
      </c>
      <c r="SK60" s="233">
        <v>12</v>
      </c>
      <c r="SL60" s="233">
        <v>142</v>
      </c>
      <c r="SM60" s="233" t="s">
        <v>343</v>
      </c>
      <c r="SN60" s="233" t="s">
        <v>344</v>
      </c>
      <c r="SO60" s="233">
        <v>25</v>
      </c>
      <c r="SP60" s="233" t="s">
        <v>342</v>
      </c>
      <c r="SQ60" s="233">
        <v>3.8</v>
      </c>
      <c r="SR60" s="233">
        <f>SO60*SQ60</f>
        <v>95</v>
      </c>
      <c r="SS60" s="233">
        <v>12</v>
      </c>
      <c r="ST60" s="233">
        <v>142</v>
      </c>
      <c r="SU60" s="233" t="s">
        <v>343</v>
      </c>
      <c r="SV60" s="233" t="s">
        <v>344</v>
      </c>
      <c r="SW60" s="233">
        <v>25</v>
      </c>
      <c r="SX60" s="233" t="s">
        <v>342</v>
      </c>
      <c r="SY60" s="233">
        <v>3.8</v>
      </c>
      <c r="SZ60" s="233">
        <f>SW60*SY60</f>
        <v>95</v>
      </c>
      <c r="TA60" s="233">
        <v>12</v>
      </c>
      <c r="TB60" s="233">
        <v>142</v>
      </c>
      <c r="TC60" s="233" t="s">
        <v>343</v>
      </c>
      <c r="TD60" s="233" t="s">
        <v>344</v>
      </c>
      <c r="TE60" s="233">
        <v>25</v>
      </c>
      <c r="TF60" s="233" t="s">
        <v>342</v>
      </c>
      <c r="TG60" s="233">
        <v>3.8</v>
      </c>
      <c r="TH60" s="233">
        <f>TE60*TG60</f>
        <v>95</v>
      </c>
      <c r="TI60" s="233">
        <v>12</v>
      </c>
      <c r="TJ60" s="233">
        <v>142</v>
      </c>
      <c r="TK60" s="233" t="s">
        <v>343</v>
      </c>
      <c r="TL60" s="233" t="s">
        <v>344</v>
      </c>
      <c r="TM60" s="233">
        <v>25</v>
      </c>
      <c r="TN60" s="233" t="s">
        <v>342</v>
      </c>
      <c r="TO60" s="233">
        <v>3.8</v>
      </c>
      <c r="TP60" s="233">
        <f>TM60*TO60</f>
        <v>95</v>
      </c>
      <c r="TQ60" s="233">
        <v>12</v>
      </c>
      <c r="TR60" s="233">
        <v>142</v>
      </c>
      <c r="TS60" s="233" t="s">
        <v>343</v>
      </c>
      <c r="TT60" s="233" t="s">
        <v>344</v>
      </c>
      <c r="TU60" s="233">
        <v>25</v>
      </c>
      <c r="TV60" s="233" t="s">
        <v>342</v>
      </c>
      <c r="TW60" s="233">
        <v>3.8</v>
      </c>
      <c r="TX60" s="233">
        <f>TU60*TW60</f>
        <v>95</v>
      </c>
      <c r="TY60" s="233">
        <v>12</v>
      </c>
      <c r="TZ60" s="233">
        <v>142</v>
      </c>
      <c r="UA60" s="233" t="s">
        <v>343</v>
      </c>
      <c r="UB60" s="233" t="s">
        <v>344</v>
      </c>
      <c r="UC60" s="233">
        <v>25</v>
      </c>
      <c r="UD60" s="233" t="s">
        <v>342</v>
      </c>
      <c r="UE60" s="233">
        <v>3.8</v>
      </c>
      <c r="UF60" s="233">
        <f>UC60*UE60</f>
        <v>95</v>
      </c>
      <c r="UG60" s="233">
        <v>12</v>
      </c>
      <c r="UH60" s="233">
        <v>142</v>
      </c>
      <c r="UI60" s="233" t="s">
        <v>343</v>
      </c>
      <c r="UJ60" s="233" t="s">
        <v>344</v>
      </c>
      <c r="UK60" s="233">
        <v>25</v>
      </c>
      <c r="UL60" s="233" t="s">
        <v>342</v>
      </c>
      <c r="UM60" s="233">
        <v>3.8</v>
      </c>
      <c r="UN60" s="233">
        <f>UK60*UM60</f>
        <v>95</v>
      </c>
      <c r="UO60" s="233">
        <v>12</v>
      </c>
      <c r="UP60" s="233">
        <v>142</v>
      </c>
      <c r="UQ60" s="233" t="s">
        <v>343</v>
      </c>
      <c r="UR60" s="233" t="s">
        <v>344</v>
      </c>
      <c r="US60" s="233">
        <v>25</v>
      </c>
      <c r="UT60" s="233" t="s">
        <v>342</v>
      </c>
      <c r="UU60" s="233">
        <v>3.8</v>
      </c>
      <c r="UV60" s="233">
        <f>US60*UU60</f>
        <v>95</v>
      </c>
      <c r="UW60" s="233">
        <v>12</v>
      </c>
      <c r="UX60" s="233">
        <v>142</v>
      </c>
      <c r="UY60" s="233" t="s">
        <v>343</v>
      </c>
      <c r="UZ60" s="233" t="s">
        <v>344</v>
      </c>
      <c r="VA60" s="233">
        <v>25</v>
      </c>
      <c r="VB60" s="233" t="s">
        <v>342</v>
      </c>
      <c r="VC60" s="233">
        <v>3.8</v>
      </c>
      <c r="VD60" s="233">
        <f>VA60*VC60</f>
        <v>95</v>
      </c>
      <c r="VE60" s="233">
        <v>12</v>
      </c>
      <c r="VF60" s="233">
        <v>142</v>
      </c>
      <c r="VG60" s="233" t="s">
        <v>343</v>
      </c>
      <c r="VH60" s="233" t="s">
        <v>344</v>
      </c>
      <c r="VI60" s="233">
        <v>25</v>
      </c>
      <c r="VJ60" s="233" t="s">
        <v>342</v>
      </c>
      <c r="VK60" s="233">
        <v>3.8</v>
      </c>
      <c r="VL60" s="233">
        <f>VI60*VK60</f>
        <v>95</v>
      </c>
      <c r="VM60" s="233">
        <v>12</v>
      </c>
      <c r="VN60" s="233">
        <v>142</v>
      </c>
      <c r="VO60" s="233" t="s">
        <v>343</v>
      </c>
      <c r="VP60" s="233" t="s">
        <v>344</v>
      </c>
      <c r="VQ60" s="233">
        <v>25</v>
      </c>
      <c r="VR60" s="233" t="s">
        <v>342</v>
      </c>
      <c r="VS60" s="233">
        <v>3.8</v>
      </c>
      <c r="VT60" s="233">
        <f>VQ60*VS60</f>
        <v>95</v>
      </c>
      <c r="VU60" s="233">
        <v>12</v>
      </c>
      <c r="VV60" s="233">
        <v>142</v>
      </c>
      <c r="VW60" s="233" t="s">
        <v>343</v>
      </c>
      <c r="VX60" s="233" t="s">
        <v>344</v>
      </c>
      <c r="VY60" s="233">
        <v>25</v>
      </c>
      <c r="VZ60" s="233" t="s">
        <v>342</v>
      </c>
      <c r="WA60" s="233">
        <v>3.8</v>
      </c>
      <c r="WB60" s="233">
        <f>VY60*WA60</f>
        <v>95</v>
      </c>
      <c r="WC60" s="233">
        <v>12</v>
      </c>
      <c r="WD60" s="233">
        <v>142</v>
      </c>
      <c r="WE60" s="233" t="s">
        <v>343</v>
      </c>
      <c r="WF60" s="233" t="s">
        <v>344</v>
      </c>
      <c r="WG60" s="233">
        <v>25</v>
      </c>
      <c r="WH60" s="233" t="s">
        <v>342</v>
      </c>
      <c r="WI60" s="233">
        <v>3.8</v>
      </c>
      <c r="WJ60" s="233">
        <f>WG60*WI60</f>
        <v>95</v>
      </c>
      <c r="WK60" s="233">
        <v>12</v>
      </c>
      <c r="WL60" s="233">
        <v>142</v>
      </c>
      <c r="WM60" s="233" t="s">
        <v>343</v>
      </c>
      <c r="WN60" s="233" t="s">
        <v>344</v>
      </c>
      <c r="WO60" s="233">
        <v>25</v>
      </c>
      <c r="WP60" s="233" t="s">
        <v>342</v>
      </c>
      <c r="WQ60" s="233">
        <v>3.8</v>
      </c>
      <c r="WR60" s="233">
        <f>WO60*WQ60</f>
        <v>95</v>
      </c>
      <c r="WS60" s="233">
        <v>12</v>
      </c>
      <c r="WT60" s="233">
        <v>142</v>
      </c>
      <c r="WU60" s="233" t="s">
        <v>343</v>
      </c>
      <c r="WV60" s="233" t="s">
        <v>344</v>
      </c>
      <c r="WW60" s="233">
        <v>25</v>
      </c>
      <c r="WX60" s="233" t="s">
        <v>342</v>
      </c>
      <c r="WY60" s="233">
        <v>3.8</v>
      </c>
      <c r="WZ60" s="233">
        <f>WW60*WY60</f>
        <v>95</v>
      </c>
      <c r="XA60" s="233">
        <v>12</v>
      </c>
      <c r="XB60" s="233">
        <v>142</v>
      </c>
      <c r="XC60" s="233" t="s">
        <v>343</v>
      </c>
      <c r="XD60" s="233" t="s">
        <v>344</v>
      </c>
      <c r="XE60" s="233">
        <v>25</v>
      </c>
      <c r="XF60" s="233" t="s">
        <v>342</v>
      </c>
      <c r="XG60" s="233">
        <v>3.8</v>
      </c>
      <c r="XH60" s="233">
        <f>XE60*XG60</f>
        <v>95</v>
      </c>
      <c r="XI60" s="233">
        <v>12</v>
      </c>
      <c r="XJ60" s="233">
        <v>142</v>
      </c>
      <c r="XK60" s="233" t="s">
        <v>343</v>
      </c>
      <c r="XL60" s="233" t="s">
        <v>344</v>
      </c>
      <c r="XM60" s="233">
        <v>25</v>
      </c>
      <c r="XN60" s="233" t="s">
        <v>342</v>
      </c>
      <c r="XO60" s="233">
        <v>3.8</v>
      </c>
      <c r="XP60" s="233">
        <f>XM60*XO60</f>
        <v>95</v>
      </c>
      <c r="XQ60" s="233">
        <v>12</v>
      </c>
      <c r="XR60" s="233">
        <v>142</v>
      </c>
      <c r="XS60" s="233" t="s">
        <v>343</v>
      </c>
      <c r="XT60" s="233" t="s">
        <v>344</v>
      </c>
      <c r="XU60" s="233">
        <v>25</v>
      </c>
      <c r="XV60" s="233" t="s">
        <v>342</v>
      </c>
      <c r="XW60" s="233">
        <v>3.8</v>
      </c>
      <c r="XX60" s="233">
        <f>XU60*XW60</f>
        <v>95</v>
      </c>
      <c r="XY60" s="233">
        <v>12</v>
      </c>
      <c r="XZ60" s="233">
        <v>142</v>
      </c>
      <c r="YA60" s="233" t="s">
        <v>343</v>
      </c>
      <c r="YB60" s="233" t="s">
        <v>344</v>
      </c>
      <c r="YC60" s="233">
        <v>25</v>
      </c>
      <c r="YD60" s="233" t="s">
        <v>342</v>
      </c>
      <c r="YE60" s="233">
        <v>3.8</v>
      </c>
      <c r="YF60" s="233">
        <f>YC60*YE60</f>
        <v>95</v>
      </c>
      <c r="YG60" s="233">
        <v>12</v>
      </c>
      <c r="YH60" s="233">
        <v>142</v>
      </c>
      <c r="YI60" s="233" t="s">
        <v>343</v>
      </c>
      <c r="YJ60" s="233" t="s">
        <v>344</v>
      </c>
      <c r="YK60" s="233">
        <v>25</v>
      </c>
      <c r="YL60" s="233" t="s">
        <v>342</v>
      </c>
      <c r="YM60" s="233">
        <v>3.8</v>
      </c>
      <c r="YN60" s="233">
        <f>YK60*YM60</f>
        <v>95</v>
      </c>
      <c r="YO60" s="233">
        <v>12</v>
      </c>
      <c r="YP60" s="233">
        <v>142</v>
      </c>
      <c r="YQ60" s="233" t="s">
        <v>343</v>
      </c>
      <c r="YR60" s="233" t="s">
        <v>344</v>
      </c>
      <c r="YS60" s="233">
        <v>25</v>
      </c>
      <c r="YT60" s="233" t="s">
        <v>342</v>
      </c>
      <c r="YU60" s="233">
        <v>3.8</v>
      </c>
      <c r="YV60" s="233">
        <f>YS60*YU60</f>
        <v>95</v>
      </c>
      <c r="YW60" s="233">
        <v>12</v>
      </c>
      <c r="YX60" s="233">
        <v>142</v>
      </c>
      <c r="YY60" s="233" t="s">
        <v>343</v>
      </c>
      <c r="YZ60" s="233" t="s">
        <v>344</v>
      </c>
      <c r="ZA60" s="233">
        <v>25</v>
      </c>
      <c r="ZB60" s="233" t="s">
        <v>342</v>
      </c>
      <c r="ZC60" s="233">
        <v>3.8</v>
      </c>
      <c r="ZD60" s="233">
        <f>ZA60*ZC60</f>
        <v>95</v>
      </c>
      <c r="ZE60" s="233">
        <v>12</v>
      </c>
      <c r="ZF60" s="233">
        <v>142</v>
      </c>
      <c r="ZG60" s="233" t="s">
        <v>343</v>
      </c>
      <c r="ZH60" s="233" t="s">
        <v>344</v>
      </c>
      <c r="ZI60" s="233">
        <v>25</v>
      </c>
      <c r="ZJ60" s="233" t="s">
        <v>342</v>
      </c>
      <c r="ZK60" s="233">
        <v>3.8</v>
      </c>
      <c r="ZL60" s="233">
        <f>ZI60*ZK60</f>
        <v>95</v>
      </c>
      <c r="ZM60" s="233">
        <v>12</v>
      </c>
      <c r="ZN60" s="233">
        <v>142</v>
      </c>
      <c r="ZO60" s="233" t="s">
        <v>343</v>
      </c>
      <c r="ZP60" s="233" t="s">
        <v>344</v>
      </c>
      <c r="ZQ60" s="233">
        <v>25</v>
      </c>
      <c r="ZR60" s="233" t="s">
        <v>342</v>
      </c>
      <c r="ZS60" s="233">
        <v>3.8</v>
      </c>
      <c r="ZT60" s="233">
        <f>ZQ60*ZS60</f>
        <v>95</v>
      </c>
      <c r="ZU60" s="233">
        <v>12</v>
      </c>
      <c r="ZV60" s="233">
        <v>142</v>
      </c>
      <c r="ZW60" s="233" t="s">
        <v>343</v>
      </c>
      <c r="ZX60" s="233" t="s">
        <v>344</v>
      </c>
      <c r="ZY60" s="233">
        <v>25</v>
      </c>
      <c r="ZZ60" s="233" t="s">
        <v>342</v>
      </c>
      <c r="AAA60" s="233">
        <v>3.8</v>
      </c>
      <c r="AAB60" s="233">
        <f>ZY60*AAA60</f>
        <v>95</v>
      </c>
      <c r="AAC60" s="233">
        <v>12</v>
      </c>
      <c r="AAD60" s="233">
        <v>142</v>
      </c>
      <c r="AAE60" s="233" t="s">
        <v>343</v>
      </c>
      <c r="AAF60" s="233" t="s">
        <v>344</v>
      </c>
      <c r="AAG60" s="233">
        <v>25</v>
      </c>
      <c r="AAH60" s="233" t="s">
        <v>342</v>
      </c>
      <c r="AAI60" s="233">
        <v>3.8</v>
      </c>
      <c r="AAJ60" s="233">
        <f>AAG60*AAI60</f>
        <v>95</v>
      </c>
      <c r="AAK60" s="233">
        <v>12</v>
      </c>
      <c r="AAL60" s="233">
        <v>142</v>
      </c>
      <c r="AAM60" s="233" t="s">
        <v>343</v>
      </c>
      <c r="AAN60" s="233" t="s">
        <v>344</v>
      </c>
      <c r="AAO60" s="233">
        <v>25</v>
      </c>
      <c r="AAP60" s="233" t="s">
        <v>342</v>
      </c>
      <c r="AAQ60" s="233">
        <v>3.8</v>
      </c>
      <c r="AAR60" s="233">
        <f>AAO60*AAQ60</f>
        <v>95</v>
      </c>
      <c r="AAS60" s="233">
        <v>12</v>
      </c>
      <c r="AAT60" s="233">
        <v>142</v>
      </c>
      <c r="AAU60" s="233" t="s">
        <v>343</v>
      </c>
      <c r="AAV60" s="233" t="s">
        <v>344</v>
      </c>
      <c r="AAW60" s="233">
        <v>25</v>
      </c>
      <c r="AAX60" s="233" t="s">
        <v>342</v>
      </c>
      <c r="AAY60" s="233">
        <v>3.8</v>
      </c>
      <c r="AAZ60" s="233">
        <f>AAW60*AAY60</f>
        <v>95</v>
      </c>
      <c r="ABA60" s="233">
        <v>12</v>
      </c>
      <c r="ABB60" s="233">
        <v>142</v>
      </c>
      <c r="ABC60" s="233" t="s">
        <v>343</v>
      </c>
      <c r="ABD60" s="233" t="s">
        <v>344</v>
      </c>
      <c r="ABE60" s="233">
        <v>25</v>
      </c>
      <c r="ABF60" s="233" t="s">
        <v>342</v>
      </c>
      <c r="ABG60" s="233">
        <v>3.8</v>
      </c>
      <c r="ABH60" s="233">
        <f>ABE60*ABG60</f>
        <v>95</v>
      </c>
      <c r="ABI60" s="233">
        <v>12</v>
      </c>
      <c r="ABJ60" s="233">
        <v>142</v>
      </c>
      <c r="ABK60" s="233" t="s">
        <v>343</v>
      </c>
      <c r="ABL60" s="233" t="s">
        <v>344</v>
      </c>
      <c r="ABM60" s="233">
        <v>25</v>
      </c>
      <c r="ABN60" s="233" t="s">
        <v>342</v>
      </c>
      <c r="ABO60" s="233">
        <v>3.8</v>
      </c>
      <c r="ABP60" s="233">
        <f>ABM60*ABO60</f>
        <v>95</v>
      </c>
      <c r="ABQ60" s="233">
        <v>12</v>
      </c>
      <c r="ABR60" s="233">
        <v>142</v>
      </c>
      <c r="ABS60" s="233" t="s">
        <v>343</v>
      </c>
      <c r="ABT60" s="233" t="s">
        <v>344</v>
      </c>
      <c r="ABU60" s="233">
        <v>25</v>
      </c>
      <c r="ABV60" s="233" t="s">
        <v>342</v>
      </c>
      <c r="ABW60" s="233">
        <v>3.8</v>
      </c>
      <c r="ABX60" s="233">
        <f>ABU60*ABW60</f>
        <v>95</v>
      </c>
      <c r="ABY60" s="233">
        <v>12</v>
      </c>
      <c r="ABZ60" s="233">
        <v>142</v>
      </c>
      <c r="ACA60" s="233" t="s">
        <v>343</v>
      </c>
      <c r="ACB60" s="233" t="s">
        <v>344</v>
      </c>
      <c r="ACC60" s="233">
        <v>25</v>
      </c>
      <c r="ACD60" s="233" t="s">
        <v>342</v>
      </c>
      <c r="ACE60" s="233">
        <v>3.8</v>
      </c>
      <c r="ACF60" s="233">
        <f>ACC60*ACE60</f>
        <v>95</v>
      </c>
      <c r="ACG60" s="233">
        <v>12</v>
      </c>
      <c r="ACH60" s="233">
        <v>142</v>
      </c>
      <c r="ACI60" s="233" t="s">
        <v>343</v>
      </c>
      <c r="ACJ60" s="233" t="s">
        <v>344</v>
      </c>
      <c r="ACK60" s="233">
        <v>25</v>
      </c>
      <c r="ACL60" s="233" t="s">
        <v>342</v>
      </c>
      <c r="ACM60" s="233">
        <v>3.8</v>
      </c>
      <c r="ACN60" s="233">
        <f>ACK60*ACM60</f>
        <v>95</v>
      </c>
      <c r="ACO60" s="233">
        <v>12</v>
      </c>
      <c r="ACP60" s="233">
        <v>142</v>
      </c>
      <c r="ACQ60" s="233" t="s">
        <v>343</v>
      </c>
      <c r="ACR60" s="233" t="s">
        <v>344</v>
      </c>
      <c r="ACS60" s="233">
        <v>25</v>
      </c>
      <c r="ACT60" s="233" t="s">
        <v>342</v>
      </c>
      <c r="ACU60" s="233">
        <v>3.8</v>
      </c>
      <c r="ACV60" s="233">
        <f>ACS60*ACU60</f>
        <v>95</v>
      </c>
      <c r="ACW60" s="233">
        <v>12</v>
      </c>
      <c r="ACX60" s="233">
        <v>142</v>
      </c>
      <c r="ACY60" s="233" t="s">
        <v>343</v>
      </c>
      <c r="ACZ60" s="233" t="s">
        <v>344</v>
      </c>
      <c r="ADA60" s="233">
        <v>25</v>
      </c>
      <c r="ADB60" s="233" t="s">
        <v>342</v>
      </c>
      <c r="ADC60" s="233">
        <v>3.8</v>
      </c>
      <c r="ADD60" s="233">
        <f>ADA60*ADC60</f>
        <v>95</v>
      </c>
      <c r="ADE60" s="233">
        <v>12</v>
      </c>
      <c r="ADF60" s="233">
        <v>142</v>
      </c>
      <c r="ADG60" s="233" t="s">
        <v>343</v>
      </c>
      <c r="ADH60" s="233" t="s">
        <v>344</v>
      </c>
      <c r="ADI60" s="233">
        <v>25</v>
      </c>
      <c r="ADJ60" s="233" t="s">
        <v>342</v>
      </c>
      <c r="ADK60" s="233">
        <v>3.8</v>
      </c>
      <c r="ADL60" s="233">
        <f>ADI60*ADK60</f>
        <v>95</v>
      </c>
      <c r="ADM60" s="233">
        <v>12</v>
      </c>
      <c r="ADN60" s="233">
        <v>142</v>
      </c>
      <c r="ADO60" s="233" t="s">
        <v>343</v>
      </c>
      <c r="ADP60" s="233" t="s">
        <v>344</v>
      </c>
      <c r="ADQ60" s="233">
        <v>25</v>
      </c>
      <c r="ADR60" s="233" t="s">
        <v>342</v>
      </c>
      <c r="ADS60" s="233">
        <v>3.8</v>
      </c>
      <c r="ADT60" s="233">
        <f>ADQ60*ADS60</f>
        <v>95</v>
      </c>
      <c r="ADU60" s="233">
        <v>12</v>
      </c>
      <c r="ADV60" s="233">
        <v>142</v>
      </c>
      <c r="ADW60" s="233" t="s">
        <v>343</v>
      </c>
      <c r="ADX60" s="233" t="s">
        <v>344</v>
      </c>
      <c r="ADY60" s="233">
        <v>25</v>
      </c>
      <c r="ADZ60" s="233" t="s">
        <v>342</v>
      </c>
      <c r="AEA60" s="233">
        <v>3.8</v>
      </c>
      <c r="AEB60" s="233">
        <f>ADY60*AEA60</f>
        <v>95</v>
      </c>
      <c r="AEC60" s="233">
        <v>12</v>
      </c>
      <c r="AED60" s="233">
        <v>142</v>
      </c>
      <c r="AEE60" s="233" t="s">
        <v>343</v>
      </c>
      <c r="AEF60" s="233" t="s">
        <v>344</v>
      </c>
      <c r="AEG60" s="233">
        <v>25</v>
      </c>
      <c r="AEH60" s="233" t="s">
        <v>342</v>
      </c>
      <c r="AEI60" s="233">
        <v>3.8</v>
      </c>
      <c r="AEJ60" s="233">
        <f>AEG60*AEI60</f>
        <v>95</v>
      </c>
      <c r="AEK60" s="233">
        <v>12</v>
      </c>
      <c r="AEL60" s="233">
        <v>142</v>
      </c>
      <c r="AEM60" s="233" t="s">
        <v>343</v>
      </c>
      <c r="AEN60" s="233" t="s">
        <v>344</v>
      </c>
      <c r="AEO60" s="233">
        <v>25</v>
      </c>
      <c r="AEP60" s="233" t="s">
        <v>342</v>
      </c>
      <c r="AEQ60" s="233">
        <v>3.8</v>
      </c>
      <c r="AER60" s="233">
        <f>AEO60*AEQ60</f>
        <v>95</v>
      </c>
      <c r="AES60" s="233">
        <v>12</v>
      </c>
      <c r="AET60" s="233">
        <v>142</v>
      </c>
      <c r="AEU60" s="233" t="s">
        <v>343</v>
      </c>
      <c r="AEV60" s="233" t="s">
        <v>344</v>
      </c>
      <c r="AEW60" s="233">
        <v>25</v>
      </c>
      <c r="AEX60" s="233" t="s">
        <v>342</v>
      </c>
      <c r="AEY60" s="233">
        <v>3.8</v>
      </c>
      <c r="AEZ60" s="233">
        <f>AEW60*AEY60</f>
        <v>95</v>
      </c>
      <c r="AFA60" s="233">
        <v>12</v>
      </c>
      <c r="AFB60" s="233">
        <v>142</v>
      </c>
      <c r="AFC60" s="233" t="s">
        <v>343</v>
      </c>
      <c r="AFD60" s="233" t="s">
        <v>344</v>
      </c>
      <c r="AFE60" s="233">
        <v>25</v>
      </c>
      <c r="AFF60" s="233" t="s">
        <v>342</v>
      </c>
      <c r="AFG60" s="233">
        <v>3.8</v>
      </c>
      <c r="AFH60" s="233">
        <f>AFE60*AFG60</f>
        <v>95</v>
      </c>
      <c r="AFI60" s="233">
        <v>12</v>
      </c>
      <c r="AFJ60" s="233">
        <v>142</v>
      </c>
      <c r="AFK60" s="233" t="s">
        <v>343</v>
      </c>
      <c r="AFL60" s="233" t="s">
        <v>344</v>
      </c>
      <c r="AFM60" s="233">
        <v>25</v>
      </c>
      <c r="AFN60" s="233" t="s">
        <v>342</v>
      </c>
      <c r="AFO60" s="233">
        <v>3.8</v>
      </c>
      <c r="AFP60" s="233">
        <f>AFM60*AFO60</f>
        <v>95</v>
      </c>
      <c r="AFQ60" s="233">
        <v>12</v>
      </c>
      <c r="AFR60" s="233">
        <v>142</v>
      </c>
      <c r="AFS60" s="233" t="s">
        <v>343</v>
      </c>
      <c r="AFT60" s="233" t="s">
        <v>344</v>
      </c>
      <c r="AFU60" s="233">
        <v>25</v>
      </c>
      <c r="AFV60" s="233" t="s">
        <v>342</v>
      </c>
      <c r="AFW60" s="233">
        <v>3.8</v>
      </c>
      <c r="AFX60" s="233">
        <f>AFU60*AFW60</f>
        <v>95</v>
      </c>
      <c r="AFY60" s="233">
        <v>12</v>
      </c>
      <c r="AFZ60" s="233">
        <v>142</v>
      </c>
      <c r="AGA60" s="233" t="s">
        <v>343</v>
      </c>
      <c r="AGB60" s="233" t="s">
        <v>344</v>
      </c>
      <c r="AGC60" s="233">
        <v>25</v>
      </c>
      <c r="AGD60" s="233" t="s">
        <v>342</v>
      </c>
      <c r="AGE60" s="233">
        <v>3.8</v>
      </c>
      <c r="AGF60" s="233">
        <f>AGC60*AGE60</f>
        <v>95</v>
      </c>
      <c r="AGG60" s="233">
        <v>12</v>
      </c>
      <c r="AGH60" s="233">
        <v>142</v>
      </c>
      <c r="AGI60" s="233" t="s">
        <v>343</v>
      </c>
      <c r="AGJ60" s="233" t="s">
        <v>344</v>
      </c>
      <c r="AGK60" s="233">
        <v>25</v>
      </c>
      <c r="AGL60" s="233" t="s">
        <v>342</v>
      </c>
      <c r="AGM60" s="233">
        <v>3.8</v>
      </c>
      <c r="AGN60" s="233">
        <f>AGK60*AGM60</f>
        <v>95</v>
      </c>
      <c r="AGO60" s="233">
        <v>12</v>
      </c>
      <c r="AGP60" s="233">
        <v>142</v>
      </c>
      <c r="AGQ60" s="233" t="s">
        <v>343</v>
      </c>
      <c r="AGR60" s="233" t="s">
        <v>344</v>
      </c>
      <c r="AGS60" s="233">
        <v>25</v>
      </c>
      <c r="AGT60" s="233" t="s">
        <v>342</v>
      </c>
      <c r="AGU60" s="233">
        <v>3.8</v>
      </c>
      <c r="AGV60" s="233">
        <f>AGS60*AGU60</f>
        <v>95</v>
      </c>
      <c r="AGW60" s="233">
        <v>12</v>
      </c>
      <c r="AGX60" s="233">
        <v>142</v>
      </c>
      <c r="AGY60" s="233" t="s">
        <v>343</v>
      </c>
      <c r="AGZ60" s="233" t="s">
        <v>344</v>
      </c>
      <c r="AHA60" s="233">
        <v>25</v>
      </c>
      <c r="AHB60" s="233" t="s">
        <v>342</v>
      </c>
      <c r="AHC60" s="233">
        <v>3.8</v>
      </c>
      <c r="AHD60" s="233">
        <f>AHA60*AHC60</f>
        <v>95</v>
      </c>
      <c r="AHE60" s="233">
        <v>12</v>
      </c>
      <c r="AHF60" s="233">
        <v>142</v>
      </c>
      <c r="AHG60" s="233" t="s">
        <v>343</v>
      </c>
      <c r="AHH60" s="233" t="s">
        <v>344</v>
      </c>
      <c r="AHI60" s="233">
        <v>25</v>
      </c>
      <c r="AHJ60" s="233" t="s">
        <v>342</v>
      </c>
      <c r="AHK60" s="233">
        <v>3.8</v>
      </c>
      <c r="AHL60" s="233">
        <f>AHI60*AHK60</f>
        <v>95</v>
      </c>
      <c r="AHM60" s="233">
        <v>12</v>
      </c>
      <c r="AHN60" s="233">
        <v>142</v>
      </c>
      <c r="AHO60" s="233" t="s">
        <v>343</v>
      </c>
      <c r="AHP60" s="233" t="s">
        <v>344</v>
      </c>
      <c r="AHQ60" s="233">
        <v>25</v>
      </c>
      <c r="AHR60" s="233" t="s">
        <v>342</v>
      </c>
      <c r="AHS60" s="233">
        <v>3.8</v>
      </c>
      <c r="AHT60" s="233">
        <f>AHQ60*AHS60</f>
        <v>95</v>
      </c>
      <c r="AHU60" s="233">
        <v>12</v>
      </c>
      <c r="AHV60" s="233">
        <v>142</v>
      </c>
      <c r="AHW60" s="233" t="s">
        <v>343</v>
      </c>
      <c r="AHX60" s="233" t="s">
        <v>344</v>
      </c>
      <c r="AHY60" s="233">
        <v>25</v>
      </c>
      <c r="AHZ60" s="233" t="s">
        <v>342</v>
      </c>
      <c r="AIA60" s="233">
        <v>3.8</v>
      </c>
      <c r="AIB60" s="233">
        <f>AHY60*AIA60</f>
        <v>95</v>
      </c>
      <c r="AIC60" s="233">
        <v>12</v>
      </c>
      <c r="AID60" s="233">
        <v>142</v>
      </c>
      <c r="AIE60" s="233" t="s">
        <v>343</v>
      </c>
      <c r="AIF60" s="233" t="s">
        <v>344</v>
      </c>
      <c r="AIG60" s="233">
        <v>25</v>
      </c>
      <c r="AIH60" s="233" t="s">
        <v>342</v>
      </c>
      <c r="AII60" s="233">
        <v>3.8</v>
      </c>
      <c r="AIJ60" s="233">
        <f>AIG60*AII60</f>
        <v>95</v>
      </c>
      <c r="AIK60" s="233">
        <v>12</v>
      </c>
      <c r="AIL60" s="233">
        <v>142</v>
      </c>
      <c r="AIM60" s="233" t="s">
        <v>343</v>
      </c>
      <c r="AIN60" s="233" t="s">
        <v>344</v>
      </c>
      <c r="AIO60" s="233">
        <v>25</v>
      </c>
      <c r="AIP60" s="233" t="s">
        <v>342</v>
      </c>
      <c r="AIQ60" s="233">
        <v>3.8</v>
      </c>
      <c r="AIR60" s="233">
        <f>AIO60*AIQ60</f>
        <v>95</v>
      </c>
      <c r="AIS60" s="233">
        <v>12</v>
      </c>
      <c r="AIT60" s="233">
        <v>142</v>
      </c>
      <c r="AIU60" s="233" t="s">
        <v>343</v>
      </c>
      <c r="AIV60" s="233" t="s">
        <v>344</v>
      </c>
      <c r="AIW60" s="233">
        <v>25</v>
      </c>
      <c r="AIX60" s="233" t="s">
        <v>342</v>
      </c>
      <c r="AIY60" s="233">
        <v>3.8</v>
      </c>
      <c r="AIZ60" s="233">
        <f>AIW60*AIY60</f>
        <v>95</v>
      </c>
      <c r="AJA60" s="233">
        <v>12</v>
      </c>
      <c r="AJB60" s="233">
        <v>142</v>
      </c>
      <c r="AJC60" s="233" t="s">
        <v>343</v>
      </c>
      <c r="AJD60" s="233" t="s">
        <v>344</v>
      </c>
      <c r="AJE60" s="233">
        <v>25</v>
      </c>
      <c r="AJF60" s="233" t="s">
        <v>342</v>
      </c>
      <c r="AJG60" s="233">
        <v>3.8</v>
      </c>
      <c r="AJH60" s="233">
        <f>AJE60*AJG60</f>
        <v>95</v>
      </c>
      <c r="AJI60" s="233">
        <v>12</v>
      </c>
      <c r="AJJ60" s="233">
        <v>142</v>
      </c>
      <c r="AJK60" s="233" t="s">
        <v>343</v>
      </c>
      <c r="AJL60" s="233" t="s">
        <v>344</v>
      </c>
      <c r="AJM60" s="233">
        <v>25</v>
      </c>
      <c r="AJN60" s="233" t="s">
        <v>342</v>
      </c>
      <c r="AJO60" s="233">
        <v>3.8</v>
      </c>
      <c r="AJP60" s="233">
        <f>AJM60*AJO60</f>
        <v>95</v>
      </c>
      <c r="AJQ60" s="233">
        <v>12</v>
      </c>
      <c r="AJR60" s="233">
        <v>142</v>
      </c>
      <c r="AJS60" s="233" t="s">
        <v>343</v>
      </c>
      <c r="AJT60" s="233" t="s">
        <v>344</v>
      </c>
      <c r="AJU60" s="233">
        <v>25</v>
      </c>
      <c r="AJV60" s="233" t="s">
        <v>342</v>
      </c>
      <c r="AJW60" s="233">
        <v>3.8</v>
      </c>
      <c r="AJX60" s="233">
        <f>AJU60*AJW60</f>
        <v>95</v>
      </c>
      <c r="AJY60" s="233">
        <v>12</v>
      </c>
      <c r="AJZ60" s="233">
        <v>142</v>
      </c>
      <c r="AKA60" s="233" t="s">
        <v>343</v>
      </c>
      <c r="AKB60" s="233" t="s">
        <v>344</v>
      </c>
      <c r="AKC60" s="233">
        <v>25</v>
      </c>
      <c r="AKD60" s="233" t="s">
        <v>342</v>
      </c>
      <c r="AKE60" s="233">
        <v>3.8</v>
      </c>
      <c r="AKF60" s="233">
        <f>AKC60*AKE60</f>
        <v>95</v>
      </c>
      <c r="AKG60" s="233">
        <v>12</v>
      </c>
      <c r="AKH60" s="233">
        <v>142</v>
      </c>
      <c r="AKI60" s="233" t="s">
        <v>343</v>
      </c>
      <c r="AKJ60" s="233" t="s">
        <v>344</v>
      </c>
      <c r="AKK60" s="233">
        <v>25</v>
      </c>
      <c r="AKL60" s="233" t="s">
        <v>342</v>
      </c>
      <c r="AKM60" s="233">
        <v>3.8</v>
      </c>
      <c r="AKN60" s="233">
        <f>AKK60*AKM60</f>
        <v>95</v>
      </c>
      <c r="AKO60" s="233">
        <v>12</v>
      </c>
      <c r="AKP60" s="233">
        <v>142</v>
      </c>
      <c r="AKQ60" s="233" t="s">
        <v>343</v>
      </c>
      <c r="AKR60" s="233" t="s">
        <v>344</v>
      </c>
      <c r="AKS60" s="233">
        <v>25</v>
      </c>
      <c r="AKT60" s="233" t="s">
        <v>342</v>
      </c>
      <c r="AKU60" s="233">
        <v>3.8</v>
      </c>
      <c r="AKV60" s="233">
        <f>AKS60*AKU60</f>
        <v>95</v>
      </c>
      <c r="AKW60" s="233">
        <v>12</v>
      </c>
      <c r="AKX60" s="233">
        <v>142</v>
      </c>
      <c r="AKY60" s="233" t="s">
        <v>343</v>
      </c>
      <c r="AKZ60" s="233" t="s">
        <v>344</v>
      </c>
      <c r="ALA60" s="233">
        <v>25</v>
      </c>
      <c r="ALB60" s="233" t="s">
        <v>342</v>
      </c>
      <c r="ALC60" s="233">
        <v>3.8</v>
      </c>
      <c r="ALD60" s="233">
        <f>ALA60*ALC60</f>
        <v>95</v>
      </c>
      <c r="ALE60" s="233">
        <v>12</v>
      </c>
      <c r="ALF60" s="233">
        <v>142</v>
      </c>
      <c r="ALG60" s="233" t="s">
        <v>343</v>
      </c>
      <c r="ALH60" s="233" t="s">
        <v>344</v>
      </c>
      <c r="ALI60" s="233">
        <v>25</v>
      </c>
      <c r="ALJ60" s="233" t="s">
        <v>342</v>
      </c>
      <c r="ALK60" s="233">
        <v>3.8</v>
      </c>
      <c r="ALL60" s="233">
        <f>ALI60*ALK60</f>
        <v>95</v>
      </c>
      <c r="ALM60" s="233">
        <v>12</v>
      </c>
      <c r="ALN60" s="233">
        <v>142</v>
      </c>
      <c r="ALO60" s="233" t="s">
        <v>343</v>
      </c>
      <c r="ALP60" s="233" t="s">
        <v>344</v>
      </c>
      <c r="ALQ60" s="233">
        <v>25</v>
      </c>
      <c r="ALR60" s="233" t="s">
        <v>342</v>
      </c>
      <c r="ALS60" s="233">
        <v>3.8</v>
      </c>
      <c r="ALT60" s="233">
        <f>ALQ60*ALS60</f>
        <v>95</v>
      </c>
      <c r="ALU60" s="233">
        <v>12</v>
      </c>
      <c r="ALV60" s="233">
        <v>142</v>
      </c>
      <c r="ALW60" s="233" t="s">
        <v>343</v>
      </c>
      <c r="ALX60" s="233" t="s">
        <v>344</v>
      </c>
      <c r="ALY60" s="233">
        <v>25</v>
      </c>
      <c r="ALZ60" s="233" t="s">
        <v>342</v>
      </c>
      <c r="AMA60" s="233">
        <v>3.8</v>
      </c>
      <c r="AMB60" s="233">
        <f>ALY60*AMA60</f>
        <v>95</v>
      </c>
      <c r="AMC60" s="233">
        <v>12</v>
      </c>
      <c r="AMD60" s="233">
        <v>142</v>
      </c>
      <c r="AME60" s="233" t="s">
        <v>343</v>
      </c>
      <c r="AMF60" s="233" t="s">
        <v>344</v>
      </c>
      <c r="AMG60" s="233">
        <v>25</v>
      </c>
      <c r="AMH60" s="233" t="s">
        <v>342</v>
      </c>
      <c r="AMI60" s="233">
        <v>3.8</v>
      </c>
      <c r="AMJ60" s="233">
        <f>AMG60*AMI60</f>
        <v>95</v>
      </c>
      <c r="AMK60" s="233">
        <v>12</v>
      </c>
      <c r="AML60" s="233">
        <v>142</v>
      </c>
      <c r="AMM60" s="233" t="s">
        <v>343</v>
      </c>
      <c r="AMN60" s="233" t="s">
        <v>344</v>
      </c>
      <c r="AMO60" s="233">
        <v>25</v>
      </c>
      <c r="AMP60" s="233" t="s">
        <v>342</v>
      </c>
      <c r="AMQ60" s="233">
        <v>3.8</v>
      </c>
      <c r="AMR60" s="233">
        <f>AMO60*AMQ60</f>
        <v>95</v>
      </c>
      <c r="AMS60" s="233">
        <v>12</v>
      </c>
      <c r="AMT60" s="233">
        <v>142</v>
      </c>
      <c r="AMU60" s="233" t="s">
        <v>343</v>
      </c>
      <c r="AMV60" s="233" t="s">
        <v>344</v>
      </c>
      <c r="AMW60" s="233">
        <v>25</v>
      </c>
      <c r="AMX60" s="233" t="s">
        <v>342</v>
      </c>
      <c r="AMY60" s="233">
        <v>3.8</v>
      </c>
      <c r="AMZ60" s="233">
        <f>AMW60*AMY60</f>
        <v>95</v>
      </c>
      <c r="ANA60" s="233">
        <v>12</v>
      </c>
      <c r="ANB60" s="233">
        <v>142</v>
      </c>
      <c r="ANC60" s="233" t="s">
        <v>343</v>
      </c>
      <c r="AND60" s="233" t="s">
        <v>344</v>
      </c>
      <c r="ANE60" s="233">
        <v>25</v>
      </c>
      <c r="ANF60" s="233" t="s">
        <v>342</v>
      </c>
      <c r="ANG60" s="233">
        <v>3.8</v>
      </c>
      <c r="ANH60" s="233">
        <f>ANE60*ANG60</f>
        <v>95</v>
      </c>
      <c r="ANI60" s="233">
        <v>12</v>
      </c>
      <c r="ANJ60" s="233">
        <v>142</v>
      </c>
      <c r="ANK60" s="233" t="s">
        <v>343</v>
      </c>
      <c r="ANL60" s="233" t="s">
        <v>344</v>
      </c>
      <c r="ANM60" s="233">
        <v>25</v>
      </c>
      <c r="ANN60" s="233" t="s">
        <v>342</v>
      </c>
      <c r="ANO60" s="233">
        <v>3.8</v>
      </c>
      <c r="ANP60" s="233">
        <f>ANM60*ANO60</f>
        <v>95</v>
      </c>
      <c r="ANQ60" s="233">
        <v>12</v>
      </c>
      <c r="ANR60" s="233">
        <v>142</v>
      </c>
      <c r="ANS60" s="233" t="s">
        <v>343</v>
      </c>
      <c r="ANT60" s="233" t="s">
        <v>344</v>
      </c>
      <c r="ANU60" s="233">
        <v>25</v>
      </c>
      <c r="ANV60" s="233" t="s">
        <v>342</v>
      </c>
      <c r="ANW60" s="233">
        <v>3.8</v>
      </c>
      <c r="ANX60" s="233">
        <f>ANU60*ANW60</f>
        <v>95</v>
      </c>
      <c r="ANY60" s="233">
        <v>12</v>
      </c>
      <c r="ANZ60" s="233">
        <v>142</v>
      </c>
      <c r="AOA60" s="233" t="s">
        <v>343</v>
      </c>
      <c r="AOB60" s="233" t="s">
        <v>344</v>
      </c>
      <c r="AOC60" s="233">
        <v>25</v>
      </c>
      <c r="AOD60" s="233" t="s">
        <v>342</v>
      </c>
      <c r="AOE60" s="233">
        <v>3.8</v>
      </c>
      <c r="AOF60" s="233">
        <f>AOC60*AOE60</f>
        <v>95</v>
      </c>
      <c r="AOG60" s="233">
        <v>12</v>
      </c>
      <c r="AOH60" s="233">
        <v>142</v>
      </c>
      <c r="AOI60" s="233" t="s">
        <v>343</v>
      </c>
      <c r="AOJ60" s="233" t="s">
        <v>344</v>
      </c>
      <c r="AOK60" s="233">
        <v>25</v>
      </c>
      <c r="AOL60" s="233" t="s">
        <v>342</v>
      </c>
      <c r="AOM60" s="233">
        <v>3.8</v>
      </c>
      <c r="AON60" s="233">
        <f>AOK60*AOM60</f>
        <v>95</v>
      </c>
      <c r="AOO60" s="233">
        <v>12</v>
      </c>
      <c r="AOP60" s="233">
        <v>142</v>
      </c>
      <c r="AOQ60" s="233" t="s">
        <v>343</v>
      </c>
      <c r="AOR60" s="233" t="s">
        <v>344</v>
      </c>
      <c r="AOS60" s="233">
        <v>25</v>
      </c>
      <c r="AOT60" s="233" t="s">
        <v>342</v>
      </c>
      <c r="AOU60" s="233">
        <v>3.8</v>
      </c>
      <c r="AOV60" s="233">
        <f>AOS60*AOU60</f>
        <v>95</v>
      </c>
      <c r="AOW60" s="233">
        <v>12</v>
      </c>
      <c r="AOX60" s="233">
        <v>142</v>
      </c>
      <c r="AOY60" s="233" t="s">
        <v>343</v>
      </c>
      <c r="AOZ60" s="233" t="s">
        <v>344</v>
      </c>
      <c r="APA60" s="233">
        <v>25</v>
      </c>
      <c r="APB60" s="233" t="s">
        <v>342</v>
      </c>
      <c r="APC60" s="233">
        <v>3.8</v>
      </c>
      <c r="APD60" s="233">
        <f>APA60*APC60</f>
        <v>95</v>
      </c>
      <c r="APE60" s="233">
        <v>12</v>
      </c>
      <c r="APF60" s="233">
        <v>142</v>
      </c>
      <c r="APG60" s="233" t="s">
        <v>343</v>
      </c>
      <c r="APH60" s="233" t="s">
        <v>344</v>
      </c>
      <c r="API60" s="233">
        <v>25</v>
      </c>
      <c r="APJ60" s="233" t="s">
        <v>342</v>
      </c>
      <c r="APK60" s="233">
        <v>3.8</v>
      </c>
      <c r="APL60" s="233">
        <f>API60*APK60</f>
        <v>95</v>
      </c>
      <c r="APM60" s="233">
        <v>12</v>
      </c>
      <c r="APN60" s="233">
        <v>142</v>
      </c>
      <c r="APO60" s="233" t="s">
        <v>343</v>
      </c>
      <c r="APP60" s="233" t="s">
        <v>344</v>
      </c>
      <c r="APQ60" s="233">
        <v>25</v>
      </c>
      <c r="APR60" s="233" t="s">
        <v>342</v>
      </c>
      <c r="APS60" s="233">
        <v>3.8</v>
      </c>
      <c r="APT60" s="233">
        <f>APQ60*APS60</f>
        <v>95</v>
      </c>
      <c r="APU60" s="233">
        <v>12</v>
      </c>
      <c r="APV60" s="233">
        <v>142</v>
      </c>
      <c r="APW60" s="233" t="s">
        <v>343</v>
      </c>
      <c r="APX60" s="233" t="s">
        <v>344</v>
      </c>
      <c r="APY60" s="233">
        <v>25</v>
      </c>
      <c r="APZ60" s="233" t="s">
        <v>342</v>
      </c>
      <c r="AQA60" s="233">
        <v>3.8</v>
      </c>
      <c r="AQB60" s="233">
        <f>APY60*AQA60</f>
        <v>95</v>
      </c>
      <c r="AQC60" s="233">
        <v>12</v>
      </c>
      <c r="AQD60" s="233">
        <v>142</v>
      </c>
      <c r="AQE60" s="233" t="s">
        <v>343</v>
      </c>
      <c r="AQF60" s="233" t="s">
        <v>344</v>
      </c>
      <c r="AQG60" s="233">
        <v>25</v>
      </c>
      <c r="AQH60" s="233" t="s">
        <v>342</v>
      </c>
      <c r="AQI60" s="233">
        <v>3.8</v>
      </c>
      <c r="AQJ60" s="233">
        <f>AQG60*AQI60</f>
        <v>95</v>
      </c>
      <c r="AQK60" s="233">
        <v>12</v>
      </c>
      <c r="AQL60" s="233">
        <v>142</v>
      </c>
      <c r="AQM60" s="233" t="s">
        <v>343</v>
      </c>
      <c r="AQN60" s="233" t="s">
        <v>344</v>
      </c>
      <c r="AQO60" s="233">
        <v>25</v>
      </c>
      <c r="AQP60" s="233" t="s">
        <v>342</v>
      </c>
      <c r="AQQ60" s="233">
        <v>3.8</v>
      </c>
      <c r="AQR60" s="233">
        <f>AQO60*AQQ60</f>
        <v>95</v>
      </c>
      <c r="AQS60" s="233">
        <v>12</v>
      </c>
      <c r="AQT60" s="233">
        <v>142</v>
      </c>
      <c r="AQU60" s="233" t="s">
        <v>343</v>
      </c>
      <c r="AQV60" s="233" t="s">
        <v>344</v>
      </c>
      <c r="AQW60" s="233">
        <v>25</v>
      </c>
      <c r="AQX60" s="233" t="s">
        <v>342</v>
      </c>
      <c r="AQY60" s="233">
        <v>3.8</v>
      </c>
      <c r="AQZ60" s="233">
        <f>AQW60*AQY60</f>
        <v>95</v>
      </c>
      <c r="ARA60" s="233">
        <v>12</v>
      </c>
      <c r="ARB60" s="233">
        <v>142</v>
      </c>
      <c r="ARC60" s="233" t="s">
        <v>343</v>
      </c>
      <c r="ARD60" s="233" t="s">
        <v>344</v>
      </c>
      <c r="ARE60" s="233">
        <v>25</v>
      </c>
      <c r="ARF60" s="233" t="s">
        <v>342</v>
      </c>
      <c r="ARG60" s="233">
        <v>3.8</v>
      </c>
      <c r="ARH60" s="233">
        <f>ARE60*ARG60</f>
        <v>95</v>
      </c>
      <c r="ARI60" s="233">
        <v>12</v>
      </c>
      <c r="ARJ60" s="233">
        <v>142</v>
      </c>
      <c r="ARK60" s="233" t="s">
        <v>343</v>
      </c>
      <c r="ARL60" s="233" t="s">
        <v>344</v>
      </c>
      <c r="ARM60" s="233">
        <v>25</v>
      </c>
      <c r="ARN60" s="233" t="s">
        <v>342</v>
      </c>
      <c r="ARO60" s="233">
        <v>3.8</v>
      </c>
      <c r="ARP60" s="233">
        <f>ARM60*ARO60</f>
        <v>95</v>
      </c>
      <c r="ARQ60" s="233">
        <v>12</v>
      </c>
      <c r="ARR60" s="233">
        <v>142</v>
      </c>
      <c r="ARS60" s="233" t="s">
        <v>343</v>
      </c>
      <c r="ART60" s="233" t="s">
        <v>344</v>
      </c>
      <c r="ARU60" s="233">
        <v>25</v>
      </c>
      <c r="ARV60" s="233" t="s">
        <v>342</v>
      </c>
      <c r="ARW60" s="233">
        <v>3.8</v>
      </c>
      <c r="ARX60" s="233">
        <f>ARU60*ARW60</f>
        <v>95</v>
      </c>
      <c r="ARY60" s="233">
        <v>12</v>
      </c>
      <c r="ARZ60" s="233">
        <v>142</v>
      </c>
      <c r="ASA60" s="233" t="s">
        <v>343</v>
      </c>
      <c r="ASB60" s="233" t="s">
        <v>344</v>
      </c>
      <c r="ASC60" s="233">
        <v>25</v>
      </c>
      <c r="ASD60" s="233" t="s">
        <v>342</v>
      </c>
      <c r="ASE60" s="233">
        <v>3.8</v>
      </c>
      <c r="ASF60" s="233">
        <f>ASC60*ASE60</f>
        <v>95</v>
      </c>
      <c r="ASG60" s="233">
        <v>12</v>
      </c>
      <c r="ASH60" s="233">
        <v>142</v>
      </c>
      <c r="ASI60" s="233" t="s">
        <v>343</v>
      </c>
      <c r="ASJ60" s="233" t="s">
        <v>344</v>
      </c>
      <c r="ASK60" s="233">
        <v>25</v>
      </c>
      <c r="ASL60" s="233" t="s">
        <v>342</v>
      </c>
      <c r="ASM60" s="233">
        <v>3.8</v>
      </c>
      <c r="ASN60" s="233">
        <f>ASK60*ASM60</f>
        <v>95</v>
      </c>
      <c r="ASO60" s="233">
        <v>12</v>
      </c>
      <c r="ASP60" s="233">
        <v>142</v>
      </c>
      <c r="ASQ60" s="233" t="s">
        <v>343</v>
      </c>
      <c r="ASR60" s="233" t="s">
        <v>344</v>
      </c>
      <c r="ASS60" s="233">
        <v>25</v>
      </c>
      <c r="AST60" s="233" t="s">
        <v>342</v>
      </c>
      <c r="ASU60" s="233">
        <v>3.8</v>
      </c>
      <c r="ASV60" s="233">
        <f>ASS60*ASU60</f>
        <v>95</v>
      </c>
      <c r="ASW60" s="233">
        <v>12</v>
      </c>
      <c r="ASX60" s="233">
        <v>142</v>
      </c>
      <c r="ASY60" s="233" t="s">
        <v>343</v>
      </c>
      <c r="ASZ60" s="233" t="s">
        <v>344</v>
      </c>
      <c r="ATA60" s="233">
        <v>25</v>
      </c>
      <c r="ATB60" s="233" t="s">
        <v>342</v>
      </c>
      <c r="ATC60" s="233">
        <v>3.8</v>
      </c>
      <c r="ATD60" s="233">
        <f>ATA60*ATC60</f>
        <v>95</v>
      </c>
      <c r="ATE60" s="233">
        <v>12</v>
      </c>
      <c r="ATF60" s="233">
        <v>142</v>
      </c>
      <c r="ATG60" s="233" t="s">
        <v>343</v>
      </c>
      <c r="ATH60" s="233" t="s">
        <v>344</v>
      </c>
      <c r="ATI60" s="233">
        <v>25</v>
      </c>
      <c r="ATJ60" s="233" t="s">
        <v>342</v>
      </c>
      <c r="ATK60" s="233">
        <v>3.8</v>
      </c>
      <c r="ATL60" s="233">
        <f>ATI60*ATK60</f>
        <v>95</v>
      </c>
      <c r="ATM60" s="233">
        <v>12</v>
      </c>
      <c r="ATN60" s="233">
        <v>142</v>
      </c>
      <c r="ATO60" s="233" t="s">
        <v>343</v>
      </c>
      <c r="ATP60" s="233" t="s">
        <v>344</v>
      </c>
      <c r="ATQ60" s="233">
        <v>25</v>
      </c>
      <c r="ATR60" s="233" t="s">
        <v>342</v>
      </c>
      <c r="ATS60" s="233">
        <v>3.8</v>
      </c>
      <c r="ATT60" s="233">
        <f>ATQ60*ATS60</f>
        <v>95</v>
      </c>
      <c r="ATU60" s="233">
        <v>12</v>
      </c>
      <c r="ATV60" s="233">
        <v>142</v>
      </c>
      <c r="ATW60" s="233" t="s">
        <v>343</v>
      </c>
      <c r="ATX60" s="233" t="s">
        <v>344</v>
      </c>
      <c r="ATY60" s="233">
        <v>25</v>
      </c>
      <c r="ATZ60" s="233" t="s">
        <v>342</v>
      </c>
      <c r="AUA60" s="233">
        <v>3.8</v>
      </c>
      <c r="AUB60" s="233">
        <f>ATY60*AUA60</f>
        <v>95</v>
      </c>
      <c r="AUC60" s="233">
        <v>12</v>
      </c>
      <c r="AUD60" s="233">
        <v>142</v>
      </c>
      <c r="AUE60" s="233" t="s">
        <v>343</v>
      </c>
      <c r="AUF60" s="233" t="s">
        <v>344</v>
      </c>
      <c r="AUG60" s="233">
        <v>25</v>
      </c>
      <c r="AUH60" s="233" t="s">
        <v>342</v>
      </c>
      <c r="AUI60" s="233">
        <v>3.8</v>
      </c>
      <c r="AUJ60" s="233">
        <f>AUG60*AUI60</f>
        <v>95</v>
      </c>
      <c r="AUK60" s="233">
        <v>12</v>
      </c>
      <c r="AUL60" s="233">
        <v>142</v>
      </c>
      <c r="AUM60" s="233" t="s">
        <v>343</v>
      </c>
      <c r="AUN60" s="233" t="s">
        <v>344</v>
      </c>
      <c r="AUO60" s="233">
        <v>25</v>
      </c>
      <c r="AUP60" s="233" t="s">
        <v>342</v>
      </c>
      <c r="AUQ60" s="233">
        <v>3.8</v>
      </c>
      <c r="AUR60" s="233">
        <f>AUO60*AUQ60</f>
        <v>95</v>
      </c>
      <c r="AUS60" s="233">
        <v>12</v>
      </c>
      <c r="AUT60" s="233">
        <v>142</v>
      </c>
      <c r="AUU60" s="233" t="s">
        <v>343</v>
      </c>
      <c r="AUV60" s="233" t="s">
        <v>344</v>
      </c>
      <c r="AUW60" s="233">
        <v>25</v>
      </c>
      <c r="AUX60" s="233" t="s">
        <v>342</v>
      </c>
      <c r="AUY60" s="233">
        <v>3.8</v>
      </c>
      <c r="AUZ60" s="233">
        <f>AUW60*AUY60</f>
        <v>95</v>
      </c>
      <c r="AVA60" s="233">
        <v>12</v>
      </c>
      <c r="AVB60" s="233">
        <v>142</v>
      </c>
      <c r="AVC60" s="233" t="s">
        <v>343</v>
      </c>
      <c r="AVD60" s="233" t="s">
        <v>344</v>
      </c>
      <c r="AVE60" s="233">
        <v>25</v>
      </c>
      <c r="AVF60" s="233" t="s">
        <v>342</v>
      </c>
      <c r="AVG60" s="233">
        <v>3.8</v>
      </c>
      <c r="AVH60" s="233">
        <f>AVE60*AVG60</f>
        <v>95</v>
      </c>
      <c r="AVI60" s="233">
        <v>12</v>
      </c>
      <c r="AVJ60" s="233">
        <v>142</v>
      </c>
      <c r="AVK60" s="233" t="s">
        <v>343</v>
      </c>
      <c r="AVL60" s="233" t="s">
        <v>344</v>
      </c>
      <c r="AVM60" s="233">
        <v>25</v>
      </c>
      <c r="AVN60" s="233" t="s">
        <v>342</v>
      </c>
      <c r="AVO60" s="233">
        <v>3.8</v>
      </c>
      <c r="AVP60" s="233">
        <f>AVM60*AVO60</f>
        <v>95</v>
      </c>
      <c r="AVQ60" s="233">
        <v>12</v>
      </c>
      <c r="AVR60" s="233">
        <v>142</v>
      </c>
      <c r="AVS60" s="233" t="s">
        <v>343</v>
      </c>
      <c r="AVT60" s="233" t="s">
        <v>344</v>
      </c>
      <c r="AVU60" s="233">
        <v>25</v>
      </c>
      <c r="AVV60" s="233" t="s">
        <v>342</v>
      </c>
      <c r="AVW60" s="233">
        <v>3.8</v>
      </c>
      <c r="AVX60" s="233">
        <f>AVU60*AVW60</f>
        <v>95</v>
      </c>
      <c r="AVY60" s="233">
        <v>12</v>
      </c>
      <c r="AVZ60" s="233">
        <v>142</v>
      </c>
      <c r="AWA60" s="233" t="s">
        <v>343</v>
      </c>
      <c r="AWB60" s="233" t="s">
        <v>344</v>
      </c>
      <c r="AWC60" s="233">
        <v>25</v>
      </c>
      <c r="AWD60" s="233" t="s">
        <v>342</v>
      </c>
      <c r="AWE60" s="233">
        <v>3.8</v>
      </c>
      <c r="AWF60" s="233">
        <f>AWC60*AWE60</f>
        <v>95</v>
      </c>
      <c r="AWG60" s="233">
        <v>12</v>
      </c>
      <c r="AWH60" s="233">
        <v>142</v>
      </c>
      <c r="AWI60" s="233" t="s">
        <v>343</v>
      </c>
      <c r="AWJ60" s="233" t="s">
        <v>344</v>
      </c>
      <c r="AWK60" s="233">
        <v>25</v>
      </c>
      <c r="AWL60" s="233" t="s">
        <v>342</v>
      </c>
      <c r="AWM60" s="233">
        <v>3.8</v>
      </c>
      <c r="AWN60" s="233">
        <f>AWK60*AWM60</f>
        <v>95</v>
      </c>
      <c r="AWO60" s="233">
        <v>12</v>
      </c>
      <c r="AWP60" s="233">
        <v>142</v>
      </c>
      <c r="AWQ60" s="233" t="s">
        <v>343</v>
      </c>
      <c r="AWR60" s="233" t="s">
        <v>344</v>
      </c>
      <c r="AWS60" s="233">
        <v>25</v>
      </c>
      <c r="AWT60" s="233" t="s">
        <v>342</v>
      </c>
      <c r="AWU60" s="233">
        <v>3.8</v>
      </c>
      <c r="AWV60" s="233">
        <f>AWS60*AWU60</f>
        <v>95</v>
      </c>
      <c r="AWW60" s="233">
        <v>12</v>
      </c>
      <c r="AWX60" s="233">
        <v>142</v>
      </c>
      <c r="AWY60" s="233" t="s">
        <v>343</v>
      </c>
      <c r="AWZ60" s="233" t="s">
        <v>344</v>
      </c>
      <c r="AXA60" s="233">
        <v>25</v>
      </c>
      <c r="AXB60" s="233" t="s">
        <v>342</v>
      </c>
      <c r="AXC60" s="233">
        <v>3.8</v>
      </c>
      <c r="AXD60" s="233">
        <f>AXA60*AXC60</f>
        <v>95</v>
      </c>
      <c r="AXE60" s="233">
        <v>12</v>
      </c>
      <c r="AXF60" s="233">
        <v>142</v>
      </c>
      <c r="AXG60" s="233" t="s">
        <v>343</v>
      </c>
      <c r="AXH60" s="233" t="s">
        <v>344</v>
      </c>
      <c r="AXI60" s="233">
        <v>25</v>
      </c>
      <c r="AXJ60" s="233" t="s">
        <v>342</v>
      </c>
      <c r="AXK60" s="233">
        <v>3.8</v>
      </c>
      <c r="AXL60" s="233">
        <f>AXI60*AXK60</f>
        <v>95</v>
      </c>
      <c r="AXM60" s="233">
        <v>12</v>
      </c>
      <c r="AXN60" s="233">
        <v>142</v>
      </c>
      <c r="AXO60" s="233" t="s">
        <v>343</v>
      </c>
      <c r="AXP60" s="233" t="s">
        <v>344</v>
      </c>
      <c r="AXQ60" s="233">
        <v>25</v>
      </c>
      <c r="AXR60" s="233" t="s">
        <v>342</v>
      </c>
      <c r="AXS60" s="233">
        <v>3.8</v>
      </c>
      <c r="AXT60" s="233">
        <f>AXQ60*AXS60</f>
        <v>95</v>
      </c>
      <c r="AXU60" s="233">
        <v>12</v>
      </c>
      <c r="AXV60" s="233">
        <v>142</v>
      </c>
      <c r="AXW60" s="233" t="s">
        <v>343</v>
      </c>
      <c r="AXX60" s="233" t="s">
        <v>344</v>
      </c>
      <c r="AXY60" s="233">
        <v>25</v>
      </c>
      <c r="AXZ60" s="233" t="s">
        <v>342</v>
      </c>
      <c r="AYA60" s="233">
        <v>3.8</v>
      </c>
      <c r="AYB60" s="233">
        <f>AXY60*AYA60</f>
        <v>95</v>
      </c>
      <c r="AYC60" s="233">
        <v>12</v>
      </c>
      <c r="AYD60" s="233">
        <v>142</v>
      </c>
      <c r="AYE60" s="233" t="s">
        <v>343</v>
      </c>
      <c r="AYF60" s="233" t="s">
        <v>344</v>
      </c>
      <c r="AYG60" s="233">
        <v>25</v>
      </c>
      <c r="AYH60" s="233" t="s">
        <v>342</v>
      </c>
      <c r="AYI60" s="233">
        <v>3.8</v>
      </c>
      <c r="AYJ60" s="233">
        <f>AYG60*AYI60</f>
        <v>95</v>
      </c>
      <c r="AYK60" s="233">
        <v>12</v>
      </c>
      <c r="AYL60" s="233">
        <v>142</v>
      </c>
      <c r="AYM60" s="233" t="s">
        <v>343</v>
      </c>
      <c r="AYN60" s="233" t="s">
        <v>344</v>
      </c>
      <c r="AYO60" s="233">
        <v>25</v>
      </c>
      <c r="AYP60" s="233" t="s">
        <v>342</v>
      </c>
      <c r="AYQ60" s="233">
        <v>3.8</v>
      </c>
      <c r="AYR60" s="233">
        <f>AYO60*AYQ60</f>
        <v>95</v>
      </c>
      <c r="AYS60" s="233">
        <v>12</v>
      </c>
      <c r="AYT60" s="233">
        <v>142</v>
      </c>
      <c r="AYU60" s="233" t="s">
        <v>343</v>
      </c>
      <c r="AYV60" s="233" t="s">
        <v>344</v>
      </c>
      <c r="AYW60" s="233">
        <v>25</v>
      </c>
      <c r="AYX60" s="233" t="s">
        <v>342</v>
      </c>
      <c r="AYY60" s="233">
        <v>3.8</v>
      </c>
      <c r="AYZ60" s="233">
        <f>AYW60*AYY60</f>
        <v>95</v>
      </c>
      <c r="AZA60" s="233">
        <v>12</v>
      </c>
      <c r="AZB60" s="233">
        <v>142</v>
      </c>
      <c r="AZC60" s="233" t="s">
        <v>343</v>
      </c>
      <c r="AZD60" s="233" t="s">
        <v>344</v>
      </c>
      <c r="AZE60" s="233">
        <v>25</v>
      </c>
      <c r="AZF60" s="233" t="s">
        <v>342</v>
      </c>
      <c r="AZG60" s="233">
        <v>3.8</v>
      </c>
      <c r="AZH60" s="233">
        <f>AZE60*AZG60</f>
        <v>95</v>
      </c>
      <c r="AZI60" s="233">
        <v>12</v>
      </c>
      <c r="AZJ60" s="233">
        <v>142</v>
      </c>
      <c r="AZK60" s="233" t="s">
        <v>343</v>
      </c>
      <c r="AZL60" s="233" t="s">
        <v>344</v>
      </c>
      <c r="AZM60" s="233">
        <v>25</v>
      </c>
      <c r="AZN60" s="233" t="s">
        <v>342</v>
      </c>
      <c r="AZO60" s="233">
        <v>3.8</v>
      </c>
      <c r="AZP60" s="233">
        <f>AZM60*AZO60</f>
        <v>95</v>
      </c>
      <c r="AZQ60" s="233">
        <v>12</v>
      </c>
      <c r="AZR60" s="233">
        <v>142</v>
      </c>
      <c r="AZS60" s="233" t="s">
        <v>343</v>
      </c>
      <c r="AZT60" s="233" t="s">
        <v>344</v>
      </c>
      <c r="AZU60" s="233">
        <v>25</v>
      </c>
      <c r="AZV60" s="233" t="s">
        <v>342</v>
      </c>
      <c r="AZW60" s="233">
        <v>3.8</v>
      </c>
      <c r="AZX60" s="233">
        <f>AZU60*AZW60</f>
        <v>95</v>
      </c>
      <c r="AZY60" s="233">
        <v>12</v>
      </c>
      <c r="AZZ60" s="233">
        <v>142</v>
      </c>
      <c r="BAA60" s="233" t="s">
        <v>343</v>
      </c>
      <c r="BAB60" s="233" t="s">
        <v>344</v>
      </c>
      <c r="BAC60" s="233">
        <v>25</v>
      </c>
      <c r="BAD60" s="233" t="s">
        <v>342</v>
      </c>
      <c r="BAE60" s="233">
        <v>3.8</v>
      </c>
      <c r="BAF60" s="233">
        <f>BAC60*BAE60</f>
        <v>95</v>
      </c>
      <c r="BAG60" s="233">
        <v>12</v>
      </c>
      <c r="BAH60" s="233">
        <v>142</v>
      </c>
      <c r="BAI60" s="233" t="s">
        <v>343</v>
      </c>
      <c r="BAJ60" s="233" t="s">
        <v>344</v>
      </c>
      <c r="BAK60" s="233">
        <v>25</v>
      </c>
      <c r="BAL60" s="233" t="s">
        <v>342</v>
      </c>
      <c r="BAM60" s="233">
        <v>3.8</v>
      </c>
      <c r="BAN60" s="233">
        <f>BAK60*BAM60</f>
        <v>95</v>
      </c>
      <c r="BAO60" s="233">
        <v>12</v>
      </c>
      <c r="BAP60" s="233">
        <v>142</v>
      </c>
      <c r="BAQ60" s="233" t="s">
        <v>343</v>
      </c>
      <c r="BAR60" s="233" t="s">
        <v>344</v>
      </c>
      <c r="BAS60" s="233">
        <v>25</v>
      </c>
      <c r="BAT60" s="233" t="s">
        <v>342</v>
      </c>
      <c r="BAU60" s="233">
        <v>3.8</v>
      </c>
      <c r="BAV60" s="233">
        <f>BAS60*BAU60</f>
        <v>95</v>
      </c>
      <c r="BAW60" s="233">
        <v>12</v>
      </c>
      <c r="BAX60" s="233">
        <v>142</v>
      </c>
      <c r="BAY60" s="233" t="s">
        <v>343</v>
      </c>
      <c r="BAZ60" s="233" t="s">
        <v>344</v>
      </c>
      <c r="BBA60" s="233">
        <v>25</v>
      </c>
      <c r="BBB60" s="233" t="s">
        <v>342</v>
      </c>
      <c r="BBC60" s="233">
        <v>3.8</v>
      </c>
      <c r="BBD60" s="233">
        <f>BBA60*BBC60</f>
        <v>95</v>
      </c>
      <c r="BBE60" s="233">
        <v>12</v>
      </c>
      <c r="BBF60" s="233">
        <v>142</v>
      </c>
      <c r="BBG60" s="233" t="s">
        <v>343</v>
      </c>
      <c r="BBH60" s="233" t="s">
        <v>344</v>
      </c>
      <c r="BBI60" s="233">
        <v>25</v>
      </c>
      <c r="BBJ60" s="233" t="s">
        <v>342</v>
      </c>
      <c r="BBK60" s="233">
        <v>3.8</v>
      </c>
      <c r="BBL60" s="233">
        <f>BBI60*BBK60</f>
        <v>95</v>
      </c>
      <c r="BBM60" s="233">
        <v>12</v>
      </c>
      <c r="BBN60" s="233">
        <v>142</v>
      </c>
      <c r="BBO60" s="233" t="s">
        <v>343</v>
      </c>
      <c r="BBP60" s="233" t="s">
        <v>344</v>
      </c>
      <c r="BBQ60" s="233">
        <v>25</v>
      </c>
      <c r="BBR60" s="233" t="s">
        <v>342</v>
      </c>
      <c r="BBS60" s="233">
        <v>3.8</v>
      </c>
      <c r="BBT60" s="233">
        <f>BBQ60*BBS60</f>
        <v>95</v>
      </c>
      <c r="BBU60" s="233">
        <v>12</v>
      </c>
      <c r="BBV60" s="233">
        <v>142</v>
      </c>
      <c r="BBW60" s="233" t="s">
        <v>343</v>
      </c>
      <c r="BBX60" s="233" t="s">
        <v>344</v>
      </c>
      <c r="BBY60" s="233">
        <v>25</v>
      </c>
      <c r="BBZ60" s="233" t="s">
        <v>342</v>
      </c>
      <c r="BCA60" s="233">
        <v>3.8</v>
      </c>
      <c r="BCB60" s="233">
        <f>BBY60*BCA60</f>
        <v>95</v>
      </c>
      <c r="BCC60" s="233">
        <v>12</v>
      </c>
      <c r="BCD60" s="233">
        <v>142</v>
      </c>
      <c r="BCE60" s="233" t="s">
        <v>343</v>
      </c>
      <c r="BCF60" s="233" t="s">
        <v>344</v>
      </c>
      <c r="BCG60" s="233">
        <v>25</v>
      </c>
      <c r="BCH60" s="233" t="s">
        <v>342</v>
      </c>
      <c r="BCI60" s="233">
        <v>3.8</v>
      </c>
      <c r="BCJ60" s="233">
        <f>BCG60*BCI60</f>
        <v>95</v>
      </c>
      <c r="BCK60" s="233">
        <v>12</v>
      </c>
      <c r="BCL60" s="233">
        <v>142</v>
      </c>
      <c r="BCM60" s="233" t="s">
        <v>343</v>
      </c>
      <c r="BCN60" s="233" t="s">
        <v>344</v>
      </c>
      <c r="BCO60" s="233">
        <v>25</v>
      </c>
      <c r="BCP60" s="233" t="s">
        <v>342</v>
      </c>
      <c r="BCQ60" s="233">
        <v>3.8</v>
      </c>
      <c r="BCR60" s="233">
        <f>BCO60*BCQ60</f>
        <v>95</v>
      </c>
      <c r="BCS60" s="233">
        <v>12</v>
      </c>
      <c r="BCT60" s="233">
        <v>142</v>
      </c>
      <c r="BCU60" s="233" t="s">
        <v>343</v>
      </c>
      <c r="BCV60" s="233" t="s">
        <v>344</v>
      </c>
      <c r="BCW60" s="233">
        <v>25</v>
      </c>
      <c r="BCX60" s="233" t="s">
        <v>342</v>
      </c>
      <c r="BCY60" s="233">
        <v>3.8</v>
      </c>
      <c r="BCZ60" s="233">
        <f>BCW60*BCY60</f>
        <v>95</v>
      </c>
      <c r="BDA60" s="233">
        <v>12</v>
      </c>
      <c r="BDB60" s="233">
        <v>142</v>
      </c>
      <c r="BDC60" s="233" t="s">
        <v>343</v>
      </c>
      <c r="BDD60" s="233" t="s">
        <v>344</v>
      </c>
      <c r="BDE60" s="233">
        <v>25</v>
      </c>
      <c r="BDF60" s="233" t="s">
        <v>342</v>
      </c>
      <c r="BDG60" s="233">
        <v>3.8</v>
      </c>
      <c r="BDH60" s="233">
        <f>BDE60*BDG60</f>
        <v>95</v>
      </c>
      <c r="BDI60" s="233">
        <v>12</v>
      </c>
      <c r="BDJ60" s="233">
        <v>142</v>
      </c>
      <c r="BDK60" s="233" t="s">
        <v>343</v>
      </c>
      <c r="BDL60" s="233" t="s">
        <v>344</v>
      </c>
      <c r="BDM60" s="233">
        <v>25</v>
      </c>
      <c r="BDN60" s="233" t="s">
        <v>342</v>
      </c>
      <c r="BDO60" s="233">
        <v>3.8</v>
      </c>
      <c r="BDP60" s="233">
        <f>BDM60*BDO60</f>
        <v>95</v>
      </c>
      <c r="BDQ60" s="233">
        <v>12</v>
      </c>
      <c r="BDR60" s="233">
        <v>142</v>
      </c>
      <c r="BDS60" s="233" t="s">
        <v>343</v>
      </c>
      <c r="BDT60" s="233" t="s">
        <v>344</v>
      </c>
      <c r="BDU60" s="233">
        <v>25</v>
      </c>
      <c r="BDV60" s="233" t="s">
        <v>342</v>
      </c>
      <c r="BDW60" s="233">
        <v>3.8</v>
      </c>
      <c r="BDX60" s="233">
        <f>BDU60*BDW60</f>
        <v>95</v>
      </c>
      <c r="BDY60" s="233">
        <v>12</v>
      </c>
      <c r="BDZ60" s="233">
        <v>142</v>
      </c>
      <c r="BEA60" s="233" t="s">
        <v>343</v>
      </c>
      <c r="BEB60" s="233" t="s">
        <v>344</v>
      </c>
      <c r="BEC60" s="233">
        <v>25</v>
      </c>
      <c r="BED60" s="233" t="s">
        <v>342</v>
      </c>
      <c r="BEE60" s="233">
        <v>3.8</v>
      </c>
      <c r="BEF60" s="233">
        <f>BEC60*BEE60</f>
        <v>95</v>
      </c>
      <c r="BEG60" s="233">
        <v>12</v>
      </c>
      <c r="BEH60" s="233">
        <v>142</v>
      </c>
      <c r="BEI60" s="233" t="s">
        <v>343</v>
      </c>
      <c r="BEJ60" s="233" t="s">
        <v>344</v>
      </c>
      <c r="BEK60" s="233">
        <v>25</v>
      </c>
      <c r="BEL60" s="233" t="s">
        <v>342</v>
      </c>
      <c r="BEM60" s="233">
        <v>3.8</v>
      </c>
      <c r="BEN60" s="233">
        <f>BEK60*BEM60</f>
        <v>95</v>
      </c>
      <c r="BEO60" s="233">
        <v>12</v>
      </c>
      <c r="BEP60" s="233">
        <v>142</v>
      </c>
      <c r="BEQ60" s="233" t="s">
        <v>343</v>
      </c>
      <c r="BER60" s="233" t="s">
        <v>344</v>
      </c>
      <c r="BES60" s="233">
        <v>25</v>
      </c>
      <c r="BET60" s="233" t="s">
        <v>342</v>
      </c>
      <c r="BEU60" s="233">
        <v>3.8</v>
      </c>
      <c r="BEV60" s="233">
        <f>BES60*BEU60</f>
        <v>95</v>
      </c>
      <c r="BEW60" s="233">
        <v>12</v>
      </c>
      <c r="BEX60" s="233">
        <v>142</v>
      </c>
      <c r="BEY60" s="233" t="s">
        <v>343</v>
      </c>
      <c r="BEZ60" s="233" t="s">
        <v>344</v>
      </c>
      <c r="BFA60" s="233">
        <v>25</v>
      </c>
      <c r="BFB60" s="233" t="s">
        <v>342</v>
      </c>
      <c r="BFC60" s="233">
        <v>3.8</v>
      </c>
      <c r="BFD60" s="233">
        <f>BFA60*BFC60</f>
        <v>95</v>
      </c>
      <c r="BFE60" s="233">
        <v>12</v>
      </c>
      <c r="BFF60" s="233">
        <v>142</v>
      </c>
      <c r="BFG60" s="233" t="s">
        <v>343</v>
      </c>
      <c r="BFH60" s="233" t="s">
        <v>344</v>
      </c>
      <c r="BFI60" s="233">
        <v>25</v>
      </c>
      <c r="BFJ60" s="233" t="s">
        <v>342</v>
      </c>
      <c r="BFK60" s="233">
        <v>3.8</v>
      </c>
      <c r="BFL60" s="233">
        <f>BFI60*BFK60</f>
        <v>95</v>
      </c>
      <c r="BFM60" s="233">
        <v>12</v>
      </c>
      <c r="BFN60" s="233">
        <v>142</v>
      </c>
      <c r="BFO60" s="233" t="s">
        <v>343</v>
      </c>
      <c r="BFP60" s="233" t="s">
        <v>344</v>
      </c>
      <c r="BFQ60" s="233">
        <v>25</v>
      </c>
      <c r="BFR60" s="233" t="s">
        <v>342</v>
      </c>
      <c r="BFS60" s="233">
        <v>3.8</v>
      </c>
      <c r="BFT60" s="233">
        <f>BFQ60*BFS60</f>
        <v>95</v>
      </c>
      <c r="BFU60" s="233">
        <v>12</v>
      </c>
      <c r="BFV60" s="233">
        <v>142</v>
      </c>
      <c r="BFW60" s="233" t="s">
        <v>343</v>
      </c>
      <c r="BFX60" s="233" t="s">
        <v>344</v>
      </c>
      <c r="BFY60" s="233">
        <v>25</v>
      </c>
      <c r="BFZ60" s="233" t="s">
        <v>342</v>
      </c>
      <c r="BGA60" s="233">
        <v>3.8</v>
      </c>
      <c r="BGB60" s="233">
        <f>BFY60*BGA60</f>
        <v>95</v>
      </c>
      <c r="BGC60" s="233">
        <v>12</v>
      </c>
      <c r="BGD60" s="233">
        <v>142</v>
      </c>
      <c r="BGE60" s="233" t="s">
        <v>343</v>
      </c>
      <c r="BGF60" s="233" t="s">
        <v>344</v>
      </c>
      <c r="BGG60" s="233">
        <v>25</v>
      </c>
      <c r="BGH60" s="233" t="s">
        <v>342</v>
      </c>
      <c r="BGI60" s="233">
        <v>3.8</v>
      </c>
      <c r="BGJ60" s="233">
        <f>BGG60*BGI60</f>
        <v>95</v>
      </c>
      <c r="BGK60" s="233">
        <v>12</v>
      </c>
      <c r="BGL60" s="233">
        <v>142</v>
      </c>
      <c r="BGM60" s="233" t="s">
        <v>343</v>
      </c>
      <c r="BGN60" s="233" t="s">
        <v>344</v>
      </c>
      <c r="BGO60" s="233">
        <v>25</v>
      </c>
      <c r="BGP60" s="233" t="s">
        <v>342</v>
      </c>
      <c r="BGQ60" s="233">
        <v>3.8</v>
      </c>
      <c r="BGR60" s="233">
        <f>BGO60*BGQ60</f>
        <v>95</v>
      </c>
      <c r="BGS60" s="233">
        <v>12</v>
      </c>
      <c r="BGT60" s="233">
        <v>142</v>
      </c>
      <c r="BGU60" s="233" t="s">
        <v>343</v>
      </c>
      <c r="BGV60" s="233" t="s">
        <v>344</v>
      </c>
      <c r="BGW60" s="233">
        <v>25</v>
      </c>
      <c r="BGX60" s="233" t="s">
        <v>342</v>
      </c>
      <c r="BGY60" s="233">
        <v>3.8</v>
      </c>
      <c r="BGZ60" s="233">
        <f>BGW60*BGY60</f>
        <v>95</v>
      </c>
      <c r="BHA60" s="233">
        <v>12</v>
      </c>
      <c r="BHB60" s="233">
        <v>142</v>
      </c>
      <c r="BHC60" s="233" t="s">
        <v>343</v>
      </c>
      <c r="BHD60" s="233" t="s">
        <v>344</v>
      </c>
      <c r="BHE60" s="233">
        <v>25</v>
      </c>
      <c r="BHF60" s="233" t="s">
        <v>342</v>
      </c>
      <c r="BHG60" s="233">
        <v>3.8</v>
      </c>
      <c r="BHH60" s="233">
        <f>BHE60*BHG60</f>
        <v>95</v>
      </c>
      <c r="BHI60" s="233">
        <v>12</v>
      </c>
      <c r="BHJ60" s="233">
        <v>142</v>
      </c>
      <c r="BHK60" s="233" t="s">
        <v>343</v>
      </c>
      <c r="BHL60" s="233" t="s">
        <v>344</v>
      </c>
      <c r="BHM60" s="233">
        <v>25</v>
      </c>
      <c r="BHN60" s="233" t="s">
        <v>342</v>
      </c>
      <c r="BHO60" s="233">
        <v>3.8</v>
      </c>
      <c r="BHP60" s="233">
        <f>BHM60*BHO60</f>
        <v>95</v>
      </c>
      <c r="BHQ60" s="233">
        <v>12</v>
      </c>
      <c r="BHR60" s="233">
        <v>142</v>
      </c>
      <c r="BHS60" s="233" t="s">
        <v>343</v>
      </c>
      <c r="BHT60" s="233" t="s">
        <v>344</v>
      </c>
      <c r="BHU60" s="233">
        <v>25</v>
      </c>
      <c r="BHV60" s="233" t="s">
        <v>342</v>
      </c>
      <c r="BHW60" s="233">
        <v>3.8</v>
      </c>
      <c r="BHX60" s="233">
        <f>BHU60*BHW60</f>
        <v>95</v>
      </c>
      <c r="BHY60" s="233">
        <v>12</v>
      </c>
      <c r="BHZ60" s="233">
        <v>142</v>
      </c>
      <c r="BIA60" s="233" t="s">
        <v>343</v>
      </c>
      <c r="BIB60" s="233" t="s">
        <v>344</v>
      </c>
      <c r="BIC60" s="233">
        <v>25</v>
      </c>
      <c r="BID60" s="233" t="s">
        <v>342</v>
      </c>
      <c r="BIE60" s="233">
        <v>3.8</v>
      </c>
      <c r="BIF60" s="233">
        <f>BIC60*BIE60</f>
        <v>95</v>
      </c>
      <c r="BIG60" s="233">
        <v>12</v>
      </c>
      <c r="BIH60" s="233">
        <v>142</v>
      </c>
      <c r="BII60" s="233" t="s">
        <v>343</v>
      </c>
      <c r="BIJ60" s="233" t="s">
        <v>344</v>
      </c>
      <c r="BIK60" s="233">
        <v>25</v>
      </c>
      <c r="BIL60" s="233" t="s">
        <v>342</v>
      </c>
      <c r="BIM60" s="233">
        <v>3.8</v>
      </c>
      <c r="BIN60" s="233">
        <f>BIK60*BIM60</f>
        <v>95</v>
      </c>
      <c r="BIO60" s="233">
        <v>12</v>
      </c>
      <c r="BIP60" s="233">
        <v>142</v>
      </c>
      <c r="BIQ60" s="233" t="s">
        <v>343</v>
      </c>
      <c r="BIR60" s="233" t="s">
        <v>344</v>
      </c>
      <c r="BIS60" s="233">
        <v>25</v>
      </c>
      <c r="BIT60" s="233" t="s">
        <v>342</v>
      </c>
      <c r="BIU60" s="233">
        <v>3.8</v>
      </c>
      <c r="BIV60" s="233">
        <f>BIS60*BIU60</f>
        <v>95</v>
      </c>
      <c r="BIW60" s="233">
        <v>12</v>
      </c>
      <c r="BIX60" s="233">
        <v>142</v>
      </c>
      <c r="BIY60" s="233" t="s">
        <v>343</v>
      </c>
      <c r="BIZ60" s="233" t="s">
        <v>344</v>
      </c>
      <c r="BJA60" s="233">
        <v>25</v>
      </c>
      <c r="BJB60" s="233" t="s">
        <v>342</v>
      </c>
      <c r="BJC60" s="233">
        <v>3.8</v>
      </c>
      <c r="BJD60" s="233">
        <f>BJA60*BJC60</f>
        <v>95</v>
      </c>
      <c r="BJE60" s="233">
        <v>12</v>
      </c>
      <c r="BJF60" s="233">
        <v>142</v>
      </c>
      <c r="BJG60" s="233" t="s">
        <v>343</v>
      </c>
      <c r="BJH60" s="233" t="s">
        <v>344</v>
      </c>
      <c r="BJI60" s="233">
        <v>25</v>
      </c>
      <c r="BJJ60" s="233" t="s">
        <v>342</v>
      </c>
      <c r="BJK60" s="233">
        <v>3.8</v>
      </c>
      <c r="BJL60" s="233">
        <f>BJI60*BJK60</f>
        <v>95</v>
      </c>
      <c r="BJM60" s="233">
        <v>12</v>
      </c>
      <c r="BJN60" s="233">
        <v>142</v>
      </c>
      <c r="BJO60" s="233" t="s">
        <v>343</v>
      </c>
      <c r="BJP60" s="233" t="s">
        <v>344</v>
      </c>
      <c r="BJQ60" s="233">
        <v>25</v>
      </c>
      <c r="BJR60" s="233" t="s">
        <v>342</v>
      </c>
      <c r="BJS60" s="233">
        <v>3.8</v>
      </c>
      <c r="BJT60" s="233">
        <f>BJQ60*BJS60</f>
        <v>95</v>
      </c>
      <c r="BJU60" s="233">
        <v>12</v>
      </c>
      <c r="BJV60" s="233">
        <v>142</v>
      </c>
      <c r="BJW60" s="233" t="s">
        <v>343</v>
      </c>
      <c r="BJX60" s="233" t="s">
        <v>344</v>
      </c>
      <c r="BJY60" s="233">
        <v>25</v>
      </c>
      <c r="BJZ60" s="233" t="s">
        <v>342</v>
      </c>
      <c r="BKA60" s="233">
        <v>3.8</v>
      </c>
      <c r="BKB60" s="233">
        <f>BJY60*BKA60</f>
        <v>95</v>
      </c>
      <c r="BKC60" s="233">
        <v>12</v>
      </c>
      <c r="BKD60" s="233">
        <v>142</v>
      </c>
      <c r="BKE60" s="233" t="s">
        <v>343</v>
      </c>
      <c r="BKF60" s="233" t="s">
        <v>344</v>
      </c>
      <c r="BKG60" s="233">
        <v>25</v>
      </c>
      <c r="BKH60" s="233" t="s">
        <v>342</v>
      </c>
      <c r="BKI60" s="233">
        <v>3.8</v>
      </c>
      <c r="BKJ60" s="233">
        <f>BKG60*BKI60</f>
        <v>95</v>
      </c>
      <c r="BKK60" s="233">
        <v>12</v>
      </c>
      <c r="BKL60" s="233">
        <v>142</v>
      </c>
      <c r="BKM60" s="233" t="s">
        <v>343</v>
      </c>
      <c r="BKN60" s="233" t="s">
        <v>344</v>
      </c>
      <c r="BKO60" s="233">
        <v>25</v>
      </c>
      <c r="BKP60" s="233" t="s">
        <v>342</v>
      </c>
      <c r="BKQ60" s="233">
        <v>3.8</v>
      </c>
      <c r="BKR60" s="233">
        <f>BKO60*BKQ60</f>
        <v>95</v>
      </c>
      <c r="BKS60" s="233">
        <v>12</v>
      </c>
      <c r="BKT60" s="233">
        <v>142</v>
      </c>
      <c r="BKU60" s="233" t="s">
        <v>343</v>
      </c>
      <c r="BKV60" s="233" t="s">
        <v>344</v>
      </c>
      <c r="BKW60" s="233">
        <v>25</v>
      </c>
      <c r="BKX60" s="233" t="s">
        <v>342</v>
      </c>
      <c r="BKY60" s="233">
        <v>3.8</v>
      </c>
      <c r="BKZ60" s="233">
        <f>BKW60*BKY60</f>
        <v>95</v>
      </c>
      <c r="BLA60" s="233">
        <v>12</v>
      </c>
      <c r="BLB60" s="233">
        <v>142</v>
      </c>
      <c r="BLC60" s="233" t="s">
        <v>343</v>
      </c>
      <c r="BLD60" s="233" t="s">
        <v>344</v>
      </c>
      <c r="BLE60" s="233">
        <v>25</v>
      </c>
      <c r="BLF60" s="233" t="s">
        <v>342</v>
      </c>
      <c r="BLG60" s="233">
        <v>3.8</v>
      </c>
      <c r="BLH60" s="233">
        <f>BLE60*BLG60</f>
        <v>95</v>
      </c>
      <c r="BLI60" s="233">
        <v>12</v>
      </c>
      <c r="BLJ60" s="233">
        <v>142</v>
      </c>
      <c r="BLK60" s="233" t="s">
        <v>343</v>
      </c>
      <c r="BLL60" s="233" t="s">
        <v>344</v>
      </c>
      <c r="BLM60" s="233">
        <v>25</v>
      </c>
      <c r="BLN60" s="233" t="s">
        <v>342</v>
      </c>
      <c r="BLO60" s="233">
        <v>3.8</v>
      </c>
      <c r="BLP60" s="233">
        <f>BLM60*BLO60</f>
        <v>95</v>
      </c>
      <c r="BLQ60" s="233">
        <v>12</v>
      </c>
      <c r="BLR60" s="233">
        <v>142</v>
      </c>
      <c r="BLS60" s="233" t="s">
        <v>343</v>
      </c>
      <c r="BLT60" s="233" t="s">
        <v>344</v>
      </c>
      <c r="BLU60" s="233">
        <v>25</v>
      </c>
      <c r="BLV60" s="233" t="s">
        <v>342</v>
      </c>
      <c r="BLW60" s="233">
        <v>3.8</v>
      </c>
      <c r="BLX60" s="233">
        <f>BLU60*BLW60</f>
        <v>95</v>
      </c>
      <c r="BLY60" s="233">
        <v>12</v>
      </c>
      <c r="BLZ60" s="233">
        <v>142</v>
      </c>
      <c r="BMA60" s="233" t="s">
        <v>343</v>
      </c>
      <c r="BMB60" s="233" t="s">
        <v>344</v>
      </c>
      <c r="BMC60" s="233">
        <v>25</v>
      </c>
      <c r="BMD60" s="233" t="s">
        <v>342</v>
      </c>
      <c r="BME60" s="233">
        <v>3.8</v>
      </c>
      <c r="BMF60" s="233">
        <f>BMC60*BME60</f>
        <v>95</v>
      </c>
      <c r="BMG60" s="233">
        <v>12</v>
      </c>
      <c r="BMH60" s="233">
        <v>142</v>
      </c>
      <c r="BMI60" s="233" t="s">
        <v>343</v>
      </c>
      <c r="BMJ60" s="233" t="s">
        <v>344</v>
      </c>
      <c r="BMK60" s="233">
        <v>25</v>
      </c>
      <c r="BML60" s="233" t="s">
        <v>342</v>
      </c>
      <c r="BMM60" s="233">
        <v>3.8</v>
      </c>
      <c r="BMN60" s="233">
        <f>BMK60*BMM60</f>
        <v>95</v>
      </c>
      <c r="BMO60" s="233">
        <v>12</v>
      </c>
      <c r="BMP60" s="233">
        <v>142</v>
      </c>
      <c r="BMQ60" s="233" t="s">
        <v>343</v>
      </c>
      <c r="BMR60" s="233" t="s">
        <v>344</v>
      </c>
      <c r="BMS60" s="233">
        <v>25</v>
      </c>
      <c r="BMT60" s="233" t="s">
        <v>342</v>
      </c>
      <c r="BMU60" s="233">
        <v>3.8</v>
      </c>
      <c r="BMV60" s="233">
        <f>BMS60*BMU60</f>
        <v>95</v>
      </c>
      <c r="BMW60" s="233">
        <v>12</v>
      </c>
      <c r="BMX60" s="233">
        <v>142</v>
      </c>
      <c r="BMY60" s="233" t="s">
        <v>343</v>
      </c>
      <c r="BMZ60" s="233" t="s">
        <v>344</v>
      </c>
      <c r="BNA60" s="233">
        <v>25</v>
      </c>
      <c r="BNB60" s="233" t="s">
        <v>342</v>
      </c>
      <c r="BNC60" s="233">
        <v>3.8</v>
      </c>
      <c r="BND60" s="233">
        <f>BNA60*BNC60</f>
        <v>95</v>
      </c>
      <c r="BNE60" s="233">
        <v>12</v>
      </c>
      <c r="BNF60" s="233">
        <v>142</v>
      </c>
      <c r="BNG60" s="233" t="s">
        <v>343</v>
      </c>
      <c r="BNH60" s="233" t="s">
        <v>344</v>
      </c>
      <c r="BNI60" s="233">
        <v>25</v>
      </c>
      <c r="BNJ60" s="233" t="s">
        <v>342</v>
      </c>
      <c r="BNK60" s="233">
        <v>3.8</v>
      </c>
      <c r="BNL60" s="233">
        <f>BNI60*BNK60</f>
        <v>95</v>
      </c>
      <c r="BNM60" s="233">
        <v>12</v>
      </c>
      <c r="BNN60" s="233">
        <v>142</v>
      </c>
      <c r="BNO60" s="233" t="s">
        <v>343</v>
      </c>
      <c r="BNP60" s="233" t="s">
        <v>344</v>
      </c>
      <c r="BNQ60" s="233">
        <v>25</v>
      </c>
      <c r="BNR60" s="233" t="s">
        <v>342</v>
      </c>
      <c r="BNS60" s="233">
        <v>3.8</v>
      </c>
      <c r="BNT60" s="233">
        <f>BNQ60*BNS60</f>
        <v>95</v>
      </c>
      <c r="BNU60" s="233">
        <v>12</v>
      </c>
      <c r="BNV60" s="233">
        <v>142</v>
      </c>
      <c r="BNW60" s="233" t="s">
        <v>343</v>
      </c>
      <c r="BNX60" s="233" t="s">
        <v>344</v>
      </c>
      <c r="BNY60" s="233">
        <v>25</v>
      </c>
      <c r="BNZ60" s="233" t="s">
        <v>342</v>
      </c>
      <c r="BOA60" s="233">
        <v>3.8</v>
      </c>
      <c r="BOB60" s="233">
        <f>BNY60*BOA60</f>
        <v>95</v>
      </c>
      <c r="BOC60" s="233">
        <v>12</v>
      </c>
      <c r="BOD60" s="233">
        <v>142</v>
      </c>
      <c r="BOE60" s="233" t="s">
        <v>343</v>
      </c>
      <c r="BOF60" s="233" t="s">
        <v>344</v>
      </c>
      <c r="BOG60" s="233">
        <v>25</v>
      </c>
      <c r="BOH60" s="233" t="s">
        <v>342</v>
      </c>
      <c r="BOI60" s="233">
        <v>3.8</v>
      </c>
      <c r="BOJ60" s="233">
        <f>BOG60*BOI60</f>
        <v>95</v>
      </c>
      <c r="BOK60" s="233">
        <v>12</v>
      </c>
      <c r="BOL60" s="233">
        <v>142</v>
      </c>
      <c r="BOM60" s="233" t="s">
        <v>343</v>
      </c>
      <c r="BON60" s="233" t="s">
        <v>344</v>
      </c>
      <c r="BOO60" s="233">
        <v>25</v>
      </c>
      <c r="BOP60" s="233" t="s">
        <v>342</v>
      </c>
      <c r="BOQ60" s="233">
        <v>3.8</v>
      </c>
      <c r="BOR60" s="233">
        <f>BOO60*BOQ60</f>
        <v>95</v>
      </c>
      <c r="BOS60" s="233">
        <v>12</v>
      </c>
      <c r="BOT60" s="233">
        <v>142</v>
      </c>
      <c r="BOU60" s="233" t="s">
        <v>343</v>
      </c>
      <c r="BOV60" s="233" t="s">
        <v>344</v>
      </c>
      <c r="BOW60" s="233">
        <v>25</v>
      </c>
      <c r="BOX60" s="233" t="s">
        <v>342</v>
      </c>
      <c r="BOY60" s="233">
        <v>3.8</v>
      </c>
      <c r="BOZ60" s="233">
        <f>BOW60*BOY60</f>
        <v>95</v>
      </c>
      <c r="BPA60" s="233">
        <v>12</v>
      </c>
      <c r="BPB60" s="233">
        <v>142</v>
      </c>
      <c r="BPC60" s="233" t="s">
        <v>343</v>
      </c>
      <c r="BPD60" s="233" t="s">
        <v>344</v>
      </c>
      <c r="BPE60" s="233">
        <v>25</v>
      </c>
      <c r="BPF60" s="233" t="s">
        <v>342</v>
      </c>
      <c r="BPG60" s="233">
        <v>3.8</v>
      </c>
      <c r="BPH60" s="233">
        <f>BPE60*BPG60</f>
        <v>95</v>
      </c>
      <c r="BPI60" s="233">
        <v>12</v>
      </c>
      <c r="BPJ60" s="233">
        <v>142</v>
      </c>
      <c r="BPK60" s="233" t="s">
        <v>343</v>
      </c>
      <c r="BPL60" s="233" t="s">
        <v>344</v>
      </c>
      <c r="BPM60" s="233">
        <v>25</v>
      </c>
      <c r="BPN60" s="233" t="s">
        <v>342</v>
      </c>
      <c r="BPO60" s="233">
        <v>3.8</v>
      </c>
      <c r="BPP60" s="233">
        <f>BPM60*BPO60</f>
        <v>95</v>
      </c>
      <c r="BPQ60" s="233">
        <v>12</v>
      </c>
      <c r="BPR60" s="233">
        <v>142</v>
      </c>
      <c r="BPS60" s="233" t="s">
        <v>343</v>
      </c>
      <c r="BPT60" s="233" t="s">
        <v>344</v>
      </c>
      <c r="BPU60" s="233">
        <v>25</v>
      </c>
      <c r="BPV60" s="233" t="s">
        <v>342</v>
      </c>
      <c r="BPW60" s="233">
        <v>3.8</v>
      </c>
      <c r="BPX60" s="233">
        <f>BPU60*BPW60</f>
        <v>95</v>
      </c>
      <c r="BPY60" s="233">
        <v>12</v>
      </c>
      <c r="BPZ60" s="233">
        <v>142</v>
      </c>
      <c r="BQA60" s="233" t="s">
        <v>343</v>
      </c>
      <c r="BQB60" s="233" t="s">
        <v>344</v>
      </c>
      <c r="BQC60" s="233">
        <v>25</v>
      </c>
      <c r="BQD60" s="233" t="s">
        <v>342</v>
      </c>
      <c r="BQE60" s="233">
        <v>3.8</v>
      </c>
      <c r="BQF60" s="233">
        <f>BQC60*BQE60</f>
        <v>95</v>
      </c>
      <c r="BQG60" s="233">
        <v>12</v>
      </c>
      <c r="BQH60" s="233">
        <v>142</v>
      </c>
      <c r="BQI60" s="233" t="s">
        <v>343</v>
      </c>
      <c r="BQJ60" s="233" t="s">
        <v>344</v>
      </c>
      <c r="BQK60" s="233">
        <v>25</v>
      </c>
      <c r="BQL60" s="233" t="s">
        <v>342</v>
      </c>
      <c r="BQM60" s="233">
        <v>3.8</v>
      </c>
      <c r="BQN60" s="233">
        <f>BQK60*BQM60</f>
        <v>95</v>
      </c>
      <c r="BQO60" s="233">
        <v>12</v>
      </c>
      <c r="BQP60" s="233">
        <v>142</v>
      </c>
      <c r="BQQ60" s="233" t="s">
        <v>343</v>
      </c>
      <c r="BQR60" s="233" t="s">
        <v>344</v>
      </c>
      <c r="BQS60" s="233">
        <v>25</v>
      </c>
      <c r="BQT60" s="233" t="s">
        <v>342</v>
      </c>
      <c r="BQU60" s="233">
        <v>3.8</v>
      </c>
      <c r="BQV60" s="233">
        <f>BQS60*BQU60</f>
        <v>95</v>
      </c>
      <c r="BQW60" s="233">
        <v>12</v>
      </c>
      <c r="BQX60" s="233">
        <v>142</v>
      </c>
      <c r="BQY60" s="233" t="s">
        <v>343</v>
      </c>
      <c r="BQZ60" s="233" t="s">
        <v>344</v>
      </c>
      <c r="BRA60" s="233">
        <v>25</v>
      </c>
      <c r="BRB60" s="233" t="s">
        <v>342</v>
      </c>
      <c r="BRC60" s="233">
        <v>3.8</v>
      </c>
      <c r="BRD60" s="233">
        <f>BRA60*BRC60</f>
        <v>95</v>
      </c>
      <c r="BRE60" s="233">
        <v>12</v>
      </c>
      <c r="BRF60" s="233">
        <v>142</v>
      </c>
      <c r="BRG60" s="233" t="s">
        <v>343</v>
      </c>
      <c r="BRH60" s="233" t="s">
        <v>344</v>
      </c>
      <c r="BRI60" s="233">
        <v>25</v>
      </c>
      <c r="BRJ60" s="233" t="s">
        <v>342</v>
      </c>
      <c r="BRK60" s="233">
        <v>3.8</v>
      </c>
      <c r="BRL60" s="233">
        <f>BRI60*BRK60</f>
        <v>95</v>
      </c>
      <c r="BRM60" s="233">
        <v>12</v>
      </c>
      <c r="BRN60" s="233">
        <v>142</v>
      </c>
      <c r="BRO60" s="233" t="s">
        <v>343</v>
      </c>
      <c r="BRP60" s="233" t="s">
        <v>344</v>
      </c>
      <c r="BRQ60" s="233">
        <v>25</v>
      </c>
      <c r="BRR60" s="233" t="s">
        <v>342</v>
      </c>
      <c r="BRS60" s="233">
        <v>3.8</v>
      </c>
      <c r="BRT60" s="233">
        <f>BRQ60*BRS60</f>
        <v>95</v>
      </c>
      <c r="BRU60" s="233">
        <v>12</v>
      </c>
      <c r="BRV60" s="233">
        <v>142</v>
      </c>
      <c r="BRW60" s="233" t="s">
        <v>343</v>
      </c>
      <c r="BRX60" s="233" t="s">
        <v>344</v>
      </c>
      <c r="BRY60" s="233">
        <v>25</v>
      </c>
      <c r="BRZ60" s="233" t="s">
        <v>342</v>
      </c>
      <c r="BSA60" s="233">
        <v>3.8</v>
      </c>
      <c r="BSB60" s="233">
        <f>BRY60*BSA60</f>
        <v>95</v>
      </c>
      <c r="BSC60" s="233">
        <v>12</v>
      </c>
      <c r="BSD60" s="233">
        <v>142</v>
      </c>
      <c r="BSE60" s="233" t="s">
        <v>343</v>
      </c>
      <c r="BSF60" s="233" t="s">
        <v>344</v>
      </c>
      <c r="BSG60" s="233">
        <v>25</v>
      </c>
      <c r="BSH60" s="233" t="s">
        <v>342</v>
      </c>
      <c r="BSI60" s="233">
        <v>3.8</v>
      </c>
      <c r="BSJ60" s="233">
        <f>BSG60*BSI60</f>
        <v>95</v>
      </c>
      <c r="BSK60" s="233">
        <v>12</v>
      </c>
      <c r="BSL60" s="233">
        <v>142</v>
      </c>
      <c r="BSM60" s="233" t="s">
        <v>343</v>
      </c>
      <c r="BSN60" s="233" t="s">
        <v>344</v>
      </c>
      <c r="BSO60" s="233">
        <v>25</v>
      </c>
      <c r="BSP60" s="233" t="s">
        <v>342</v>
      </c>
      <c r="BSQ60" s="233">
        <v>3.8</v>
      </c>
      <c r="BSR60" s="233">
        <f>BSO60*BSQ60</f>
        <v>95</v>
      </c>
      <c r="BSS60" s="233">
        <v>12</v>
      </c>
      <c r="BST60" s="233">
        <v>142</v>
      </c>
      <c r="BSU60" s="233" t="s">
        <v>343</v>
      </c>
      <c r="BSV60" s="233" t="s">
        <v>344</v>
      </c>
      <c r="BSW60" s="233">
        <v>25</v>
      </c>
      <c r="BSX60" s="233" t="s">
        <v>342</v>
      </c>
      <c r="BSY60" s="233">
        <v>3.8</v>
      </c>
      <c r="BSZ60" s="233">
        <f>BSW60*BSY60</f>
        <v>95</v>
      </c>
      <c r="BTA60" s="233">
        <v>12</v>
      </c>
      <c r="BTB60" s="233">
        <v>142</v>
      </c>
      <c r="BTC60" s="233" t="s">
        <v>343</v>
      </c>
      <c r="BTD60" s="233" t="s">
        <v>344</v>
      </c>
      <c r="BTE60" s="233">
        <v>25</v>
      </c>
      <c r="BTF60" s="233" t="s">
        <v>342</v>
      </c>
      <c r="BTG60" s="233">
        <v>3.8</v>
      </c>
      <c r="BTH60" s="233">
        <f>BTE60*BTG60</f>
        <v>95</v>
      </c>
      <c r="BTI60" s="233">
        <v>12</v>
      </c>
      <c r="BTJ60" s="233">
        <v>142</v>
      </c>
      <c r="BTK60" s="233" t="s">
        <v>343</v>
      </c>
      <c r="BTL60" s="233" t="s">
        <v>344</v>
      </c>
      <c r="BTM60" s="233">
        <v>25</v>
      </c>
      <c r="BTN60" s="233" t="s">
        <v>342</v>
      </c>
      <c r="BTO60" s="233">
        <v>3.8</v>
      </c>
      <c r="BTP60" s="233">
        <f>BTM60*BTO60</f>
        <v>95</v>
      </c>
      <c r="BTQ60" s="233">
        <v>12</v>
      </c>
      <c r="BTR60" s="233">
        <v>142</v>
      </c>
      <c r="BTS60" s="233" t="s">
        <v>343</v>
      </c>
      <c r="BTT60" s="233" t="s">
        <v>344</v>
      </c>
      <c r="BTU60" s="233">
        <v>25</v>
      </c>
      <c r="BTV60" s="233" t="s">
        <v>342</v>
      </c>
      <c r="BTW60" s="233">
        <v>3.8</v>
      </c>
      <c r="BTX60" s="233">
        <f>BTU60*BTW60</f>
        <v>95</v>
      </c>
      <c r="BTY60" s="233">
        <v>12</v>
      </c>
      <c r="BTZ60" s="233">
        <v>142</v>
      </c>
      <c r="BUA60" s="233" t="s">
        <v>343</v>
      </c>
      <c r="BUB60" s="233" t="s">
        <v>344</v>
      </c>
      <c r="BUC60" s="233">
        <v>25</v>
      </c>
      <c r="BUD60" s="233" t="s">
        <v>342</v>
      </c>
      <c r="BUE60" s="233">
        <v>3.8</v>
      </c>
      <c r="BUF60" s="233">
        <f>BUC60*BUE60</f>
        <v>95</v>
      </c>
      <c r="BUG60" s="233">
        <v>12</v>
      </c>
      <c r="BUH60" s="233">
        <v>142</v>
      </c>
      <c r="BUI60" s="233" t="s">
        <v>343</v>
      </c>
      <c r="BUJ60" s="233" t="s">
        <v>344</v>
      </c>
      <c r="BUK60" s="233">
        <v>25</v>
      </c>
      <c r="BUL60" s="233" t="s">
        <v>342</v>
      </c>
      <c r="BUM60" s="233">
        <v>3.8</v>
      </c>
      <c r="BUN60" s="233">
        <f>BUK60*BUM60</f>
        <v>95</v>
      </c>
      <c r="BUO60" s="233">
        <v>12</v>
      </c>
      <c r="BUP60" s="233">
        <v>142</v>
      </c>
      <c r="BUQ60" s="233" t="s">
        <v>343</v>
      </c>
      <c r="BUR60" s="233" t="s">
        <v>344</v>
      </c>
      <c r="BUS60" s="233">
        <v>25</v>
      </c>
      <c r="BUT60" s="233" t="s">
        <v>342</v>
      </c>
      <c r="BUU60" s="233">
        <v>3.8</v>
      </c>
      <c r="BUV60" s="233">
        <f>BUS60*BUU60</f>
        <v>95</v>
      </c>
      <c r="BUW60" s="233">
        <v>12</v>
      </c>
      <c r="BUX60" s="233">
        <v>142</v>
      </c>
      <c r="BUY60" s="233" t="s">
        <v>343</v>
      </c>
      <c r="BUZ60" s="233" t="s">
        <v>344</v>
      </c>
      <c r="BVA60" s="233">
        <v>25</v>
      </c>
      <c r="BVB60" s="233" t="s">
        <v>342</v>
      </c>
      <c r="BVC60" s="233">
        <v>3.8</v>
      </c>
      <c r="BVD60" s="233">
        <f>BVA60*BVC60</f>
        <v>95</v>
      </c>
      <c r="BVE60" s="233">
        <v>12</v>
      </c>
      <c r="BVF60" s="233">
        <v>142</v>
      </c>
      <c r="BVG60" s="233" t="s">
        <v>343</v>
      </c>
      <c r="BVH60" s="233" t="s">
        <v>344</v>
      </c>
      <c r="BVI60" s="233">
        <v>25</v>
      </c>
      <c r="BVJ60" s="233" t="s">
        <v>342</v>
      </c>
      <c r="BVK60" s="233">
        <v>3.8</v>
      </c>
      <c r="BVL60" s="233">
        <f>BVI60*BVK60</f>
        <v>95</v>
      </c>
      <c r="BVM60" s="233">
        <v>12</v>
      </c>
      <c r="BVN60" s="233">
        <v>142</v>
      </c>
      <c r="BVO60" s="233" t="s">
        <v>343</v>
      </c>
      <c r="BVP60" s="233" t="s">
        <v>344</v>
      </c>
      <c r="BVQ60" s="233">
        <v>25</v>
      </c>
      <c r="BVR60" s="233" t="s">
        <v>342</v>
      </c>
      <c r="BVS60" s="233">
        <v>3.8</v>
      </c>
      <c r="BVT60" s="233">
        <f>BVQ60*BVS60</f>
        <v>95</v>
      </c>
      <c r="BVU60" s="233">
        <v>12</v>
      </c>
      <c r="BVV60" s="233">
        <v>142</v>
      </c>
      <c r="BVW60" s="233" t="s">
        <v>343</v>
      </c>
      <c r="BVX60" s="233" t="s">
        <v>344</v>
      </c>
      <c r="BVY60" s="233">
        <v>25</v>
      </c>
      <c r="BVZ60" s="233" t="s">
        <v>342</v>
      </c>
      <c r="BWA60" s="233">
        <v>3.8</v>
      </c>
      <c r="BWB60" s="233">
        <f>BVY60*BWA60</f>
        <v>95</v>
      </c>
      <c r="BWC60" s="233">
        <v>12</v>
      </c>
      <c r="BWD60" s="233">
        <v>142</v>
      </c>
      <c r="BWE60" s="233" t="s">
        <v>343</v>
      </c>
      <c r="BWF60" s="233" t="s">
        <v>344</v>
      </c>
      <c r="BWG60" s="233">
        <v>25</v>
      </c>
      <c r="BWH60" s="233" t="s">
        <v>342</v>
      </c>
      <c r="BWI60" s="233">
        <v>3.8</v>
      </c>
      <c r="BWJ60" s="233">
        <f>BWG60*BWI60</f>
        <v>95</v>
      </c>
      <c r="BWK60" s="233">
        <v>12</v>
      </c>
      <c r="BWL60" s="233">
        <v>142</v>
      </c>
      <c r="BWM60" s="233" t="s">
        <v>343</v>
      </c>
      <c r="BWN60" s="233" t="s">
        <v>344</v>
      </c>
      <c r="BWO60" s="233">
        <v>25</v>
      </c>
      <c r="BWP60" s="233" t="s">
        <v>342</v>
      </c>
      <c r="BWQ60" s="233">
        <v>3.8</v>
      </c>
      <c r="BWR60" s="233">
        <f>BWO60*BWQ60</f>
        <v>95</v>
      </c>
      <c r="BWS60" s="233">
        <v>12</v>
      </c>
      <c r="BWT60" s="233">
        <v>142</v>
      </c>
      <c r="BWU60" s="233" t="s">
        <v>343</v>
      </c>
      <c r="BWV60" s="233" t="s">
        <v>344</v>
      </c>
      <c r="BWW60" s="233">
        <v>25</v>
      </c>
      <c r="BWX60" s="233" t="s">
        <v>342</v>
      </c>
      <c r="BWY60" s="233">
        <v>3.8</v>
      </c>
      <c r="BWZ60" s="233">
        <f>BWW60*BWY60</f>
        <v>95</v>
      </c>
      <c r="BXA60" s="233">
        <v>12</v>
      </c>
      <c r="BXB60" s="233">
        <v>142</v>
      </c>
      <c r="BXC60" s="233" t="s">
        <v>343</v>
      </c>
      <c r="BXD60" s="233" t="s">
        <v>344</v>
      </c>
      <c r="BXE60" s="233">
        <v>25</v>
      </c>
      <c r="BXF60" s="233" t="s">
        <v>342</v>
      </c>
      <c r="BXG60" s="233">
        <v>3.8</v>
      </c>
      <c r="BXH60" s="233">
        <f>BXE60*BXG60</f>
        <v>95</v>
      </c>
      <c r="BXI60" s="233">
        <v>12</v>
      </c>
      <c r="BXJ60" s="233">
        <v>142</v>
      </c>
      <c r="BXK60" s="233" t="s">
        <v>343</v>
      </c>
      <c r="BXL60" s="233" t="s">
        <v>344</v>
      </c>
      <c r="BXM60" s="233">
        <v>25</v>
      </c>
      <c r="BXN60" s="233" t="s">
        <v>342</v>
      </c>
      <c r="BXO60" s="233">
        <v>3.8</v>
      </c>
      <c r="BXP60" s="233">
        <f>BXM60*BXO60</f>
        <v>95</v>
      </c>
      <c r="BXQ60" s="233">
        <v>12</v>
      </c>
      <c r="BXR60" s="233">
        <v>142</v>
      </c>
      <c r="BXS60" s="233" t="s">
        <v>343</v>
      </c>
      <c r="BXT60" s="233" t="s">
        <v>344</v>
      </c>
      <c r="BXU60" s="233">
        <v>25</v>
      </c>
      <c r="BXV60" s="233" t="s">
        <v>342</v>
      </c>
      <c r="BXW60" s="233">
        <v>3.8</v>
      </c>
      <c r="BXX60" s="233">
        <f>BXU60*BXW60</f>
        <v>95</v>
      </c>
      <c r="BXY60" s="233">
        <v>12</v>
      </c>
      <c r="BXZ60" s="233">
        <v>142</v>
      </c>
      <c r="BYA60" s="233" t="s">
        <v>343</v>
      </c>
      <c r="BYB60" s="233" t="s">
        <v>344</v>
      </c>
      <c r="BYC60" s="233">
        <v>25</v>
      </c>
      <c r="BYD60" s="233" t="s">
        <v>342</v>
      </c>
      <c r="BYE60" s="233">
        <v>3.8</v>
      </c>
      <c r="BYF60" s="233">
        <f>BYC60*BYE60</f>
        <v>95</v>
      </c>
      <c r="BYG60" s="233">
        <v>12</v>
      </c>
      <c r="BYH60" s="233">
        <v>142</v>
      </c>
      <c r="BYI60" s="233" t="s">
        <v>343</v>
      </c>
      <c r="BYJ60" s="233" t="s">
        <v>344</v>
      </c>
      <c r="BYK60" s="233">
        <v>25</v>
      </c>
      <c r="BYL60" s="233" t="s">
        <v>342</v>
      </c>
      <c r="BYM60" s="233">
        <v>3.8</v>
      </c>
      <c r="BYN60" s="233">
        <f>BYK60*BYM60</f>
        <v>95</v>
      </c>
      <c r="BYO60" s="233">
        <v>12</v>
      </c>
      <c r="BYP60" s="233">
        <v>142</v>
      </c>
      <c r="BYQ60" s="233" t="s">
        <v>343</v>
      </c>
      <c r="BYR60" s="233" t="s">
        <v>344</v>
      </c>
      <c r="BYS60" s="233">
        <v>25</v>
      </c>
      <c r="BYT60" s="233" t="s">
        <v>342</v>
      </c>
      <c r="BYU60" s="233">
        <v>3.8</v>
      </c>
      <c r="BYV60" s="233">
        <f>BYS60*BYU60</f>
        <v>95</v>
      </c>
      <c r="BYW60" s="233">
        <v>12</v>
      </c>
      <c r="BYX60" s="233">
        <v>142</v>
      </c>
      <c r="BYY60" s="233" t="s">
        <v>343</v>
      </c>
      <c r="BYZ60" s="233" t="s">
        <v>344</v>
      </c>
      <c r="BZA60" s="233">
        <v>25</v>
      </c>
      <c r="BZB60" s="233" t="s">
        <v>342</v>
      </c>
      <c r="BZC60" s="233">
        <v>3.8</v>
      </c>
      <c r="BZD60" s="233">
        <f>BZA60*BZC60</f>
        <v>95</v>
      </c>
      <c r="BZE60" s="233">
        <v>12</v>
      </c>
      <c r="BZF60" s="233">
        <v>142</v>
      </c>
      <c r="BZG60" s="233" t="s">
        <v>343</v>
      </c>
      <c r="BZH60" s="233" t="s">
        <v>344</v>
      </c>
      <c r="BZI60" s="233">
        <v>25</v>
      </c>
      <c r="BZJ60" s="233" t="s">
        <v>342</v>
      </c>
      <c r="BZK60" s="233">
        <v>3.8</v>
      </c>
      <c r="BZL60" s="233">
        <f>BZI60*BZK60</f>
        <v>95</v>
      </c>
      <c r="BZM60" s="233">
        <v>12</v>
      </c>
      <c r="BZN60" s="233">
        <v>142</v>
      </c>
      <c r="BZO60" s="233" t="s">
        <v>343</v>
      </c>
      <c r="BZP60" s="233" t="s">
        <v>344</v>
      </c>
      <c r="BZQ60" s="233">
        <v>25</v>
      </c>
      <c r="BZR60" s="233" t="s">
        <v>342</v>
      </c>
      <c r="BZS60" s="233">
        <v>3.8</v>
      </c>
      <c r="BZT60" s="233">
        <f>BZQ60*BZS60</f>
        <v>95</v>
      </c>
      <c r="BZU60" s="233">
        <v>12</v>
      </c>
      <c r="BZV60" s="233">
        <v>142</v>
      </c>
      <c r="BZW60" s="233" t="s">
        <v>343</v>
      </c>
      <c r="BZX60" s="233" t="s">
        <v>344</v>
      </c>
      <c r="BZY60" s="233">
        <v>25</v>
      </c>
      <c r="BZZ60" s="233" t="s">
        <v>342</v>
      </c>
      <c r="CAA60" s="233">
        <v>3.8</v>
      </c>
      <c r="CAB60" s="233">
        <f>BZY60*CAA60</f>
        <v>95</v>
      </c>
      <c r="CAC60" s="233">
        <v>12</v>
      </c>
      <c r="CAD60" s="233">
        <v>142</v>
      </c>
      <c r="CAE60" s="233" t="s">
        <v>343</v>
      </c>
      <c r="CAF60" s="233" t="s">
        <v>344</v>
      </c>
      <c r="CAG60" s="233">
        <v>25</v>
      </c>
      <c r="CAH60" s="233" t="s">
        <v>342</v>
      </c>
      <c r="CAI60" s="233">
        <v>3.8</v>
      </c>
      <c r="CAJ60" s="233">
        <f>CAG60*CAI60</f>
        <v>95</v>
      </c>
      <c r="CAK60" s="233">
        <v>12</v>
      </c>
      <c r="CAL60" s="233">
        <v>142</v>
      </c>
      <c r="CAM60" s="233" t="s">
        <v>343</v>
      </c>
      <c r="CAN60" s="233" t="s">
        <v>344</v>
      </c>
      <c r="CAO60" s="233">
        <v>25</v>
      </c>
      <c r="CAP60" s="233" t="s">
        <v>342</v>
      </c>
      <c r="CAQ60" s="233">
        <v>3.8</v>
      </c>
      <c r="CAR60" s="233">
        <f>CAO60*CAQ60</f>
        <v>95</v>
      </c>
      <c r="CAS60" s="233">
        <v>12</v>
      </c>
      <c r="CAT60" s="233">
        <v>142</v>
      </c>
      <c r="CAU60" s="233" t="s">
        <v>343</v>
      </c>
      <c r="CAV60" s="233" t="s">
        <v>344</v>
      </c>
      <c r="CAW60" s="233">
        <v>25</v>
      </c>
      <c r="CAX60" s="233" t="s">
        <v>342</v>
      </c>
      <c r="CAY60" s="233">
        <v>3.8</v>
      </c>
      <c r="CAZ60" s="233">
        <f>CAW60*CAY60</f>
        <v>95</v>
      </c>
      <c r="CBA60" s="233">
        <v>12</v>
      </c>
      <c r="CBB60" s="233">
        <v>142</v>
      </c>
      <c r="CBC60" s="233" t="s">
        <v>343</v>
      </c>
      <c r="CBD60" s="233" t="s">
        <v>344</v>
      </c>
      <c r="CBE60" s="233">
        <v>25</v>
      </c>
      <c r="CBF60" s="233" t="s">
        <v>342</v>
      </c>
      <c r="CBG60" s="233">
        <v>3.8</v>
      </c>
      <c r="CBH60" s="233">
        <f>CBE60*CBG60</f>
        <v>95</v>
      </c>
      <c r="CBI60" s="233">
        <v>12</v>
      </c>
      <c r="CBJ60" s="233">
        <v>142</v>
      </c>
      <c r="CBK60" s="233" t="s">
        <v>343</v>
      </c>
      <c r="CBL60" s="233" t="s">
        <v>344</v>
      </c>
      <c r="CBM60" s="233">
        <v>25</v>
      </c>
      <c r="CBN60" s="233" t="s">
        <v>342</v>
      </c>
      <c r="CBO60" s="233">
        <v>3.8</v>
      </c>
      <c r="CBP60" s="233">
        <f>CBM60*CBO60</f>
        <v>95</v>
      </c>
      <c r="CBQ60" s="233">
        <v>12</v>
      </c>
      <c r="CBR60" s="233">
        <v>142</v>
      </c>
      <c r="CBS60" s="233" t="s">
        <v>343</v>
      </c>
      <c r="CBT60" s="233" t="s">
        <v>344</v>
      </c>
      <c r="CBU60" s="233">
        <v>25</v>
      </c>
      <c r="CBV60" s="233" t="s">
        <v>342</v>
      </c>
      <c r="CBW60" s="233">
        <v>3.8</v>
      </c>
      <c r="CBX60" s="233">
        <f>CBU60*CBW60</f>
        <v>95</v>
      </c>
      <c r="CBY60" s="233">
        <v>12</v>
      </c>
      <c r="CBZ60" s="233">
        <v>142</v>
      </c>
      <c r="CCA60" s="233" t="s">
        <v>343</v>
      </c>
      <c r="CCB60" s="233" t="s">
        <v>344</v>
      </c>
      <c r="CCC60" s="233">
        <v>25</v>
      </c>
      <c r="CCD60" s="233" t="s">
        <v>342</v>
      </c>
      <c r="CCE60" s="233">
        <v>3.8</v>
      </c>
      <c r="CCF60" s="233">
        <f>CCC60*CCE60</f>
        <v>95</v>
      </c>
      <c r="CCG60" s="233">
        <v>12</v>
      </c>
      <c r="CCH60" s="233">
        <v>142</v>
      </c>
      <c r="CCI60" s="233" t="s">
        <v>343</v>
      </c>
      <c r="CCJ60" s="233" t="s">
        <v>344</v>
      </c>
      <c r="CCK60" s="233">
        <v>25</v>
      </c>
      <c r="CCL60" s="233" t="s">
        <v>342</v>
      </c>
      <c r="CCM60" s="233">
        <v>3.8</v>
      </c>
      <c r="CCN60" s="233">
        <f>CCK60*CCM60</f>
        <v>95</v>
      </c>
      <c r="CCO60" s="233">
        <v>12</v>
      </c>
      <c r="CCP60" s="233">
        <v>142</v>
      </c>
      <c r="CCQ60" s="233" t="s">
        <v>343</v>
      </c>
      <c r="CCR60" s="233" t="s">
        <v>344</v>
      </c>
      <c r="CCS60" s="233">
        <v>25</v>
      </c>
      <c r="CCT60" s="233" t="s">
        <v>342</v>
      </c>
      <c r="CCU60" s="233">
        <v>3.8</v>
      </c>
      <c r="CCV60" s="233">
        <f>CCS60*CCU60</f>
        <v>95</v>
      </c>
      <c r="CCW60" s="233">
        <v>12</v>
      </c>
      <c r="CCX60" s="233">
        <v>142</v>
      </c>
      <c r="CCY60" s="233" t="s">
        <v>343</v>
      </c>
      <c r="CCZ60" s="233" t="s">
        <v>344</v>
      </c>
      <c r="CDA60" s="233">
        <v>25</v>
      </c>
      <c r="CDB60" s="233" t="s">
        <v>342</v>
      </c>
      <c r="CDC60" s="233">
        <v>3.8</v>
      </c>
      <c r="CDD60" s="233">
        <f>CDA60*CDC60</f>
        <v>95</v>
      </c>
      <c r="CDE60" s="233">
        <v>12</v>
      </c>
      <c r="CDF60" s="233">
        <v>142</v>
      </c>
      <c r="CDG60" s="233" t="s">
        <v>343</v>
      </c>
      <c r="CDH60" s="233" t="s">
        <v>344</v>
      </c>
      <c r="CDI60" s="233">
        <v>25</v>
      </c>
      <c r="CDJ60" s="233" t="s">
        <v>342</v>
      </c>
      <c r="CDK60" s="233">
        <v>3.8</v>
      </c>
      <c r="CDL60" s="233">
        <f>CDI60*CDK60</f>
        <v>95</v>
      </c>
      <c r="CDM60" s="233">
        <v>12</v>
      </c>
      <c r="CDN60" s="233">
        <v>142</v>
      </c>
      <c r="CDO60" s="233" t="s">
        <v>343</v>
      </c>
      <c r="CDP60" s="233" t="s">
        <v>344</v>
      </c>
      <c r="CDQ60" s="233">
        <v>25</v>
      </c>
      <c r="CDR60" s="233" t="s">
        <v>342</v>
      </c>
      <c r="CDS60" s="233">
        <v>3.8</v>
      </c>
      <c r="CDT60" s="233">
        <f>CDQ60*CDS60</f>
        <v>95</v>
      </c>
      <c r="CDU60" s="233">
        <v>12</v>
      </c>
      <c r="CDV60" s="233">
        <v>142</v>
      </c>
      <c r="CDW60" s="233" t="s">
        <v>343</v>
      </c>
      <c r="CDX60" s="233" t="s">
        <v>344</v>
      </c>
      <c r="CDY60" s="233">
        <v>25</v>
      </c>
      <c r="CDZ60" s="233" t="s">
        <v>342</v>
      </c>
      <c r="CEA60" s="233">
        <v>3.8</v>
      </c>
      <c r="CEB60" s="233">
        <f>CDY60*CEA60</f>
        <v>95</v>
      </c>
      <c r="CEC60" s="233">
        <v>12</v>
      </c>
      <c r="CED60" s="233">
        <v>142</v>
      </c>
      <c r="CEE60" s="233" t="s">
        <v>343</v>
      </c>
      <c r="CEF60" s="233" t="s">
        <v>344</v>
      </c>
      <c r="CEG60" s="233">
        <v>25</v>
      </c>
      <c r="CEH60" s="233" t="s">
        <v>342</v>
      </c>
      <c r="CEI60" s="233">
        <v>3.8</v>
      </c>
      <c r="CEJ60" s="233">
        <f>CEG60*CEI60</f>
        <v>95</v>
      </c>
      <c r="CEK60" s="233">
        <v>12</v>
      </c>
      <c r="CEL60" s="233">
        <v>142</v>
      </c>
      <c r="CEM60" s="233" t="s">
        <v>343</v>
      </c>
      <c r="CEN60" s="233" t="s">
        <v>344</v>
      </c>
      <c r="CEO60" s="233">
        <v>25</v>
      </c>
      <c r="CEP60" s="233" t="s">
        <v>342</v>
      </c>
      <c r="CEQ60" s="233">
        <v>3.8</v>
      </c>
      <c r="CER60" s="233">
        <f>CEO60*CEQ60</f>
        <v>95</v>
      </c>
      <c r="CES60" s="233">
        <v>12</v>
      </c>
      <c r="CET60" s="233">
        <v>142</v>
      </c>
      <c r="CEU60" s="233" t="s">
        <v>343</v>
      </c>
      <c r="CEV60" s="233" t="s">
        <v>344</v>
      </c>
      <c r="CEW60" s="233">
        <v>25</v>
      </c>
      <c r="CEX60" s="233" t="s">
        <v>342</v>
      </c>
      <c r="CEY60" s="233">
        <v>3.8</v>
      </c>
      <c r="CEZ60" s="233">
        <f>CEW60*CEY60</f>
        <v>95</v>
      </c>
      <c r="CFA60" s="233">
        <v>12</v>
      </c>
      <c r="CFB60" s="233">
        <v>142</v>
      </c>
      <c r="CFC60" s="233" t="s">
        <v>343</v>
      </c>
      <c r="CFD60" s="233" t="s">
        <v>344</v>
      </c>
      <c r="CFE60" s="233">
        <v>25</v>
      </c>
      <c r="CFF60" s="233" t="s">
        <v>342</v>
      </c>
      <c r="CFG60" s="233">
        <v>3.8</v>
      </c>
      <c r="CFH60" s="233">
        <f>CFE60*CFG60</f>
        <v>95</v>
      </c>
      <c r="CFI60" s="233">
        <v>12</v>
      </c>
      <c r="CFJ60" s="233">
        <v>142</v>
      </c>
      <c r="CFK60" s="233" t="s">
        <v>343</v>
      </c>
      <c r="CFL60" s="233" t="s">
        <v>344</v>
      </c>
      <c r="CFM60" s="233">
        <v>25</v>
      </c>
      <c r="CFN60" s="233" t="s">
        <v>342</v>
      </c>
      <c r="CFO60" s="233">
        <v>3.8</v>
      </c>
      <c r="CFP60" s="233">
        <f>CFM60*CFO60</f>
        <v>95</v>
      </c>
      <c r="CFQ60" s="233">
        <v>12</v>
      </c>
      <c r="CFR60" s="233">
        <v>142</v>
      </c>
      <c r="CFS60" s="233" t="s">
        <v>343</v>
      </c>
      <c r="CFT60" s="233" t="s">
        <v>344</v>
      </c>
      <c r="CFU60" s="233">
        <v>25</v>
      </c>
      <c r="CFV60" s="233" t="s">
        <v>342</v>
      </c>
      <c r="CFW60" s="233">
        <v>3.8</v>
      </c>
      <c r="CFX60" s="233">
        <f>CFU60*CFW60</f>
        <v>95</v>
      </c>
      <c r="CFY60" s="233">
        <v>12</v>
      </c>
      <c r="CFZ60" s="233">
        <v>142</v>
      </c>
      <c r="CGA60" s="233" t="s">
        <v>343</v>
      </c>
      <c r="CGB60" s="233" t="s">
        <v>344</v>
      </c>
      <c r="CGC60" s="233">
        <v>25</v>
      </c>
      <c r="CGD60" s="233" t="s">
        <v>342</v>
      </c>
      <c r="CGE60" s="233">
        <v>3.8</v>
      </c>
      <c r="CGF60" s="233">
        <f>CGC60*CGE60</f>
        <v>95</v>
      </c>
      <c r="CGG60" s="233">
        <v>12</v>
      </c>
      <c r="CGH60" s="233">
        <v>142</v>
      </c>
      <c r="CGI60" s="233" t="s">
        <v>343</v>
      </c>
      <c r="CGJ60" s="233" t="s">
        <v>344</v>
      </c>
      <c r="CGK60" s="233">
        <v>25</v>
      </c>
      <c r="CGL60" s="233" t="s">
        <v>342</v>
      </c>
      <c r="CGM60" s="233">
        <v>3.8</v>
      </c>
      <c r="CGN60" s="233">
        <f>CGK60*CGM60</f>
        <v>95</v>
      </c>
      <c r="CGO60" s="233">
        <v>12</v>
      </c>
      <c r="CGP60" s="233">
        <v>142</v>
      </c>
      <c r="CGQ60" s="233" t="s">
        <v>343</v>
      </c>
      <c r="CGR60" s="233" t="s">
        <v>344</v>
      </c>
      <c r="CGS60" s="233">
        <v>25</v>
      </c>
      <c r="CGT60" s="233" t="s">
        <v>342</v>
      </c>
      <c r="CGU60" s="233">
        <v>3.8</v>
      </c>
      <c r="CGV60" s="233">
        <f>CGS60*CGU60</f>
        <v>95</v>
      </c>
      <c r="CGW60" s="233">
        <v>12</v>
      </c>
      <c r="CGX60" s="233">
        <v>142</v>
      </c>
      <c r="CGY60" s="233" t="s">
        <v>343</v>
      </c>
      <c r="CGZ60" s="233" t="s">
        <v>344</v>
      </c>
      <c r="CHA60" s="233">
        <v>25</v>
      </c>
      <c r="CHB60" s="233" t="s">
        <v>342</v>
      </c>
      <c r="CHC60" s="233">
        <v>3.8</v>
      </c>
      <c r="CHD60" s="233">
        <f>CHA60*CHC60</f>
        <v>95</v>
      </c>
      <c r="CHE60" s="233">
        <v>12</v>
      </c>
      <c r="CHF60" s="233">
        <v>142</v>
      </c>
      <c r="CHG60" s="233" t="s">
        <v>343</v>
      </c>
      <c r="CHH60" s="233" t="s">
        <v>344</v>
      </c>
      <c r="CHI60" s="233">
        <v>25</v>
      </c>
      <c r="CHJ60" s="233" t="s">
        <v>342</v>
      </c>
      <c r="CHK60" s="233">
        <v>3.8</v>
      </c>
      <c r="CHL60" s="233">
        <f>CHI60*CHK60</f>
        <v>95</v>
      </c>
      <c r="CHM60" s="233">
        <v>12</v>
      </c>
      <c r="CHN60" s="233">
        <v>142</v>
      </c>
      <c r="CHO60" s="233" t="s">
        <v>343</v>
      </c>
      <c r="CHP60" s="233" t="s">
        <v>344</v>
      </c>
      <c r="CHQ60" s="233">
        <v>25</v>
      </c>
      <c r="CHR60" s="233" t="s">
        <v>342</v>
      </c>
      <c r="CHS60" s="233">
        <v>3.8</v>
      </c>
      <c r="CHT60" s="233">
        <f>CHQ60*CHS60</f>
        <v>95</v>
      </c>
      <c r="CHU60" s="233">
        <v>12</v>
      </c>
      <c r="CHV60" s="233">
        <v>142</v>
      </c>
      <c r="CHW60" s="233" t="s">
        <v>343</v>
      </c>
      <c r="CHX60" s="233" t="s">
        <v>344</v>
      </c>
      <c r="CHY60" s="233">
        <v>25</v>
      </c>
      <c r="CHZ60" s="233" t="s">
        <v>342</v>
      </c>
      <c r="CIA60" s="233">
        <v>3.8</v>
      </c>
      <c r="CIB60" s="233">
        <f>CHY60*CIA60</f>
        <v>95</v>
      </c>
      <c r="CIC60" s="233">
        <v>12</v>
      </c>
      <c r="CID60" s="233">
        <v>142</v>
      </c>
      <c r="CIE60" s="233" t="s">
        <v>343</v>
      </c>
      <c r="CIF60" s="233" t="s">
        <v>344</v>
      </c>
      <c r="CIG60" s="233">
        <v>25</v>
      </c>
      <c r="CIH60" s="233" t="s">
        <v>342</v>
      </c>
      <c r="CII60" s="233">
        <v>3.8</v>
      </c>
      <c r="CIJ60" s="233">
        <f>CIG60*CII60</f>
        <v>95</v>
      </c>
      <c r="CIK60" s="233">
        <v>12</v>
      </c>
      <c r="CIL60" s="233">
        <v>142</v>
      </c>
      <c r="CIM60" s="233" t="s">
        <v>343</v>
      </c>
      <c r="CIN60" s="233" t="s">
        <v>344</v>
      </c>
      <c r="CIO60" s="233">
        <v>25</v>
      </c>
      <c r="CIP60" s="233" t="s">
        <v>342</v>
      </c>
      <c r="CIQ60" s="233">
        <v>3.8</v>
      </c>
      <c r="CIR60" s="233">
        <f>CIO60*CIQ60</f>
        <v>95</v>
      </c>
      <c r="CIS60" s="233">
        <v>12</v>
      </c>
      <c r="CIT60" s="233">
        <v>142</v>
      </c>
      <c r="CIU60" s="233" t="s">
        <v>343</v>
      </c>
      <c r="CIV60" s="233" t="s">
        <v>344</v>
      </c>
      <c r="CIW60" s="233">
        <v>25</v>
      </c>
      <c r="CIX60" s="233" t="s">
        <v>342</v>
      </c>
      <c r="CIY60" s="233">
        <v>3.8</v>
      </c>
      <c r="CIZ60" s="233">
        <f>CIW60*CIY60</f>
        <v>95</v>
      </c>
      <c r="CJA60" s="233">
        <v>12</v>
      </c>
      <c r="CJB60" s="233">
        <v>142</v>
      </c>
      <c r="CJC60" s="233" t="s">
        <v>343</v>
      </c>
      <c r="CJD60" s="233" t="s">
        <v>344</v>
      </c>
      <c r="CJE60" s="233">
        <v>25</v>
      </c>
      <c r="CJF60" s="233" t="s">
        <v>342</v>
      </c>
      <c r="CJG60" s="233">
        <v>3.8</v>
      </c>
      <c r="CJH60" s="233">
        <f>CJE60*CJG60</f>
        <v>95</v>
      </c>
      <c r="CJI60" s="233">
        <v>12</v>
      </c>
      <c r="CJJ60" s="233">
        <v>142</v>
      </c>
      <c r="CJK60" s="233" t="s">
        <v>343</v>
      </c>
      <c r="CJL60" s="233" t="s">
        <v>344</v>
      </c>
      <c r="CJM60" s="233">
        <v>25</v>
      </c>
      <c r="CJN60" s="233" t="s">
        <v>342</v>
      </c>
      <c r="CJO60" s="233">
        <v>3.8</v>
      </c>
      <c r="CJP60" s="233">
        <f>CJM60*CJO60</f>
        <v>95</v>
      </c>
      <c r="CJQ60" s="233">
        <v>12</v>
      </c>
      <c r="CJR60" s="233">
        <v>142</v>
      </c>
      <c r="CJS60" s="233" t="s">
        <v>343</v>
      </c>
      <c r="CJT60" s="233" t="s">
        <v>344</v>
      </c>
      <c r="CJU60" s="233">
        <v>25</v>
      </c>
      <c r="CJV60" s="233" t="s">
        <v>342</v>
      </c>
      <c r="CJW60" s="233">
        <v>3.8</v>
      </c>
      <c r="CJX60" s="233">
        <f>CJU60*CJW60</f>
        <v>95</v>
      </c>
      <c r="CJY60" s="233">
        <v>12</v>
      </c>
      <c r="CJZ60" s="233">
        <v>142</v>
      </c>
      <c r="CKA60" s="233" t="s">
        <v>343</v>
      </c>
      <c r="CKB60" s="233" t="s">
        <v>344</v>
      </c>
      <c r="CKC60" s="233">
        <v>25</v>
      </c>
      <c r="CKD60" s="233" t="s">
        <v>342</v>
      </c>
      <c r="CKE60" s="233">
        <v>3.8</v>
      </c>
      <c r="CKF60" s="233">
        <f>CKC60*CKE60</f>
        <v>95</v>
      </c>
      <c r="CKG60" s="233">
        <v>12</v>
      </c>
      <c r="CKH60" s="233">
        <v>142</v>
      </c>
      <c r="CKI60" s="233" t="s">
        <v>343</v>
      </c>
      <c r="CKJ60" s="233" t="s">
        <v>344</v>
      </c>
      <c r="CKK60" s="233">
        <v>25</v>
      </c>
      <c r="CKL60" s="233" t="s">
        <v>342</v>
      </c>
      <c r="CKM60" s="233">
        <v>3.8</v>
      </c>
      <c r="CKN60" s="233">
        <f>CKK60*CKM60</f>
        <v>95</v>
      </c>
      <c r="CKO60" s="233">
        <v>12</v>
      </c>
      <c r="CKP60" s="233">
        <v>142</v>
      </c>
      <c r="CKQ60" s="233" t="s">
        <v>343</v>
      </c>
      <c r="CKR60" s="233" t="s">
        <v>344</v>
      </c>
      <c r="CKS60" s="233">
        <v>25</v>
      </c>
      <c r="CKT60" s="233" t="s">
        <v>342</v>
      </c>
      <c r="CKU60" s="233">
        <v>3.8</v>
      </c>
      <c r="CKV60" s="233">
        <f>CKS60*CKU60</f>
        <v>95</v>
      </c>
      <c r="CKW60" s="233">
        <v>12</v>
      </c>
      <c r="CKX60" s="233">
        <v>142</v>
      </c>
      <c r="CKY60" s="233" t="s">
        <v>343</v>
      </c>
      <c r="CKZ60" s="233" t="s">
        <v>344</v>
      </c>
      <c r="CLA60" s="233">
        <v>25</v>
      </c>
      <c r="CLB60" s="233" t="s">
        <v>342</v>
      </c>
      <c r="CLC60" s="233">
        <v>3.8</v>
      </c>
      <c r="CLD60" s="233">
        <f>CLA60*CLC60</f>
        <v>95</v>
      </c>
      <c r="CLE60" s="233">
        <v>12</v>
      </c>
      <c r="CLF60" s="233">
        <v>142</v>
      </c>
      <c r="CLG60" s="233" t="s">
        <v>343</v>
      </c>
      <c r="CLH60" s="233" t="s">
        <v>344</v>
      </c>
      <c r="CLI60" s="233">
        <v>25</v>
      </c>
      <c r="CLJ60" s="233" t="s">
        <v>342</v>
      </c>
      <c r="CLK60" s="233">
        <v>3.8</v>
      </c>
      <c r="CLL60" s="233">
        <f>CLI60*CLK60</f>
        <v>95</v>
      </c>
      <c r="CLM60" s="233">
        <v>12</v>
      </c>
      <c r="CLN60" s="233">
        <v>142</v>
      </c>
      <c r="CLO60" s="233" t="s">
        <v>343</v>
      </c>
      <c r="CLP60" s="233" t="s">
        <v>344</v>
      </c>
      <c r="CLQ60" s="233">
        <v>25</v>
      </c>
      <c r="CLR60" s="233" t="s">
        <v>342</v>
      </c>
      <c r="CLS60" s="233">
        <v>3.8</v>
      </c>
      <c r="CLT60" s="233">
        <f>CLQ60*CLS60</f>
        <v>95</v>
      </c>
      <c r="CLU60" s="233">
        <v>12</v>
      </c>
      <c r="CLV60" s="233">
        <v>142</v>
      </c>
      <c r="CLW60" s="233" t="s">
        <v>343</v>
      </c>
      <c r="CLX60" s="233" t="s">
        <v>344</v>
      </c>
      <c r="CLY60" s="233">
        <v>25</v>
      </c>
      <c r="CLZ60" s="233" t="s">
        <v>342</v>
      </c>
      <c r="CMA60" s="233">
        <v>3.8</v>
      </c>
      <c r="CMB60" s="233">
        <f>CLY60*CMA60</f>
        <v>95</v>
      </c>
      <c r="CMC60" s="233">
        <v>12</v>
      </c>
      <c r="CMD60" s="233">
        <v>142</v>
      </c>
      <c r="CME60" s="233" t="s">
        <v>343</v>
      </c>
      <c r="CMF60" s="233" t="s">
        <v>344</v>
      </c>
      <c r="CMG60" s="233">
        <v>25</v>
      </c>
      <c r="CMH60" s="233" t="s">
        <v>342</v>
      </c>
      <c r="CMI60" s="233">
        <v>3.8</v>
      </c>
      <c r="CMJ60" s="233">
        <f>CMG60*CMI60</f>
        <v>95</v>
      </c>
      <c r="CMK60" s="233">
        <v>12</v>
      </c>
      <c r="CML60" s="233">
        <v>142</v>
      </c>
      <c r="CMM60" s="233" t="s">
        <v>343</v>
      </c>
      <c r="CMN60" s="233" t="s">
        <v>344</v>
      </c>
      <c r="CMO60" s="233">
        <v>25</v>
      </c>
      <c r="CMP60" s="233" t="s">
        <v>342</v>
      </c>
      <c r="CMQ60" s="233">
        <v>3.8</v>
      </c>
      <c r="CMR60" s="233">
        <f>CMO60*CMQ60</f>
        <v>95</v>
      </c>
      <c r="CMS60" s="233">
        <v>12</v>
      </c>
      <c r="CMT60" s="233">
        <v>142</v>
      </c>
      <c r="CMU60" s="233" t="s">
        <v>343</v>
      </c>
      <c r="CMV60" s="233" t="s">
        <v>344</v>
      </c>
      <c r="CMW60" s="233">
        <v>25</v>
      </c>
      <c r="CMX60" s="233" t="s">
        <v>342</v>
      </c>
      <c r="CMY60" s="233">
        <v>3.8</v>
      </c>
      <c r="CMZ60" s="233">
        <f>CMW60*CMY60</f>
        <v>95</v>
      </c>
      <c r="CNA60" s="233">
        <v>12</v>
      </c>
      <c r="CNB60" s="233">
        <v>142</v>
      </c>
      <c r="CNC60" s="233" t="s">
        <v>343</v>
      </c>
      <c r="CND60" s="233" t="s">
        <v>344</v>
      </c>
      <c r="CNE60" s="233">
        <v>25</v>
      </c>
      <c r="CNF60" s="233" t="s">
        <v>342</v>
      </c>
      <c r="CNG60" s="233">
        <v>3.8</v>
      </c>
      <c r="CNH60" s="233">
        <f>CNE60*CNG60</f>
        <v>95</v>
      </c>
      <c r="CNI60" s="233">
        <v>12</v>
      </c>
      <c r="CNJ60" s="233">
        <v>142</v>
      </c>
      <c r="CNK60" s="233" t="s">
        <v>343</v>
      </c>
      <c r="CNL60" s="233" t="s">
        <v>344</v>
      </c>
      <c r="CNM60" s="233">
        <v>25</v>
      </c>
      <c r="CNN60" s="233" t="s">
        <v>342</v>
      </c>
      <c r="CNO60" s="233">
        <v>3.8</v>
      </c>
      <c r="CNP60" s="233">
        <f>CNM60*CNO60</f>
        <v>95</v>
      </c>
      <c r="CNQ60" s="233">
        <v>12</v>
      </c>
      <c r="CNR60" s="233">
        <v>142</v>
      </c>
      <c r="CNS60" s="233" t="s">
        <v>343</v>
      </c>
      <c r="CNT60" s="233" t="s">
        <v>344</v>
      </c>
      <c r="CNU60" s="233">
        <v>25</v>
      </c>
      <c r="CNV60" s="233" t="s">
        <v>342</v>
      </c>
      <c r="CNW60" s="233">
        <v>3.8</v>
      </c>
      <c r="CNX60" s="233">
        <f>CNU60*CNW60</f>
        <v>95</v>
      </c>
      <c r="CNY60" s="233">
        <v>12</v>
      </c>
      <c r="CNZ60" s="233">
        <v>142</v>
      </c>
      <c r="COA60" s="233" t="s">
        <v>343</v>
      </c>
      <c r="COB60" s="233" t="s">
        <v>344</v>
      </c>
      <c r="COC60" s="233">
        <v>25</v>
      </c>
      <c r="COD60" s="233" t="s">
        <v>342</v>
      </c>
      <c r="COE60" s="233">
        <v>3.8</v>
      </c>
      <c r="COF60" s="233">
        <f>COC60*COE60</f>
        <v>95</v>
      </c>
      <c r="COG60" s="233">
        <v>12</v>
      </c>
      <c r="COH60" s="233">
        <v>142</v>
      </c>
      <c r="COI60" s="233" t="s">
        <v>343</v>
      </c>
      <c r="COJ60" s="233" t="s">
        <v>344</v>
      </c>
      <c r="COK60" s="233">
        <v>25</v>
      </c>
      <c r="COL60" s="233" t="s">
        <v>342</v>
      </c>
      <c r="COM60" s="233">
        <v>3.8</v>
      </c>
      <c r="CON60" s="233">
        <f>COK60*COM60</f>
        <v>95</v>
      </c>
      <c r="COO60" s="233">
        <v>12</v>
      </c>
      <c r="COP60" s="233">
        <v>142</v>
      </c>
      <c r="COQ60" s="233" t="s">
        <v>343</v>
      </c>
      <c r="COR60" s="233" t="s">
        <v>344</v>
      </c>
      <c r="COS60" s="233">
        <v>25</v>
      </c>
      <c r="COT60" s="233" t="s">
        <v>342</v>
      </c>
      <c r="COU60" s="233">
        <v>3.8</v>
      </c>
      <c r="COV60" s="233">
        <f>COS60*COU60</f>
        <v>95</v>
      </c>
      <c r="COW60" s="233">
        <v>12</v>
      </c>
      <c r="COX60" s="233">
        <v>142</v>
      </c>
      <c r="COY60" s="233" t="s">
        <v>343</v>
      </c>
      <c r="COZ60" s="233" t="s">
        <v>344</v>
      </c>
      <c r="CPA60" s="233">
        <v>25</v>
      </c>
      <c r="CPB60" s="233" t="s">
        <v>342</v>
      </c>
      <c r="CPC60" s="233">
        <v>3.8</v>
      </c>
      <c r="CPD60" s="233">
        <f>CPA60*CPC60</f>
        <v>95</v>
      </c>
      <c r="CPE60" s="233">
        <v>12</v>
      </c>
      <c r="CPF60" s="233">
        <v>142</v>
      </c>
      <c r="CPG60" s="233" t="s">
        <v>343</v>
      </c>
      <c r="CPH60" s="233" t="s">
        <v>344</v>
      </c>
      <c r="CPI60" s="233">
        <v>25</v>
      </c>
      <c r="CPJ60" s="233" t="s">
        <v>342</v>
      </c>
      <c r="CPK60" s="233">
        <v>3.8</v>
      </c>
      <c r="CPL60" s="233">
        <f>CPI60*CPK60</f>
        <v>95</v>
      </c>
      <c r="CPM60" s="233">
        <v>12</v>
      </c>
      <c r="CPN60" s="233">
        <v>142</v>
      </c>
      <c r="CPO60" s="233" t="s">
        <v>343</v>
      </c>
      <c r="CPP60" s="233" t="s">
        <v>344</v>
      </c>
      <c r="CPQ60" s="233">
        <v>25</v>
      </c>
      <c r="CPR60" s="233" t="s">
        <v>342</v>
      </c>
      <c r="CPS60" s="233">
        <v>3.8</v>
      </c>
      <c r="CPT60" s="233">
        <f>CPQ60*CPS60</f>
        <v>95</v>
      </c>
      <c r="CPU60" s="233">
        <v>12</v>
      </c>
      <c r="CPV60" s="233">
        <v>142</v>
      </c>
      <c r="CPW60" s="233" t="s">
        <v>343</v>
      </c>
      <c r="CPX60" s="233" t="s">
        <v>344</v>
      </c>
      <c r="CPY60" s="233">
        <v>25</v>
      </c>
      <c r="CPZ60" s="233" t="s">
        <v>342</v>
      </c>
      <c r="CQA60" s="233">
        <v>3.8</v>
      </c>
      <c r="CQB60" s="233">
        <f>CPY60*CQA60</f>
        <v>95</v>
      </c>
      <c r="CQC60" s="233">
        <v>12</v>
      </c>
      <c r="CQD60" s="233">
        <v>142</v>
      </c>
      <c r="CQE60" s="233" t="s">
        <v>343</v>
      </c>
      <c r="CQF60" s="233" t="s">
        <v>344</v>
      </c>
      <c r="CQG60" s="233">
        <v>25</v>
      </c>
      <c r="CQH60" s="233" t="s">
        <v>342</v>
      </c>
      <c r="CQI60" s="233">
        <v>3.8</v>
      </c>
      <c r="CQJ60" s="233">
        <f>CQG60*CQI60</f>
        <v>95</v>
      </c>
      <c r="CQK60" s="233">
        <v>12</v>
      </c>
      <c r="CQL60" s="233">
        <v>142</v>
      </c>
      <c r="CQM60" s="233" t="s">
        <v>343</v>
      </c>
      <c r="CQN60" s="233" t="s">
        <v>344</v>
      </c>
      <c r="CQO60" s="233">
        <v>25</v>
      </c>
      <c r="CQP60" s="233" t="s">
        <v>342</v>
      </c>
      <c r="CQQ60" s="233">
        <v>3.8</v>
      </c>
      <c r="CQR60" s="233">
        <f>CQO60*CQQ60</f>
        <v>95</v>
      </c>
      <c r="CQS60" s="233">
        <v>12</v>
      </c>
      <c r="CQT60" s="233">
        <v>142</v>
      </c>
      <c r="CQU60" s="233" t="s">
        <v>343</v>
      </c>
      <c r="CQV60" s="233" t="s">
        <v>344</v>
      </c>
      <c r="CQW60" s="233">
        <v>25</v>
      </c>
      <c r="CQX60" s="233" t="s">
        <v>342</v>
      </c>
      <c r="CQY60" s="233">
        <v>3.8</v>
      </c>
      <c r="CQZ60" s="233">
        <f>CQW60*CQY60</f>
        <v>95</v>
      </c>
      <c r="CRA60" s="233">
        <v>12</v>
      </c>
      <c r="CRB60" s="233">
        <v>142</v>
      </c>
      <c r="CRC60" s="233" t="s">
        <v>343</v>
      </c>
      <c r="CRD60" s="233" t="s">
        <v>344</v>
      </c>
      <c r="CRE60" s="233">
        <v>25</v>
      </c>
      <c r="CRF60" s="233" t="s">
        <v>342</v>
      </c>
      <c r="CRG60" s="233">
        <v>3.8</v>
      </c>
      <c r="CRH60" s="233">
        <f>CRE60*CRG60</f>
        <v>95</v>
      </c>
      <c r="CRI60" s="233">
        <v>12</v>
      </c>
      <c r="CRJ60" s="233">
        <v>142</v>
      </c>
      <c r="CRK60" s="233" t="s">
        <v>343</v>
      </c>
      <c r="CRL60" s="233" t="s">
        <v>344</v>
      </c>
      <c r="CRM60" s="233">
        <v>25</v>
      </c>
      <c r="CRN60" s="233" t="s">
        <v>342</v>
      </c>
      <c r="CRO60" s="233">
        <v>3.8</v>
      </c>
      <c r="CRP60" s="233">
        <f>CRM60*CRO60</f>
        <v>95</v>
      </c>
      <c r="CRQ60" s="233">
        <v>12</v>
      </c>
      <c r="CRR60" s="233">
        <v>142</v>
      </c>
      <c r="CRS60" s="233" t="s">
        <v>343</v>
      </c>
      <c r="CRT60" s="233" t="s">
        <v>344</v>
      </c>
      <c r="CRU60" s="233">
        <v>25</v>
      </c>
      <c r="CRV60" s="233" t="s">
        <v>342</v>
      </c>
      <c r="CRW60" s="233">
        <v>3.8</v>
      </c>
      <c r="CRX60" s="233">
        <f>CRU60*CRW60</f>
        <v>95</v>
      </c>
      <c r="CRY60" s="233">
        <v>12</v>
      </c>
      <c r="CRZ60" s="233">
        <v>142</v>
      </c>
      <c r="CSA60" s="233" t="s">
        <v>343</v>
      </c>
      <c r="CSB60" s="233" t="s">
        <v>344</v>
      </c>
      <c r="CSC60" s="233">
        <v>25</v>
      </c>
      <c r="CSD60" s="233" t="s">
        <v>342</v>
      </c>
      <c r="CSE60" s="233">
        <v>3.8</v>
      </c>
      <c r="CSF60" s="233">
        <f>CSC60*CSE60</f>
        <v>95</v>
      </c>
      <c r="CSG60" s="233">
        <v>12</v>
      </c>
      <c r="CSH60" s="233">
        <v>142</v>
      </c>
      <c r="CSI60" s="233" t="s">
        <v>343</v>
      </c>
      <c r="CSJ60" s="233" t="s">
        <v>344</v>
      </c>
      <c r="CSK60" s="233">
        <v>25</v>
      </c>
      <c r="CSL60" s="233" t="s">
        <v>342</v>
      </c>
      <c r="CSM60" s="233">
        <v>3.8</v>
      </c>
      <c r="CSN60" s="233">
        <f>CSK60*CSM60</f>
        <v>95</v>
      </c>
      <c r="CSO60" s="233">
        <v>12</v>
      </c>
      <c r="CSP60" s="233">
        <v>142</v>
      </c>
      <c r="CSQ60" s="233" t="s">
        <v>343</v>
      </c>
      <c r="CSR60" s="233" t="s">
        <v>344</v>
      </c>
      <c r="CSS60" s="233">
        <v>25</v>
      </c>
      <c r="CST60" s="233" t="s">
        <v>342</v>
      </c>
      <c r="CSU60" s="233">
        <v>3.8</v>
      </c>
      <c r="CSV60" s="233">
        <f>CSS60*CSU60</f>
        <v>95</v>
      </c>
      <c r="CSW60" s="233">
        <v>12</v>
      </c>
      <c r="CSX60" s="233">
        <v>142</v>
      </c>
      <c r="CSY60" s="233" t="s">
        <v>343</v>
      </c>
      <c r="CSZ60" s="233" t="s">
        <v>344</v>
      </c>
      <c r="CTA60" s="233">
        <v>25</v>
      </c>
      <c r="CTB60" s="233" t="s">
        <v>342</v>
      </c>
      <c r="CTC60" s="233">
        <v>3.8</v>
      </c>
      <c r="CTD60" s="233">
        <f>CTA60*CTC60</f>
        <v>95</v>
      </c>
      <c r="CTE60" s="233">
        <v>12</v>
      </c>
      <c r="CTF60" s="233">
        <v>142</v>
      </c>
      <c r="CTG60" s="233" t="s">
        <v>343</v>
      </c>
      <c r="CTH60" s="233" t="s">
        <v>344</v>
      </c>
      <c r="CTI60" s="233">
        <v>25</v>
      </c>
      <c r="CTJ60" s="233" t="s">
        <v>342</v>
      </c>
      <c r="CTK60" s="233">
        <v>3.8</v>
      </c>
      <c r="CTL60" s="233">
        <f>CTI60*CTK60</f>
        <v>95</v>
      </c>
      <c r="CTM60" s="233">
        <v>12</v>
      </c>
      <c r="CTN60" s="233">
        <v>142</v>
      </c>
      <c r="CTO60" s="233" t="s">
        <v>343</v>
      </c>
      <c r="CTP60" s="233" t="s">
        <v>344</v>
      </c>
      <c r="CTQ60" s="233">
        <v>25</v>
      </c>
      <c r="CTR60" s="233" t="s">
        <v>342</v>
      </c>
      <c r="CTS60" s="233">
        <v>3.8</v>
      </c>
      <c r="CTT60" s="233">
        <f>CTQ60*CTS60</f>
        <v>95</v>
      </c>
      <c r="CTU60" s="233">
        <v>12</v>
      </c>
      <c r="CTV60" s="233">
        <v>142</v>
      </c>
      <c r="CTW60" s="233" t="s">
        <v>343</v>
      </c>
      <c r="CTX60" s="233" t="s">
        <v>344</v>
      </c>
      <c r="CTY60" s="233">
        <v>25</v>
      </c>
      <c r="CTZ60" s="233" t="s">
        <v>342</v>
      </c>
      <c r="CUA60" s="233">
        <v>3.8</v>
      </c>
      <c r="CUB60" s="233">
        <f>CTY60*CUA60</f>
        <v>95</v>
      </c>
      <c r="CUC60" s="233">
        <v>12</v>
      </c>
      <c r="CUD60" s="233">
        <v>142</v>
      </c>
      <c r="CUE60" s="233" t="s">
        <v>343</v>
      </c>
      <c r="CUF60" s="233" t="s">
        <v>344</v>
      </c>
      <c r="CUG60" s="233">
        <v>25</v>
      </c>
      <c r="CUH60" s="233" t="s">
        <v>342</v>
      </c>
      <c r="CUI60" s="233">
        <v>3.8</v>
      </c>
      <c r="CUJ60" s="233">
        <f>CUG60*CUI60</f>
        <v>95</v>
      </c>
      <c r="CUK60" s="233">
        <v>12</v>
      </c>
      <c r="CUL60" s="233">
        <v>142</v>
      </c>
      <c r="CUM60" s="233" t="s">
        <v>343</v>
      </c>
      <c r="CUN60" s="233" t="s">
        <v>344</v>
      </c>
      <c r="CUO60" s="233">
        <v>25</v>
      </c>
      <c r="CUP60" s="233" t="s">
        <v>342</v>
      </c>
      <c r="CUQ60" s="233">
        <v>3.8</v>
      </c>
      <c r="CUR60" s="233">
        <f>CUO60*CUQ60</f>
        <v>95</v>
      </c>
      <c r="CUS60" s="233">
        <v>12</v>
      </c>
      <c r="CUT60" s="233">
        <v>142</v>
      </c>
      <c r="CUU60" s="233" t="s">
        <v>343</v>
      </c>
      <c r="CUV60" s="233" t="s">
        <v>344</v>
      </c>
      <c r="CUW60" s="233">
        <v>25</v>
      </c>
      <c r="CUX60" s="233" t="s">
        <v>342</v>
      </c>
      <c r="CUY60" s="233">
        <v>3.8</v>
      </c>
      <c r="CUZ60" s="233">
        <f>CUW60*CUY60</f>
        <v>95</v>
      </c>
      <c r="CVA60" s="233">
        <v>12</v>
      </c>
      <c r="CVB60" s="233">
        <v>142</v>
      </c>
      <c r="CVC60" s="233" t="s">
        <v>343</v>
      </c>
      <c r="CVD60" s="233" t="s">
        <v>344</v>
      </c>
      <c r="CVE60" s="233">
        <v>25</v>
      </c>
      <c r="CVF60" s="233" t="s">
        <v>342</v>
      </c>
      <c r="CVG60" s="233">
        <v>3.8</v>
      </c>
      <c r="CVH60" s="233">
        <f>CVE60*CVG60</f>
        <v>95</v>
      </c>
      <c r="CVI60" s="233">
        <v>12</v>
      </c>
      <c r="CVJ60" s="233">
        <v>142</v>
      </c>
      <c r="CVK60" s="233" t="s">
        <v>343</v>
      </c>
      <c r="CVL60" s="233" t="s">
        <v>344</v>
      </c>
      <c r="CVM60" s="233">
        <v>25</v>
      </c>
      <c r="CVN60" s="233" t="s">
        <v>342</v>
      </c>
      <c r="CVO60" s="233">
        <v>3.8</v>
      </c>
      <c r="CVP60" s="233">
        <f>CVM60*CVO60</f>
        <v>95</v>
      </c>
      <c r="CVQ60" s="233">
        <v>12</v>
      </c>
      <c r="CVR60" s="233">
        <v>142</v>
      </c>
      <c r="CVS60" s="233" t="s">
        <v>343</v>
      </c>
      <c r="CVT60" s="233" t="s">
        <v>344</v>
      </c>
      <c r="CVU60" s="233">
        <v>25</v>
      </c>
      <c r="CVV60" s="233" t="s">
        <v>342</v>
      </c>
      <c r="CVW60" s="233">
        <v>3.8</v>
      </c>
      <c r="CVX60" s="233">
        <f>CVU60*CVW60</f>
        <v>95</v>
      </c>
      <c r="CVY60" s="233">
        <v>12</v>
      </c>
      <c r="CVZ60" s="233">
        <v>142</v>
      </c>
      <c r="CWA60" s="233" t="s">
        <v>343</v>
      </c>
      <c r="CWB60" s="233" t="s">
        <v>344</v>
      </c>
      <c r="CWC60" s="233">
        <v>25</v>
      </c>
      <c r="CWD60" s="233" t="s">
        <v>342</v>
      </c>
      <c r="CWE60" s="233">
        <v>3.8</v>
      </c>
      <c r="CWF60" s="233">
        <f>CWC60*CWE60</f>
        <v>95</v>
      </c>
      <c r="CWG60" s="233">
        <v>12</v>
      </c>
      <c r="CWH60" s="233">
        <v>142</v>
      </c>
      <c r="CWI60" s="233" t="s">
        <v>343</v>
      </c>
      <c r="CWJ60" s="233" t="s">
        <v>344</v>
      </c>
      <c r="CWK60" s="233">
        <v>25</v>
      </c>
      <c r="CWL60" s="233" t="s">
        <v>342</v>
      </c>
      <c r="CWM60" s="233">
        <v>3.8</v>
      </c>
      <c r="CWN60" s="233">
        <f>CWK60*CWM60</f>
        <v>95</v>
      </c>
      <c r="CWO60" s="233">
        <v>12</v>
      </c>
      <c r="CWP60" s="233">
        <v>142</v>
      </c>
      <c r="CWQ60" s="233" t="s">
        <v>343</v>
      </c>
      <c r="CWR60" s="233" t="s">
        <v>344</v>
      </c>
      <c r="CWS60" s="233">
        <v>25</v>
      </c>
      <c r="CWT60" s="233" t="s">
        <v>342</v>
      </c>
      <c r="CWU60" s="233">
        <v>3.8</v>
      </c>
      <c r="CWV60" s="233">
        <f>CWS60*CWU60</f>
        <v>95</v>
      </c>
      <c r="CWW60" s="233">
        <v>12</v>
      </c>
      <c r="CWX60" s="233">
        <v>142</v>
      </c>
      <c r="CWY60" s="233" t="s">
        <v>343</v>
      </c>
      <c r="CWZ60" s="233" t="s">
        <v>344</v>
      </c>
      <c r="CXA60" s="233">
        <v>25</v>
      </c>
      <c r="CXB60" s="233" t="s">
        <v>342</v>
      </c>
      <c r="CXC60" s="233">
        <v>3.8</v>
      </c>
      <c r="CXD60" s="233">
        <f>CXA60*CXC60</f>
        <v>95</v>
      </c>
      <c r="CXE60" s="233">
        <v>12</v>
      </c>
      <c r="CXF60" s="233">
        <v>142</v>
      </c>
      <c r="CXG60" s="233" t="s">
        <v>343</v>
      </c>
      <c r="CXH60" s="233" t="s">
        <v>344</v>
      </c>
      <c r="CXI60" s="233">
        <v>25</v>
      </c>
      <c r="CXJ60" s="233" t="s">
        <v>342</v>
      </c>
      <c r="CXK60" s="233">
        <v>3.8</v>
      </c>
      <c r="CXL60" s="233">
        <f>CXI60*CXK60</f>
        <v>95</v>
      </c>
      <c r="CXM60" s="233">
        <v>12</v>
      </c>
      <c r="CXN60" s="233">
        <v>142</v>
      </c>
      <c r="CXO60" s="233" t="s">
        <v>343</v>
      </c>
      <c r="CXP60" s="233" t="s">
        <v>344</v>
      </c>
      <c r="CXQ60" s="233">
        <v>25</v>
      </c>
      <c r="CXR60" s="233" t="s">
        <v>342</v>
      </c>
      <c r="CXS60" s="233">
        <v>3.8</v>
      </c>
      <c r="CXT60" s="233">
        <f>CXQ60*CXS60</f>
        <v>95</v>
      </c>
      <c r="CXU60" s="233">
        <v>12</v>
      </c>
      <c r="CXV60" s="233">
        <v>142</v>
      </c>
      <c r="CXW60" s="233" t="s">
        <v>343</v>
      </c>
      <c r="CXX60" s="233" t="s">
        <v>344</v>
      </c>
      <c r="CXY60" s="233">
        <v>25</v>
      </c>
      <c r="CXZ60" s="233" t="s">
        <v>342</v>
      </c>
      <c r="CYA60" s="233">
        <v>3.8</v>
      </c>
      <c r="CYB60" s="233">
        <f>CXY60*CYA60</f>
        <v>95</v>
      </c>
      <c r="CYC60" s="233">
        <v>12</v>
      </c>
      <c r="CYD60" s="233">
        <v>142</v>
      </c>
      <c r="CYE60" s="233" t="s">
        <v>343</v>
      </c>
      <c r="CYF60" s="233" t="s">
        <v>344</v>
      </c>
      <c r="CYG60" s="233">
        <v>25</v>
      </c>
      <c r="CYH60" s="233" t="s">
        <v>342</v>
      </c>
      <c r="CYI60" s="233">
        <v>3.8</v>
      </c>
      <c r="CYJ60" s="233">
        <f>CYG60*CYI60</f>
        <v>95</v>
      </c>
      <c r="CYK60" s="233">
        <v>12</v>
      </c>
      <c r="CYL60" s="233">
        <v>142</v>
      </c>
      <c r="CYM60" s="233" t="s">
        <v>343</v>
      </c>
      <c r="CYN60" s="233" t="s">
        <v>344</v>
      </c>
      <c r="CYO60" s="233">
        <v>25</v>
      </c>
      <c r="CYP60" s="233" t="s">
        <v>342</v>
      </c>
      <c r="CYQ60" s="233">
        <v>3.8</v>
      </c>
      <c r="CYR60" s="233">
        <f>CYO60*CYQ60</f>
        <v>95</v>
      </c>
      <c r="CYS60" s="233">
        <v>12</v>
      </c>
      <c r="CYT60" s="233">
        <v>142</v>
      </c>
      <c r="CYU60" s="233" t="s">
        <v>343</v>
      </c>
      <c r="CYV60" s="233" t="s">
        <v>344</v>
      </c>
      <c r="CYW60" s="233">
        <v>25</v>
      </c>
      <c r="CYX60" s="233" t="s">
        <v>342</v>
      </c>
      <c r="CYY60" s="233">
        <v>3.8</v>
      </c>
      <c r="CYZ60" s="233">
        <f>CYW60*CYY60</f>
        <v>95</v>
      </c>
      <c r="CZA60" s="233">
        <v>12</v>
      </c>
      <c r="CZB60" s="233">
        <v>142</v>
      </c>
      <c r="CZC60" s="233" t="s">
        <v>343</v>
      </c>
      <c r="CZD60" s="233" t="s">
        <v>344</v>
      </c>
      <c r="CZE60" s="233">
        <v>25</v>
      </c>
      <c r="CZF60" s="233" t="s">
        <v>342</v>
      </c>
      <c r="CZG60" s="233">
        <v>3.8</v>
      </c>
      <c r="CZH60" s="233">
        <f>CZE60*CZG60</f>
        <v>95</v>
      </c>
      <c r="CZI60" s="233">
        <v>12</v>
      </c>
      <c r="CZJ60" s="233">
        <v>142</v>
      </c>
      <c r="CZK60" s="233" t="s">
        <v>343</v>
      </c>
      <c r="CZL60" s="233" t="s">
        <v>344</v>
      </c>
      <c r="CZM60" s="233">
        <v>25</v>
      </c>
      <c r="CZN60" s="233" t="s">
        <v>342</v>
      </c>
      <c r="CZO60" s="233">
        <v>3.8</v>
      </c>
      <c r="CZP60" s="233">
        <f>CZM60*CZO60</f>
        <v>95</v>
      </c>
      <c r="CZQ60" s="233">
        <v>12</v>
      </c>
      <c r="CZR60" s="233">
        <v>142</v>
      </c>
      <c r="CZS60" s="233" t="s">
        <v>343</v>
      </c>
      <c r="CZT60" s="233" t="s">
        <v>344</v>
      </c>
      <c r="CZU60" s="233">
        <v>25</v>
      </c>
      <c r="CZV60" s="233" t="s">
        <v>342</v>
      </c>
      <c r="CZW60" s="233">
        <v>3.8</v>
      </c>
      <c r="CZX60" s="233">
        <f>CZU60*CZW60</f>
        <v>95</v>
      </c>
      <c r="CZY60" s="233">
        <v>12</v>
      </c>
      <c r="CZZ60" s="233">
        <v>142</v>
      </c>
      <c r="DAA60" s="233" t="s">
        <v>343</v>
      </c>
      <c r="DAB60" s="233" t="s">
        <v>344</v>
      </c>
      <c r="DAC60" s="233">
        <v>25</v>
      </c>
      <c r="DAD60" s="233" t="s">
        <v>342</v>
      </c>
      <c r="DAE60" s="233">
        <v>3.8</v>
      </c>
      <c r="DAF60" s="233">
        <f>DAC60*DAE60</f>
        <v>95</v>
      </c>
      <c r="DAG60" s="233">
        <v>12</v>
      </c>
      <c r="DAH60" s="233">
        <v>142</v>
      </c>
      <c r="DAI60" s="233" t="s">
        <v>343</v>
      </c>
      <c r="DAJ60" s="233" t="s">
        <v>344</v>
      </c>
      <c r="DAK60" s="233">
        <v>25</v>
      </c>
      <c r="DAL60" s="233" t="s">
        <v>342</v>
      </c>
      <c r="DAM60" s="233">
        <v>3.8</v>
      </c>
      <c r="DAN60" s="233">
        <f>DAK60*DAM60</f>
        <v>95</v>
      </c>
      <c r="DAO60" s="233">
        <v>12</v>
      </c>
      <c r="DAP60" s="233">
        <v>142</v>
      </c>
      <c r="DAQ60" s="233" t="s">
        <v>343</v>
      </c>
      <c r="DAR60" s="233" t="s">
        <v>344</v>
      </c>
      <c r="DAS60" s="233">
        <v>25</v>
      </c>
      <c r="DAT60" s="233" t="s">
        <v>342</v>
      </c>
      <c r="DAU60" s="233">
        <v>3.8</v>
      </c>
      <c r="DAV60" s="233">
        <f>DAS60*DAU60</f>
        <v>95</v>
      </c>
      <c r="DAW60" s="233">
        <v>12</v>
      </c>
      <c r="DAX60" s="233">
        <v>142</v>
      </c>
      <c r="DAY60" s="233" t="s">
        <v>343</v>
      </c>
      <c r="DAZ60" s="233" t="s">
        <v>344</v>
      </c>
      <c r="DBA60" s="233">
        <v>25</v>
      </c>
      <c r="DBB60" s="233" t="s">
        <v>342</v>
      </c>
      <c r="DBC60" s="233">
        <v>3.8</v>
      </c>
      <c r="DBD60" s="233">
        <f>DBA60*DBC60</f>
        <v>95</v>
      </c>
      <c r="DBE60" s="233">
        <v>12</v>
      </c>
      <c r="DBF60" s="233">
        <v>142</v>
      </c>
      <c r="DBG60" s="233" t="s">
        <v>343</v>
      </c>
      <c r="DBH60" s="233" t="s">
        <v>344</v>
      </c>
      <c r="DBI60" s="233">
        <v>25</v>
      </c>
      <c r="DBJ60" s="233" t="s">
        <v>342</v>
      </c>
      <c r="DBK60" s="233">
        <v>3.8</v>
      </c>
      <c r="DBL60" s="233">
        <f>DBI60*DBK60</f>
        <v>95</v>
      </c>
      <c r="DBM60" s="233">
        <v>12</v>
      </c>
      <c r="DBN60" s="233">
        <v>142</v>
      </c>
      <c r="DBO60" s="233" t="s">
        <v>343</v>
      </c>
      <c r="DBP60" s="233" t="s">
        <v>344</v>
      </c>
      <c r="DBQ60" s="233">
        <v>25</v>
      </c>
      <c r="DBR60" s="233" t="s">
        <v>342</v>
      </c>
      <c r="DBS60" s="233">
        <v>3.8</v>
      </c>
      <c r="DBT60" s="233">
        <f>DBQ60*DBS60</f>
        <v>95</v>
      </c>
      <c r="DBU60" s="233">
        <v>12</v>
      </c>
      <c r="DBV60" s="233">
        <v>142</v>
      </c>
      <c r="DBW60" s="233" t="s">
        <v>343</v>
      </c>
      <c r="DBX60" s="233" t="s">
        <v>344</v>
      </c>
      <c r="DBY60" s="233">
        <v>25</v>
      </c>
      <c r="DBZ60" s="233" t="s">
        <v>342</v>
      </c>
      <c r="DCA60" s="233">
        <v>3.8</v>
      </c>
      <c r="DCB60" s="233">
        <f>DBY60*DCA60</f>
        <v>95</v>
      </c>
      <c r="DCC60" s="233">
        <v>12</v>
      </c>
      <c r="DCD60" s="233">
        <v>142</v>
      </c>
      <c r="DCE60" s="233" t="s">
        <v>343</v>
      </c>
      <c r="DCF60" s="233" t="s">
        <v>344</v>
      </c>
      <c r="DCG60" s="233">
        <v>25</v>
      </c>
      <c r="DCH60" s="233" t="s">
        <v>342</v>
      </c>
      <c r="DCI60" s="233">
        <v>3.8</v>
      </c>
      <c r="DCJ60" s="233">
        <f>DCG60*DCI60</f>
        <v>95</v>
      </c>
      <c r="DCK60" s="233">
        <v>12</v>
      </c>
      <c r="DCL60" s="233">
        <v>142</v>
      </c>
      <c r="DCM60" s="233" t="s">
        <v>343</v>
      </c>
      <c r="DCN60" s="233" t="s">
        <v>344</v>
      </c>
      <c r="DCO60" s="233">
        <v>25</v>
      </c>
      <c r="DCP60" s="233" t="s">
        <v>342</v>
      </c>
      <c r="DCQ60" s="233">
        <v>3.8</v>
      </c>
      <c r="DCR60" s="233">
        <f>DCO60*DCQ60</f>
        <v>95</v>
      </c>
      <c r="DCS60" s="233">
        <v>12</v>
      </c>
      <c r="DCT60" s="233">
        <v>142</v>
      </c>
      <c r="DCU60" s="233" t="s">
        <v>343</v>
      </c>
      <c r="DCV60" s="233" t="s">
        <v>344</v>
      </c>
      <c r="DCW60" s="233">
        <v>25</v>
      </c>
      <c r="DCX60" s="233" t="s">
        <v>342</v>
      </c>
      <c r="DCY60" s="233">
        <v>3.8</v>
      </c>
      <c r="DCZ60" s="233">
        <f>DCW60*DCY60</f>
        <v>95</v>
      </c>
      <c r="DDA60" s="233">
        <v>12</v>
      </c>
      <c r="DDB60" s="233">
        <v>142</v>
      </c>
      <c r="DDC60" s="233" t="s">
        <v>343</v>
      </c>
      <c r="DDD60" s="233" t="s">
        <v>344</v>
      </c>
      <c r="DDE60" s="233">
        <v>25</v>
      </c>
      <c r="DDF60" s="233" t="s">
        <v>342</v>
      </c>
      <c r="DDG60" s="233">
        <v>3.8</v>
      </c>
      <c r="DDH60" s="233">
        <f>DDE60*DDG60</f>
        <v>95</v>
      </c>
      <c r="DDI60" s="233">
        <v>12</v>
      </c>
      <c r="DDJ60" s="233">
        <v>142</v>
      </c>
      <c r="DDK60" s="233" t="s">
        <v>343</v>
      </c>
      <c r="DDL60" s="233" t="s">
        <v>344</v>
      </c>
      <c r="DDM60" s="233">
        <v>25</v>
      </c>
      <c r="DDN60" s="233" t="s">
        <v>342</v>
      </c>
      <c r="DDO60" s="233">
        <v>3.8</v>
      </c>
      <c r="DDP60" s="233">
        <f>DDM60*DDO60</f>
        <v>95</v>
      </c>
      <c r="DDQ60" s="233">
        <v>12</v>
      </c>
      <c r="DDR60" s="233">
        <v>142</v>
      </c>
      <c r="DDS60" s="233" t="s">
        <v>343</v>
      </c>
      <c r="DDT60" s="233" t="s">
        <v>344</v>
      </c>
      <c r="DDU60" s="233">
        <v>25</v>
      </c>
      <c r="DDV60" s="233" t="s">
        <v>342</v>
      </c>
      <c r="DDW60" s="233">
        <v>3.8</v>
      </c>
      <c r="DDX60" s="233">
        <f>DDU60*DDW60</f>
        <v>95</v>
      </c>
      <c r="DDY60" s="233">
        <v>12</v>
      </c>
      <c r="DDZ60" s="233">
        <v>142</v>
      </c>
      <c r="DEA60" s="233" t="s">
        <v>343</v>
      </c>
      <c r="DEB60" s="233" t="s">
        <v>344</v>
      </c>
      <c r="DEC60" s="233">
        <v>25</v>
      </c>
      <c r="DED60" s="233" t="s">
        <v>342</v>
      </c>
      <c r="DEE60" s="233">
        <v>3.8</v>
      </c>
      <c r="DEF60" s="233">
        <f>DEC60*DEE60</f>
        <v>95</v>
      </c>
      <c r="DEG60" s="233">
        <v>12</v>
      </c>
      <c r="DEH60" s="233">
        <v>142</v>
      </c>
      <c r="DEI60" s="233" t="s">
        <v>343</v>
      </c>
      <c r="DEJ60" s="233" t="s">
        <v>344</v>
      </c>
      <c r="DEK60" s="233">
        <v>25</v>
      </c>
      <c r="DEL60" s="233" t="s">
        <v>342</v>
      </c>
      <c r="DEM60" s="233">
        <v>3.8</v>
      </c>
      <c r="DEN60" s="233">
        <f>DEK60*DEM60</f>
        <v>95</v>
      </c>
      <c r="DEO60" s="233">
        <v>12</v>
      </c>
      <c r="DEP60" s="233">
        <v>142</v>
      </c>
      <c r="DEQ60" s="233" t="s">
        <v>343</v>
      </c>
      <c r="DER60" s="233" t="s">
        <v>344</v>
      </c>
      <c r="DES60" s="233">
        <v>25</v>
      </c>
      <c r="DET60" s="233" t="s">
        <v>342</v>
      </c>
      <c r="DEU60" s="233">
        <v>3.8</v>
      </c>
      <c r="DEV60" s="233">
        <f>DES60*DEU60</f>
        <v>95</v>
      </c>
      <c r="DEW60" s="233">
        <v>12</v>
      </c>
      <c r="DEX60" s="233">
        <v>142</v>
      </c>
      <c r="DEY60" s="233" t="s">
        <v>343</v>
      </c>
      <c r="DEZ60" s="233" t="s">
        <v>344</v>
      </c>
      <c r="DFA60" s="233">
        <v>25</v>
      </c>
      <c r="DFB60" s="233" t="s">
        <v>342</v>
      </c>
      <c r="DFC60" s="233">
        <v>3.8</v>
      </c>
      <c r="DFD60" s="233">
        <f>DFA60*DFC60</f>
        <v>95</v>
      </c>
      <c r="DFE60" s="233">
        <v>12</v>
      </c>
      <c r="DFF60" s="233">
        <v>142</v>
      </c>
      <c r="DFG60" s="233" t="s">
        <v>343</v>
      </c>
      <c r="DFH60" s="233" t="s">
        <v>344</v>
      </c>
      <c r="DFI60" s="233">
        <v>25</v>
      </c>
      <c r="DFJ60" s="233" t="s">
        <v>342</v>
      </c>
      <c r="DFK60" s="233">
        <v>3.8</v>
      </c>
      <c r="DFL60" s="233">
        <f>DFI60*DFK60</f>
        <v>95</v>
      </c>
      <c r="DFM60" s="233">
        <v>12</v>
      </c>
      <c r="DFN60" s="233">
        <v>142</v>
      </c>
      <c r="DFO60" s="233" t="s">
        <v>343</v>
      </c>
      <c r="DFP60" s="233" t="s">
        <v>344</v>
      </c>
      <c r="DFQ60" s="233">
        <v>25</v>
      </c>
      <c r="DFR60" s="233" t="s">
        <v>342</v>
      </c>
      <c r="DFS60" s="233">
        <v>3.8</v>
      </c>
      <c r="DFT60" s="233">
        <f>DFQ60*DFS60</f>
        <v>95</v>
      </c>
      <c r="DFU60" s="233">
        <v>12</v>
      </c>
      <c r="DFV60" s="233">
        <v>142</v>
      </c>
      <c r="DFW60" s="233" t="s">
        <v>343</v>
      </c>
      <c r="DFX60" s="233" t="s">
        <v>344</v>
      </c>
      <c r="DFY60" s="233">
        <v>25</v>
      </c>
      <c r="DFZ60" s="233" t="s">
        <v>342</v>
      </c>
      <c r="DGA60" s="233">
        <v>3.8</v>
      </c>
      <c r="DGB60" s="233">
        <f>DFY60*DGA60</f>
        <v>95</v>
      </c>
      <c r="DGC60" s="233">
        <v>12</v>
      </c>
      <c r="DGD60" s="233">
        <v>142</v>
      </c>
      <c r="DGE60" s="233" t="s">
        <v>343</v>
      </c>
      <c r="DGF60" s="233" t="s">
        <v>344</v>
      </c>
      <c r="DGG60" s="233">
        <v>25</v>
      </c>
      <c r="DGH60" s="233" t="s">
        <v>342</v>
      </c>
      <c r="DGI60" s="233">
        <v>3.8</v>
      </c>
      <c r="DGJ60" s="233">
        <f>DGG60*DGI60</f>
        <v>95</v>
      </c>
      <c r="DGK60" s="233">
        <v>12</v>
      </c>
      <c r="DGL60" s="233">
        <v>142</v>
      </c>
      <c r="DGM60" s="233" t="s">
        <v>343</v>
      </c>
      <c r="DGN60" s="233" t="s">
        <v>344</v>
      </c>
      <c r="DGO60" s="233">
        <v>25</v>
      </c>
      <c r="DGP60" s="233" t="s">
        <v>342</v>
      </c>
      <c r="DGQ60" s="233">
        <v>3.8</v>
      </c>
      <c r="DGR60" s="233">
        <f>DGO60*DGQ60</f>
        <v>95</v>
      </c>
      <c r="DGS60" s="233">
        <v>12</v>
      </c>
      <c r="DGT60" s="233">
        <v>142</v>
      </c>
      <c r="DGU60" s="233" t="s">
        <v>343</v>
      </c>
      <c r="DGV60" s="233" t="s">
        <v>344</v>
      </c>
      <c r="DGW60" s="233">
        <v>25</v>
      </c>
      <c r="DGX60" s="233" t="s">
        <v>342</v>
      </c>
      <c r="DGY60" s="233">
        <v>3.8</v>
      </c>
      <c r="DGZ60" s="233">
        <f>DGW60*DGY60</f>
        <v>95</v>
      </c>
      <c r="DHA60" s="233">
        <v>12</v>
      </c>
      <c r="DHB60" s="233">
        <v>142</v>
      </c>
      <c r="DHC60" s="233" t="s">
        <v>343</v>
      </c>
      <c r="DHD60" s="233" t="s">
        <v>344</v>
      </c>
      <c r="DHE60" s="233">
        <v>25</v>
      </c>
      <c r="DHF60" s="233" t="s">
        <v>342</v>
      </c>
      <c r="DHG60" s="233">
        <v>3.8</v>
      </c>
      <c r="DHH60" s="233">
        <f>DHE60*DHG60</f>
        <v>95</v>
      </c>
      <c r="DHI60" s="233">
        <v>12</v>
      </c>
      <c r="DHJ60" s="233">
        <v>142</v>
      </c>
      <c r="DHK60" s="233" t="s">
        <v>343</v>
      </c>
      <c r="DHL60" s="233" t="s">
        <v>344</v>
      </c>
      <c r="DHM60" s="233">
        <v>25</v>
      </c>
      <c r="DHN60" s="233" t="s">
        <v>342</v>
      </c>
      <c r="DHO60" s="233">
        <v>3.8</v>
      </c>
      <c r="DHP60" s="233">
        <f>DHM60*DHO60</f>
        <v>95</v>
      </c>
      <c r="DHQ60" s="233">
        <v>12</v>
      </c>
      <c r="DHR60" s="233">
        <v>142</v>
      </c>
      <c r="DHS60" s="233" t="s">
        <v>343</v>
      </c>
      <c r="DHT60" s="233" t="s">
        <v>344</v>
      </c>
      <c r="DHU60" s="233">
        <v>25</v>
      </c>
      <c r="DHV60" s="233" t="s">
        <v>342</v>
      </c>
      <c r="DHW60" s="233">
        <v>3.8</v>
      </c>
      <c r="DHX60" s="233">
        <f>DHU60*DHW60</f>
        <v>95</v>
      </c>
      <c r="DHY60" s="233">
        <v>12</v>
      </c>
      <c r="DHZ60" s="233">
        <v>142</v>
      </c>
      <c r="DIA60" s="233" t="s">
        <v>343</v>
      </c>
      <c r="DIB60" s="233" t="s">
        <v>344</v>
      </c>
      <c r="DIC60" s="233">
        <v>25</v>
      </c>
      <c r="DID60" s="233" t="s">
        <v>342</v>
      </c>
      <c r="DIE60" s="233">
        <v>3.8</v>
      </c>
      <c r="DIF60" s="233">
        <f>DIC60*DIE60</f>
        <v>95</v>
      </c>
      <c r="DIG60" s="233">
        <v>12</v>
      </c>
      <c r="DIH60" s="233">
        <v>142</v>
      </c>
      <c r="DII60" s="233" t="s">
        <v>343</v>
      </c>
      <c r="DIJ60" s="233" t="s">
        <v>344</v>
      </c>
      <c r="DIK60" s="233">
        <v>25</v>
      </c>
      <c r="DIL60" s="233" t="s">
        <v>342</v>
      </c>
      <c r="DIM60" s="233">
        <v>3.8</v>
      </c>
      <c r="DIN60" s="233">
        <f>DIK60*DIM60</f>
        <v>95</v>
      </c>
      <c r="DIO60" s="233">
        <v>12</v>
      </c>
      <c r="DIP60" s="233">
        <v>142</v>
      </c>
      <c r="DIQ60" s="233" t="s">
        <v>343</v>
      </c>
      <c r="DIR60" s="233" t="s">
        <v>344</v>
      </c>
      <c r="DIS60" s="233">
        <v>25</v>
      </c>
      <c r="DIT60" s="233" t="s">
        <v>342</v>
      </c>
      <c r="DIU60" s="233">
        <v>3.8</v>
      </c>
      <c r="DIV60" s="233">
        <f>DIS60*DIU60</f>
        <v>95</v>
      </c>
      <c r="DIW60" s="233">
        <v>12</v>
      </c>
      <c r="DIX60" s="233">
        <v>142</v>
      </c>
      <c r="DIY60" s="233" t="s">
        <v>343</v>
      </c>
      <c r="DIZ60" s="233" t="s">
        <v>344</v>
      </c>
      <c r="DJA60" s="233">
        <v>25</v>
      </c>
      <c r="DJB60" s="233" t="s">
        <v>342</v>
      </c>
      <c r="DJC60" s="233">
        <v>3.8</v>
      </c>
      <c r="DJD60" s="233">
        <f>DJA60*DJC60</f>
        <v>95</v>
      </c>
      <c r="DJE60" s="233">
        <v>12</v>
      </c>
      <c r="DJF60" s="233">
        <v>142</v>
      </c>
      <c r="DJG60" s="233" t="s">
        <v>343</v>
      </c>
      <c r="DJH60" s="233" t="s">
        <v>344</v>
      </c>
      <c r="DJI60" s="233">
        <v>25</v>
      </c>
      <c r="DJJ60" s="233" t="s">
        <v>342</v>
      </c>
      <c r="DJK60" s="233">
        <v>3.8</v>
      </c>
      <c r="DJL60" s="233">
        <f>DJI60*DJK60</f>
        <v>95</v>
      </c>
      <c r="DJM60" s="233">
        <v>12</v>
      </c>
      <c r="DJN60" s="233">
        <v>142</v>
      </c>
      <c r="DJO60" s="233" t="s">
        <v>343</v>
      </c>
      <c r="DJP60" s="233" t="s">
        <v>344</v>
      </c>
      <c r="DJQ60" s="233">
        <v>25</v>
      </c>
      <c r="DJR60" s="233" t="s">
        <v>342</v>
      </c>
      <c r="DJS60" s="233">
        <v>3.8</v>
      </c>
      <c r="DJT60" s="233">
        <f>DJQ60*DJS60</f>
        <v>95</v>
      </c>
      <c r="DJU60" s="233">
        <v>12</v>
      </c>
      <c r="DJV60" s="233">
        <v>142</v>
      </c>
      <c r="DJW60" s="233" t="s">
        <v>343</v>
      </c>
      <c r="DJX60" s="233" t="s">
        <v>344</v>
      </c>
      <c r="DJY60" s="233">
        <v>25</v>
      </c>
      <c r="DJZ60" s="233" t="s">
        <v>342</v>
      </c>
      <c r="DKA60" s="233">
        <v>3.8</v>
      </c>
      <c r="DKB60" s="233">
        <f>DJY60*DKA60</f>
        <v>95</v>
      </c>
      <c r="DKC60" s="233">
        <v>12</v>
      </c>
      <c r="DKD60" s="233">
        <v>142</v>
      </c>
      <c r="DKE60" s="233" t="s">
        <v>343</v>
      </c>
      <c r="DKF60" s="233" t="s">
        <v>344</v>
      </c>
      <c r="DKG60" s="233">
        <v>25</v>
      </c>
      <c r="DKH60" s="233" t="s">
        <v>342</v>
      </c>
      <c r="DKI60" s="233">
        <v>3.8</v>
      </c>
      <c r="DKJ60" s="233">
        <f>DKG60*DKI60</f>
        <v>95</v>
      </c>
      <c r="DKK60" s="233">
        <v>12</v>
      </c>
      <c r="DKL60" s="233">
        <v>142</v>
      </c>
      <c r="DKM60" s="233" t="s">
        <v>343</v>
      </c>
      <c r="DKN60" s="233" t="s">
        <v>344</v>
      </c>
      <c r="DKO60" s="233">
        <v>25</v>
      </c>
      <c r="DKP60" s="233" t="s">
        <v>342</v>
      </c>
      <c r="DKQ60" s="233">
        <v>3.8</v>
      </c>
      <c r="DKR60" s="233">
        <f>DKO60*DKQ60</f>
        <v>95</v>
      </c>
      <c r="DKS60" s="233">
        <v>12</v>
      </c>
      <c r="DKT60" s="233">
        <v>142</v>
      </c>
      <c r="DKU60" s="233" t="s">
        <v>343</v>
      </c>
      <c r="DKV60" s="233" t="s">
        <v>344</v>
      </c>
      <c r="DKW60" s="233">
        <v>25</v>
      </c>
      <c r="DKX60" s="233" t="s">
        <v>342</v>
      </c>
      <c r="DKY60" s="233">
        <v>3.8</v>
      </c>
      <c r="DKZ60" s="233">
        <f>DKW60*DKY60</f>
        <v>95</v>
      </c>
      <c r="DLA60" s="233">
        <v>12</v>
      </c>
      <c r="DLB60" s="233">
        <v>142</v>
      </c>
      <c r="DLC60" s="233" t="s">
        <v>343</v>
      </c>
      <c r="DLD60" s="233" t="s">
        <v>344</v>
      </c>
      <c r="DLE60" s="233">
        <v>25</v>
      </c>
      <c r="DLF60" s="233" t="s">
        <v>342</v>
      </c>
      <c r="DLG60" s="233">
        <v>3.8</v>
      </c>
      <c r="DLH60" s="233">
        <f>DLE60*DLG60</f>
        <v>95</v>
      </c>
      <c r="DLI60" s="233">
        <v>12</v>
      </c>
      <c r="DLJ60" s="233">
        <v>142</v>
      </c>
      <c r="DLK60" s="233" t="s">
        <v>343</v>
      </c>
      <c r="DLL60" s="233" t="s">
        <v>344</v>
      </c>
      <c r="DLM60" s="233">
        <v>25</v>
      </c>
      <c r="DLN60" s="233" t="s">
        <v>342</v>
      </c>
      <c r="DLO60" s="233">
        <v>3.8</v>
      </c>
      <c r="DLP60" s="233">
        <f>DLM60*DLO60</f>
        <v>95</v>
      </c>
      <c r="DLQ60" s="233">
        <v>12</v>
      </c>
      <c r="DLR60" s="233">
        <v>142</v>
      </c>
      <c r="DLS60" s="233" t="s">
        <v>343</v>
      </c>
      <c r="DLT60" s="233" t="s">
        <v>344</v>
      </c>
      <c r="DLU60" s="233">
        <v>25</v>
      </c>
      <c r="DLV60" s="233" t="s">
        <v>342</v>
      </c>
      <c r="DLW60" s="233">
        <v>3.8</v>
      </c>
      <c r="DLX60" s="233">
        <f>DLU60*DLW60</f>
        <v>95</v>
      </c>
      <c r="DLY60" s="233">
        <v>12</v>
      </c>
      <c r="DLZ60" s="233">
        <v>142</v>
      </c>
      <c r="DMA60" s="233" t="s">
        <v>343</v>
      </c>
      <c r="DMB60" s="233" t="s">
        <v>344</v>
      </c>
      <c r="DMC60" s="233">
        <v>25</v>
      </c>
      <c r="DMD60" s="233" t="s">
        <v>342</v>
      </c>
      <c r="DME60" s="233">
        <v>3.8</v>
      </c>
      <c r="DMF60" s="233">
        <f>DMC60*DME60</f>
        <v>95</v>
      </c>
      <c r="DMG60" s="233">
        <v>12</v>
      </c>
      <c r="DMH60" s="233">
        <v>142</v>
      </c>
      <c r="DMI60" s="233" t="s">
        <v>343</v>
      </c>
      <c r="DMJ60" s="233" t="s">
        <v>344</v>
      </c>
      <c r="DMK60" s="233">
        <v>25</v>
      </c>
      <c r="DML60" s="233" t="s">
        <v>342</v>
      </c>
      <c r="DMM60" s="233">
        <v>3.8</v>
      </c>
      <c r="DMN60" s="233">
        <f>DMK60*DMM60</f>
        <v>95</v>
      </c>
      <c r="DMO60" s="233">
        <v>12</v>
      </c>
      <c r="DMP60" s="233">
        <v>142</v>
      </c>
      <c r="DMQ60" s="233" t="s">
        <v>343</v>
      </c>
      <c r="DMR60" s="233" t="s">
        <v>344</v>
      </c>
      <c r="DMS60" s="233">
        <v>25</v>
      </c>
      <c r="DMT60" s="233" t="s">
        <v>342</v>
      </c>
      <c r="DMU60" s="233">
        <v>3.8</v>
      </c>
      <c r="DMV60" s="233">
        <f>DMS60*DMU60</f>
        <v>95</v>
      </c>
      <c r="DMW60" s="233">
        <v>12</v>
      </c>
      <c r="DMX60" s="233">
        <v>142</v>
      </c>
      <c r="DMY60" s="233" t="s">
        <v>343</v>
      </c>
      <c r="DMZ60" s="233" t="s">
        <v>344</v>
      </c>
      <c r="DNA60" s="233">
        <v>25</v>
      </c>
      <c r="DNB60" s="233" t="s">
        <v>342</v>
      </c>
      <c r="DNC60" s="233">
        <v>3.8</v>
      </c>
      <c r="DND60" s="233">
        <f>DNA60*DNC60</f>
        <v>95</v>
      </c>
      <c r="DNE60" s="233">
        <v>12</v>
      </c>
      <c r="DNF60" s="233">
        <v>142</v>
      </c>
      <c r="DNG60" s="233" t="s">
        <v>343</v>
      </c>
      <c r="DNH60" s="233" t="s">
        <v>344</v>
      </c>
      <c r="DNI60" s="233">
        <v>25</v>
      </c>
      <c r="DNJ60" s="233" t="s">
        <v>342</v>
      </c>
      <c r="DNK60" s="233">
        <v>3.8</v>
      </c>
      <c r="DNL60" s="233">
        <f>DNI60*DNK60</f>
        <v>95</v>
      </c>
      <c r="DNM60" s="233">
        <v>12</v>
      </c>
      <c r="DNN60" s="233">
        <v>142</v>
      </c>
      <c r="DNO60" s="233" t="s">
        <v>343</v>
      </c>
      <c r="DNP60" s="233" t="s">
        <v>344</v>
      </c>
      <c r="DNQ60" s="233">
        <v>25</v>
      </c>
      <c r="DNR60" s="233" t="s">
        <v>342</v>
      </c>
      <c r="DNS60" s="233">
        <v>3.8</v>
      </c>
      <c r="DNT60" s="233">
        <f>DNQ60*DNS60</f>
        <v>95</v>
      </c>
      <c r="DNU60" s="233">
        <v>12</v>
      </c>
      <c r="DNV60" s="233">
        <v>142</v>
      </c>
      <c r="DNW60" s="233" t="s">
        <v>343</v>
      </c>
      <c r="DNX60" s="233" t="s">
        <v>344</v>
      </c>
      <c r="DNY60" s="233">
        <v>25</v>
      </c>
      <c r="DNZ60" s="233" t="s">
        <v>342</v>
      </c>
      <c r="DOA60" s="233">
        <v>3.8</v>
      </c>
      <c r="DOB60" s="233">
        <f>DNY60*DOA60</f>
        <v>95</v>
      </c>
      <c r="DOC60" s="233">
        <v>12</v>
      </c>
      <c r="DOD60" s="233">
        <v>142</v>
      </c>
      <c r="DOE60" s="233" t="s">
        <v>343</v>
      </c>
      <c r="DOF60" s="233" t="s">
        <v>344</v>
      </c>
      <c r="DOG60" s="233">
        <v>25</v>
      </c>
      <c r="DOH60" s="233" t="s">
        <v>342</v>
      </c>
      <c r="DOI60" s="233">
        <v>3.8</v>
      </c>
      <c r="DOJ60" s="233">
        <f>DOG60*DOI60</f>
        <v>95</v>
      </c>
      <c r="DOK60" s="233">
        <v>12</v>
      </c>
      <c r="DOL60" s="233">
        <v>142</v>
      </c>
      <c r="DOM60" s="233" t="s">
        <v>343</v>
      </c>
      <c r="DON60" s="233" t="s">
        <v>344</v>
      </c>
      <c r="DOO60" s="233">
        <v>25</v>
      </c>
      <c r="DOP60" s="233" t="s">
        <v>342</v>
      </c>
      <c r="DOQ60" s="233">
        <v>3.8</v>
      </c>
      <c r="DOR60" s="233">
        <f>DOO60*DOQ60</f>
        <v>95</v>
      </c>
      <c r="DOS60" s="233">
        <v>12</v>
      </c>
      <c r="DOT60" s="233">
        <v>142</v>
      </c>
      <c r="DOU60" s="233" t="s">
        <v>343</v>
      </c>
      <c r="DOV60" s="233" t="s">
        <v>344</v>
      </c>
      <c r="DOW60" s="233">
        <v>25</v>
      </c>
      <c r="DOX60" s="233" t="s">
        <v>342</v>
      </c>
      <c r="DOY60" s="233">
        <v>3.8</v>
      </c>
      <c r="DOZ60" s="233">
        <f>DOW60*DOY60</f>
        <v>95</v>
      </c>
      <c r="DPA60" s="233">
        <v>12</v>
      </c>
      <c r="DPB60" s="233">
        <v>142</v>
      </c>
      <c r="DPC60" s="233" t="s">
        <v>343</v>
      </c>
      <c r="DPD60" s="233" t="s">
        <v>344</v>
      </c>
      <c r="DPE60" s="233">
        <v>25</v>
      </c>
      <c r="DPF60" s="233" t="s">
        <v>342</v>
      </c>
      <c r="DPG60" s="233">
        <v>3.8</v>
      </c>
      <c r="DPH60" s="233">
        <f>DPE60*DPG60</f>
        <v>95</v>
      </c>
      <c r="DPI60" s="233">
        <v>12</v>
      </c>
      <c r="DPJ60" s="233">
        <v>142</v>
      </c>
      <c r="DPK60" s="233" t="s">
        <v>343</v>
      </c>
      <c r="DPL60" s="233" t="s">
        <v>344</v>
      </c>
      <c r="DPM60" s="233">
        <v>25</v>
      </c>
      <c r="DPN60" s="233" t="s">
        <v>342</v>
      </c>
      <c r="DPO60" s="233">
        <v>3.8</v>
      </c>
      <c r="DPP60" s="233">
        <f>DPM60*DPO60</f>
        <v>95</v>
      </c>
      <c r="DPQ60" s="233">
        <v>12</v>
      </c>
      <c r="DPR60" s="233">
        <v>142</v>
      </c>
      <c r="DPS60" s="233" t="s">
        <v>343</v>
      </c>
      <c r="DPT60" s="233" t="s">
        <v>344</v>
      </c>
      <c r="DPU60" s="233">
        <v>25</v>
      </c>
      <c r="DPV60" s="233" t="s">
        <v>342</v>
      </c>
      <c r="DPW60" s="233">
        <v>3.8</v>
      </c>
      <c r="DPX60" s="233">
        <f>DPU60*DPW60</f>
        <v>95</v>
      </c>
      <c r="DPY60" s="233">
        <v>12</v>
      </c>
      <c r="DPZ60" s="233">
        <v>142</v>
      </c>
      <c r="DQA60" s="233" t="s">
        <v>343</v>
      </c>
      <c r="DQB60" s="233" t="s">
        <v>344</v>
      </c>
      <c r="DQC60" s="233">
        <v>25</v>
      </c>
      <c r="DQD60" s="233" t="s">
        <v>342</v>
      </c>
      <c r="DQE60" s="233">
        <v>3.8</v>
      </c>
      <c r="DQF60" s="233">
        <f>DQC60*DQE60</f>
        <v>95</v>
      </c>
      <c r="DQG60" s="233">
        <v>12</v>
      </c>
      <c r="DQH60" s="233">
        <v>142</v>
      </c>
      <c r="DQI60" s="233" t="s">
        <v>343</v>
      </c>
      <c r="DQJ60" s="233" t="s">
        <v>344</v>
      </c>
      <c r="DQK60" s="233">
        <v>25</v>
      </c>
      <c r="DQL60" s="233" t="s">
        <v>342</v>
      </c>
      <c r="DQM60" s="233">
        <v>3.8</v>
      </c>
      <c r="DQN60" s="233">
        <f>DQK60*DQM60</f>
        <v>95</v>
      </c>
      <c r="DQO60" s="233">
        <v>12</v>
      </c>
      <c r="DQP60" s="233">
        <v>142</v>
      </c>
      <c r="DQQ60" s="233" t="s">
        <v>343</v>
      </c>
      <c r="DQR60" s="233" t="s">
        <v>344</v>
      </c>
      <c r="DQS60" s="233">
        <v>25</v>
      </c>
      <c r="DQT60" s="233" t="s">
        <v>342</v>
      </c>
      <c r="DQU60" s="233">
        <v>3.8</v>
      </c>
      <c r="DQV60" s="233">
        <f>DQS60*DQU60</f>
        <v>95</v>
      </c>
      <c r="DQW60" s="233">
        <v>12</v>
      </c>
      <c r="DQX60" s="233">
        <v>142</v>
      </c>
      <c r="DQY60" s="233" t="s">
        <v>343</v>
      </c>
      <c r="DQZ60" s="233" t="s">
        <v>344</v>
      </c>
      <c r="DRA60" s="233">
        <v>25</v>
      </c>
      <c r="DRB60" s="233" t="s">
        <v>342</v>
      </c>
      <c r="DRC60" s="233">
        <v>3.8</v>
      </c>
      <c r="DRD60" s="233">
        <f>DRA60*DRC60</f>
        <v>95</v>
      </c>
      <c r="DRE60" s="233">
        <v>12</v>
      </c>
      <c r="DRF60" s="233">
        <v>142</v>
      </c>
      <c r="DRG60" s="233" t="s">
        <v>343</v>
      </c>
      <c r="DRH60" s="233" t="s">
        <v>344</v>
      </c>
      <c r="DRI60" s="233">
        <v>25</v>
      </c>
      <c r="DRJ60" s="233" t="s">
        <v>342</v>
      </c>
      <c r="DRK60" s="233">
        <v>3.8</v>
      </c>
      <c r="DRL60" s="233">
        <f>DRI60*DRK60</f>
        <v>95</v>
      </c>
      <c r="DRM60" s="233">
        <v>12</v>
      </c>
      <c r="DRN60" s="233">
        <v>142</v>
      </c>
      <c r="DRO60" s="233" t="s">
        <v>343</v>
      </c>
      <c r="DRP60" s="233" t="s">
        <v>344</v>
      </c>
      <c r="DRQ60" s="233">
        <v>25</v>
      </c>
      <c r="DRR60" s="233" t="s">
        <v>342</v>
      </c>
      <c r="DRS60" s="233">
        <v>3.8</v>
      </c>
      <c r="DRT60" s="233">
        <f>DRQ60*DRS60</f>
        <v>95</v>
      </c>
      <c r="DRU60" s="233">
        <v>12</v>
      </c>
      <c r="DRV60" s="233">
        <v>142</v>
      </c>
      <c r="DRW60" s="233" t="s">
        <v>343</v>
      </c>
      <c r="DRX60" s="233" t="s">
        <v>344</v>
      </c>
      <c r="DRY60" s="233">
        <v>25</v>
      </c>
      <c r="DRZ60" s="233" t="s">
        <v>342</v>
      </c>
      <c r="DSA60" s="233">
        <v>3.8</v>
      </c>
      <c r="DSB60" s="233">
        <f>DRY60*DSA60</f>
        <v>95</v>
      </c>
      <c r="DSC60" s="233">
        <v>12</v>
      </c>
      <c r="DSD60" s="233">
        <v>142</v>
      </c>
      <c r="DSE60" s="233" t="s">
        <v>343</v>
      </c>
      <c r="DSF60" s="233" t="s">
        <v>344</v>
      </c>
      <c r="DSG60" s="233">
        <v>25</v>
      </c>
      <c r="DSH60" s="233" t="s">
        <v>342</v>
      </c>
      <c r="DSI60" s="233">
        <v>3.8</v>
      </c>
      <c r="DSJ60" s="233">
        <f>DSG60*DSI60</f>
        <v>95</v>
      </c>
      <c r="DSK60" s="233">
        <v>12</v>
      </c>
      <c r="DSL60" s="233">
        <v>142</v>
      </c>
      <c r="DSM60" s="233" t="s">
        <v>343</v>
      </c>
      <c r="DSN60" s="233" t="s">
        <v>344</v>
      </c>
      <c r="DSO60" s="233">
        <v>25</v>
      </c>
      <c r="DSP60" s="233" t="s">
        <v>342</v>
      </c>
      <c r="DSQ60" s="233">
        <v>3.8</v>
      </c>
      <c r="DSR60" s="233">
        <f>DSO60*DSQ60</f>
        <v>95</v>
      </c>
      <c r="DSS60" s="233">
        <v>12</v>
      </c>
      <c r="DST60" s="233">
        <v>142</v>
      </c>
      <c r="DSU60" s="233" t="s">
        <v>343</v>
      </c>
      <c r="DSV60" s="233" t="s">
        <v>344</v>
      </c>
      <c r="DSW60" s="233">
        <v>25</v>
      </c>
      <c r="DSX60" s="233" t="s">
        <v>342</v>
      </c>
      <c r="DSY60" s="233">
        <v>3.8</v>
      </c>
      <c r="DSZ60" s="233">
        <f>DSW60*DSY60</f>
        <v>95</v>
      </c>
      <c r="DTA60" s="233">
        <v>12</v>
      </c>
      <c r="DTB60" s="233">
        <v>142</v>
      </c>
      <c r="DTC60" s="233" t="s">
        <v>343</v>
      </c>
      <c r="DTD60" s="233" t="s">
        <v>344</v>
      </c>
      <c r="DTE60" s="233">
        <v>25</v>
      </c>
      <c r="DTF60" s="233" t="s">
        <v>342</v>
      </c>
      <c r="DTG60" s="233">
        <v>3.8</v>
      </c>
      <c r="DTH60" s="233">
        <f>DTE60*DTG60</f>
        <v>95</v>
      </c>
      <c r="DTI60" s="233">
        <v>12</v>
      </c>
      <c r="DTJ60" s="233">
        <v>142</v>
      </c>
      <c r="DTK60" s="233" t="s">
        <v>343</v>
      </c>
      <c r="DTL60" s="233" t="s">
        <v>344</v>
      </c>
      <c r="DTM60" s="233">
        <v>25</v>
      </c>
      <c r="DTN60" s="233" t="s">
        <v>342</v>
      </c>
      <c r="DTO60" s="233">
        <v>3.8</v>
      </c>
      <c r="DTP60" s="233">
        <f>DTM60*DTO60</f>
        <v>95</v>
      </c>
      <c r="DTQ60" s="233">
        <v>12</v>
      </c>
      <c r="DTR60" s="233">
        <v>142</v>
      </c>
      <c r="DTS60" s="233" t="s">
        <v>343</v>
      </c>
      <c r="DTT60" s="233" t="s">
        <v>344</v>
      </c>
      <c r="DTU60" s="233">
        <v>25</v>
      </c>
      <c r="DTV60" s="233" t="s">
        <v>342</v>
      </c>
      <c r="DTW60" s="233">
        <v>3.8</v>
      </c>
      <c r="DTX60" s="233">
        <f>DTU60*DTW60</f>
        <v>95</v>
      </c>
      <c r="DTY60" s="233">
        <v>12</v>
      </c>
      <c r="DTZ60" s="233">
        <v>142</v>
      </c>
      <c r="DUA60" s="233" t="s">
        <v>343</v>
      </c>
      <c r="DUB60" s="233" t="s">
        <v>344</v>
      </c>
      <c r="DUC60" s="233">
        <v>25</v>
      </c>
      <c r="DUD60" s="233" t="s">
        <v>342</v>
      </c>
      <c r="DUE60" s="233">
        <v>3.8</v>
      </c>
      <c r="DUF60" s="233">
        <f>DUC60*DUE60</f>
        <v>95</v>
      </c>
      <c r="DUG60" s="233">
        <v>12</v>
      </c>
      <c r="DUH60" s="233">
        <v>142</v>
      </c>
      <c r="DUI60" s="233" t="s">
        <v>343</v>
      </c>
      <c r="DUJ60" s="233" t="s">
        <v>344</v>
      </c>
      <c r="DUK60" s="233">
        <v>25</v>
      </c>
      <c r="DUL60" s="233" t="s">
        <v>342</v>
      </c>
      <c r="DUM60" s="233">
        <v>3.8</v>
      </c>
      <c r="DUN60" s="233">
        <f>DUK60*DUM60</f>
        <v>95</v>
      </c>
      <c r="DUO60" s="233">
        <v>12</v>
      </c>
      <c r="DUP60" s="233">
        <v>142</v>
      </c>
      <c r="DUQ60" s="233" t="s">
        <v>343</v>
      </c>
      <c r="DUR60" s="233" t="s">
        <v>344</v>
      </c>
      <c r="DUS60" s="233">
        <v>25</v>
      </c>
      <c r="DUT60" s="233" t="s">
        <v>342</v>
      </c>
      <c r="DUU60" s="233">
        <v>3.8</v>
      </c>
      <c r="DUV60" s="233">
        <f>DUS60*DUU60</f>
        <v>95</v>
      </c>
      <c r="DUW60" s="233">
        <v>12</v>
      </c>
      <c r="DUX60" s="233">
        <v>142</v>
      </c>
      <c r="DUY60" s="233" t="s">
        <v>343</v>
      </c>
      <c r="DUZ60" s="233" t="s">
        <v>344</v>
      </c>
      <c r="DVA60" s="233">
        <v>25</v>
      </c>
      <c r="DVB60" s="233" t="s">
        <v>342</v>
      </c>
      <c r="DVC60" s="233">
        <v>3.8</v>
      </c>
      <c r="DVD60" s="233">
        <f>DVA60*DVC60</f>
        <v>95</v>
      </c>
      <c r="DVE60" s="233">
        <v>12</v>
      </c>
      <c r="DVF60" s="233">
        <v>142</v>
      </c>
      <c r="DVG60" s="233" t="s">
        <v>343</v>
      </c>
      <c r="DVH60" s="233" t="s">
        <v>344</v>
      </c>
      <c r="DVI60" s="233">
        <v>25</v>
      </c>
      <c r="DVJ60" s="233" t="s">
        <v>342</v>
      </c>
      <c r="DVK60" s="233">
        <v>3.8</v>
      </c>
      <c r="DVL60" s="233">
        <f>DVI60*DVK60</f>
        <v>95</v>
      </c>
      <c r="DVM60" s="233">
        <v>12</v>
      </c>
      <c r="DVN60" s="233">
        <v>142</v>
      </c>
      <c r="DVO60" s="233" t="s">
        <v>343</v>
      </c>
      <c r="DVP60" s="233" t="s">
        <v>344</v>
      </c>
      <c r="DVQ60" s="233">
        <v>25</v>
      </c>
      <c r="DVR60" s="233" t="s">
        <v>342</v>
      </c>
      <c r="DVS60" s="233">
        <v>3.8</v>
      </c>
      <c r="DVT60" s="233">
        <f>DVQ60*DVS60</f>
        <v>95</v>
      </c>
      <c r="DVU60" s="233">
        <v>12</v>
      </c>
      <c r="DVV60" s="233">
        <v>142</v>
      </c>
      <c r="DVW60" s="233" t="s">
        <v>343</v>
      </c>
      <c r="DVX60" s="233" t="s">
        <v>344</v>
      </c>
      <c r="DVY60" s="233">
        <v>25</v>
      </c>
      <c r="DVZ60" s="233" t="s">
        <v>342</v>
      </c>
      <c r="DWA60" s="233">
        <v>3.8</v>
      </c>
      <c r="DWB60" s="233">
        <f>DVY60*DWA60</f>
        <v>95</v>
      </c>
      <c r="DWC60" s="233">
        <v>12</v>
      </c>
      <c r="DWD60" s="233">
        <v>142</v>
      </c>
      <c r="DWE60" s="233" t="s">
        <v>343</v>
      </c>
      <c r="DWF60" s="233" t="s">
        <v>344</v>
      </c>
      <c r="DWG60" s="233">
        <v>25</v>
      </c>
      <c r="DWH60" s="233" t="s">
        <v>342</v>
      </c>
      <c r="DWI60" s="233">
        <v>3.8</v>
      </c>
      <c r="DWJ60" s="233">
        <f>DWG60*DWI60</f>
        <v>95</v>
      </c>
      <c r="DWK60" s="233">
        <v>12</v>
      </c>
      <c r="DWL60" s="233">
        <v>142</v>
      </c>
      <c r="DWM60" s="233" t="s">
        <v>343</v>
      </c>
      <c r="DWN60" s="233" t="s">
        <v>344</v>
      </c>
      <c r="DWO60" s="233">
        <v>25</v>
      </c>
      <c r="DWP60" s="233" t="s">
        <v>342</v>
      </c>
      <c r="DWQ60" s="233">
        <v>3.8</v>
      </c>
      <c r="DWR60" s="233">
        <f>DWO60*DWQ60</f>
        <v>95</v>
      </c>
      <c r="DWS60" s="233">
        <v>12</v>
      </c>
      <c r="DWT60" s="233">
        <v>142</v>
      </c>
      <c r="DWU60" s="233" t="s">
        <v>343</v>
      </c>
      <c r="DWV60" s="233" t="s">
        <v>344</v>
      </c>
      <c r="DWW60" s="233">
        <v>25</v>
      </c>
      <c r="DWX60" s="233" t="s">
        <v>342</v>
      </c>
      <c r="DWY60" s="233">
        <v>3.8</v>
      </c>
      <c r="DWZ60" s="233">
        <f>DWW60*DWY60</f>
        <v>95</v>
      </c>
      <c r="DXA60" s="233">
        <v>12</v>
      </c>
      <c r="DXB60" s="233">
        <v>142</v>
      </c>
      <c r="DXC60" s="233" t="s">
        <v>343</v>
      </c>
      <c r="DXD60" s="233" t="s">
        <v>344</v>
      </c>
      <c r="DXE60" s="233">
        <v>25</v>
      </c>
      <c r="DXF60" s="233" t="s">
        <v>342</v>
      </c>
      <c r="DXG60" s="233">
        <v>3.8</v>
      </c>
      <c r="DXH60" s="233">
        <f>DXE60*DXG60</f>
        <v>95</v>
      </c>
      <c r="DXI60" s="233">
        <v>12</v>
      </c>
      <c r="DXJ60" s="233">
        <v>142</v>
      </c>
      <c r="DXK60" s="233" t="s">
        <v>343</v>
      </c>
      <c r="DXL60" s="233" t="s">
        <v>344</v>
      </c>
      <c r="DXM60" s="233">
        <v>25</v>
      </c>
      <c r="DXN60" s="233" t="s">
        <v>342</v>
      </c>
      <c r="DXO60" s="233">
        <v>3.8</v>
      </c>
      <c r="DXP60" s="233">
        <f>DXM60*DXO60</f>
        <v>95</v>
      </c>
      <c r="DXQ60" s="233">
        <v>12</v>
      </c>
      <c r="DXR60" s="233">
        <v>142</v>
      </c>
      <c r="DXS60" s="233" t="s">
        <v>343</v>
      </c>
      <c r="DXT60" s="233" t="s">
        <v>344</v>
      </c>
      <c r="DXU60" s="233">
        <v>25</v>
      </c>
      <c r="DXV60" s="233" t="s">
        <v>342</v>
      </c>
      <c r="DXW60" s="233">
        <v>3.8</v>
      </c>
      <c r="DXX60" s="233">
        <f>DXU60*DXW60</f>
        <v>95</v>
      </c>
      <c r="DXY60" s="233">
        <v>12</v>
      </c>
      <c r="DXZ60" s="233">
        <v>142</v>
      </c>
      <c r="DYA60" s="233" t="s">
        <v>343</v>
      </c>
      <c r="DYB60" s="233" t="s">
        <v>344</v>
      </c>
      <c r="DYC60" s="233">
        <v>25</v>
      </c>
      <c r="DYD60" s="233" t="s">
        <v>342</v>
      </c>
      <c r="DYE60" s="233">
        <v>3.8</v>
      </c>
      <c r="DYF60" s="233">
        <f>DYC60*DYE60</f>
        <v>95</v>
      </c>
      <c r="DYG60" s="233">
        <v>12</v>
      </c>
      <c r="DYH60" s="233">
        <v>142</v>
      </c>
      <c r="DYI60" s="233" t="s">
        <v>343</v>
      </c>
      <c r="DYJ60" s="233" t="s">
        <v>344</v>
      </c>
      <c r="DYK60" s="233">
        <v>25</v>
      </c>
      <c r="DYL60" s="233" t="s">
        <v>342</v>
      </c>
      <c r="DYM60" s="233">
        <v>3.8</v>
      </c>
      <c r="DYN60" s="233">
        <f>DYK60*DYM60</f>
        <v>95</v>
      </c>
      <c r="DYO60" s="233">
        <v>12</v>
      </c>
      <c r="DYP60" s="233">
        <v>142</v>
      </c>
      <c r="DYQ60" s="233" t="s">
        <v>343</v>
      </c>
      <c r="DYR60" s="233" t="s">
        <v>344</v>
      </c>
      <c r="DYS60" s="233">
        <v>25</v>
      </c>
      <c r="DYT60" s="233" t="s">
        <v>342</v>
      </c>
      <c r="DYU60" s="233">
        <v>3.8</v>
      </c>
      <c r="DYV60" s="233">
        <f>DYS60*DYU60</f>
        <v>95</v>
      </c>
      <c r="DYW60" s="233">
        <v>12</v>
      </c>
      <c r="DYX60" s="233">
        <v>142</v>
      </c>
      <c r="DYY60" s="233" t="s">
        <v>343</v>
      </c>
      <c r="DYZ60" s="233" t="s">
        <v>344</v>
      </c>
      <c r="DZA60" s="233">
        <v>25</v>
      </c>
      <c r="DZB60" s="233" t="s">
        <v>342</v>
      </c>
      <c r="DZC60" s="233">
        <v>3.8</v>
      </c>
      <c r="DZD60" s="233">
        <f>DZA60*DZC60</f>
        <v>95</v>
      </c>
      <c r="DZE60" s="233">
        <v>12</v>
      </c>
      <c r="DZF60" s="233">
        <v>142</v>
      </c>
      <c r="DZG60" s="233" t="s">
        <v>343</v>
      </c>
      <c r="DZH60" s="233" t="s">
        <v>344</v>
      </c>
      <c r="DZI60" s="233">
        <v>25</v>
      </c>
      <c r="DZJ60" s="233" t="s">
        <v>342</v>
      </c>
      <c r="DZK60" s="233">
        <v>3.8</v>
      </c>
      <c r="DZL60" s="233">
        <f>DZI60*DZK60</f>
        <v>95</v>
      </c>
      <c r="DZM60" s="233">
        <v>12</v>
      </c>
      <c r="DZN60" s="233">
        <v>142</v>
      </c>
      <c r="DZO60" s="233" t="s">
        <v>343</v>
      </c>
      <c r="DZP60" s="233" t="s">
        <v>344</v>
      </c>
      <c r="DZQ60" s="233">
        <v>25</v>
      </c>
      <c r="DZR60" s="233" t="s">
        <v>342</v>
      </c>
      <c r="DZS60" s="233">
        <v>3.8</v>
      </c>
      <c r="DZT60" s="233">
        <f>DZQ60*DZS60</f>
        <v>95</v>
      </c>
      <c r="DZU60" s="233">
        <v>12</v>
      </c>
      <c r="DZV60" s="233">
        <v>142</v>
      </c>
      <c r="DZW60" s="233" t="s">
        <v>343</v>
      </c>
      <c r="DZX60" s="233" t="s">
        <v>344</v>
      </c>
      <c r="DZY60" s="233">
        <v>25</v>
      </c>
      <c r="DZZ60" s="233" t="s">
        <v>342</v>
      </c>
      <c r="EAA60" s="233">
        <v>3.8</v>
      </c>
      <c r="EAB60" s="233">
        <f>DZY60*EAA60</f>
        <v>95</v>
      </c>
      <c r="EAC60" s="233">
        <v>12</v>
      </c>
      <c r="EAD60" s="233">
        <v>142</v>
      </c>
      <c r="EAE60" s="233" t="s">
        <v>343</v>
      </c>
      <c r="EAF60" s="233" t="s">
        <v>344</v>
      </c>
      <c r="EAG60" s="233">
        <v>25</v>
      </c>
      <c r="EAH60" s="233" t="s">
        <v>342</v>
      </c>
      <c r="EAI60" s="233">
        <v>3.8</v>
      </c>
      <c r="EAJ60" s="233">
        <f>EAG60*EAI60</f>
        <v>95</v>
      </c>
      <c r="EAK60" s="233">
        <v>12</v>
      </c>
      <c r="EAL60" s="233">
        <v>142</v>
      </c>
      <c r="EAM60" s="233" t="s">
        <v>343</v>
      </c>
      <c r="EAN60" s="233" t="s">
        <v>344</v>
      </c>
      <c r="EAO60" s="233">
        <v>25</v>
      </c>
      <c r="EAP60" s="233" t="s">
        <v>342</v>
      </c>
      <c r="EAQ60" s="233">
        <v>3.8</v>
      </c>
      <c r="EAR60" s="233">
        <f>EAO60*EAQ60</f>
        <v>95</v>
      </c>
      <c r="EAS60" s="233">
        <v>12</v>
      </c>
      <c r="EAT60" s="233">
        <v>142</v>
      </c>
      <c r="EAU60" s="233" t="s">
        <v>343</v>
      </c>
      <c r="EAV60" s="233" t="s">
        <v>344</v>
      </c>
      <c r="EAW60" s="233">
        <v>25</v>
      </c>
      <c r="EAX60" s="233" t="s">
        <v>342</v>
      </c>
      <c r="EAY60" s="233">
        <v>3.8</v>
      </c>
      <c r="EAZ60" s="233">
        <f>EAW60*EAY60</f>
        <v>95</v>
      </c>
      <c r="EBA60" s="233">
        <v>12</v>
      </c>
      <c r="EBB60" s="233">
        <v>142</v>
      </c>
      <c r="EBC60" s="233" t="s">
        <v>343</v>
      </c>
      <c r="EBD60" s="233" t="s">
        <v>344</v>
      </c>
      <c r="EBE60" s="233">
        <v>25</v>
      </c>
      <c r="EBF60" s="233" t="s">
        <v>342</v>
      </c>
      <c r="EBG60" s="233">
        <v>3.8</v>
      </c>
      <c r="EBH60" s="233">
        <f>EBE60*EBG60</f>
        <v>95</v>
      </c>
      <c r="EBI60" s="233">
        <v>12</v>
      </c>
      <c r="EBJ60" s="233">
        <v>142</v>
      </c>
      <c r="EBK60" s="233" t="s">
        <v>343</v>
      </c>
      <c r="EBL60" s="233" t="s">
        <v>344</v>
      </c>
      <c r="EBM60" s="233">
        <v>25</v>
      </c>
      <c r="EBN60" s="233" t="s">
        <v>342</v>
      </c>
      <c r="EBO60" s="233">
        <v>3.8</v>
      </c>
      <c r="EBP60" s="233">
        <f>EBM60*EBO60</f>
        <v>95</v>
      </c>
      <c r="EBQ60" s="233">
        <v>12</v>
      </c>
      <c r="EBR60" s="233">
        <v>142</v>
      </c>
      <c r="EBS60" s="233" t="s">
        <v>343</v>
      </c>
      <c r="EBT60" s="233" t="s">
        <v>344</v>
      </c>
      <c r="EBU60" s="233">
        <v>25</v>
      </c>
      <c r="EBV60" s="233" t="s">
        <v>342</v>
      </c>
      <c r="EBW60" s="233">
        <v>3.8</v>
      </c>
      <c r="EBX60" s="233">
        <f>EBU60*EBW60</f>
        <v>95</v>
      </c>
      <c r="EBY60" s="233">
        <v>12</v>
      </c>
      <c r="EBZ60" s="233">
        <v>142</v>
      </c>
      <c r="ECA60" s="233" t="s">
        <v>343</v>
      </c>
      <c r="ECB60" s="233" t="s">
        <v>344</v>
      </c>
      <c r="ECC60" s="233">
        <v>25</v>
      </c>
      <c r="ECD60" s="233" t="s">
        <v>342</v>
      </c>
      <c r="ECE60" s="233">
        <v>3.8</v>
      </c>
      <c r="ECF60" s="233">
        <f>ECC60*ECE60</f>
        <v>95</v>
      </c>
      <c r="ECG60" s="233">
        <v>12</v>
      </c>
      <c r="ECH60" s="233">
        <v>142</v>
      </c>
      <c r="ECI60" s="233" t="s">
        <v>343</v>
      </c>
      <c r="ECJ60" s="233" t="s">
        <v>344</v>
      </c>
      <c r="ECK60" s="233">
        <v>25</v>
      </c>
      <c r="ECL60" s="233" t="s">
        <v>342</v>
      </c>
      <c r="ECM60" s="233">
        <v>3.8</v>
      </c>
      <c r="ECN60" s="233">
        <f>ECK60*ECM60</f>
        <v>95</v>
      </c>
      <c r="ECO60" s="233">
        <v>12</v>
      </c>
      <c r="ECP60" s="233">
        <v>142</v>
      </c>
      <c r="ECQ60" s="233" t="s">
        <v>343</v>
      </c>
      <c r="ECR60" s="233" t="s">
        <v>344</v>
      </c>
      <c r="ECS60" s="233">
        <v>25</v>
      </c>
      <c r="ECT60" s="233" t="s">
        <v>342</v>
      </c>
      <c r="ECU60" s="233">
        <v>3.8</v>
      </c>
      <c r="ECV60" s="233">
        <f>ECS60*ECU60</f>
        <v>95</v>
      </c>
      <c r="ECW60" s="233">
        <v>12</v>
      </c>
      <c r="ECX60" s="233">
        <v>142</v>
      </c>
      <c r="ECY60" s="233" t="s">
        <v>343</v>
      </c>
      <c r="ECZ60" s="233" t="s">
        <v>344</v>
      </c>
      <c r="EDA60" s="233">
        <v>25</v>
      </c>
      <c r="EDB60" s="233" t="s">
        <v>342</v>
      </c>
      <c r="EDC60" s="233">
        <v>3.8</v>
      </c>
      <c r="EDD60" s="233">
        <f>EDA60*EDC60</f>
        <v>95</v>
      </c>
      <c r="EDE60" s="233">
        <v>12</v>
      </c>
      <c r="EDF60" s="233">
        <v>142</v>
      </c>
      <c r="EDG60" s="233" t="s">
        <v>343</v>
      </c>
      <c r="EDH60" s="233" t="s">
        <v>344</v>
      </c>
      <c r="EDI60" s="233">
        <v>25</v>
      </c>
      <c r="EDJ60" s="233" t="s">
        <v>342</v>
      </c>
      <c r="EDK60" s="233">
        <v>3.8</v>
      </c>
      <c r="EDL60" s="233">
        <f>EDI60*EDK60</f>
        <v>95</v>
      </c>
      <c r="EDM60" s="233">
        <v>12</v>
      </c>
      <c r="EDN60" s="233">
        <v>142</v>
      </c>
      <c r="EDO60" s="233" t="s">
        <v>343</v>
      </c>
      <c r="EDP60" s="233" t="s">
        <v>344</v>
      </c>
      <c r="EDQ60" s="233">
        <v>25</v>
      </c>
      <c r="EDR60" s="233" t="s">
        <v>342</v>
      </c>
      <c r="EDS60" s="233">
        <v>3.8</v>
      </c>
      <c r="EDT60" s="233">
        <f>EDQ60*EDS60</f>
        <v>95</v>
      </c>
      <c r="EDU60" s="233">
        <v>12</v>
      </c>
      <c r="EDV60" s="233">
        <v>142</v>
      </c>
      <c r="EDW60" s="233" t="s">
        <v>343</v>
      </c>
      <c r="EDX60" s="233" t="s">
        <v>344</v>
      </c>
      <c r="EDY60" s="233">
        <v>25</v>
      </c>
      <c r="EDZ60" s="233" t="s">
        <v>342</v>
      </c>
      <c r="EEA60" s="233">
        <v>3.8</v>
      </c>
      <c r="EEB60" s="233">
        <f>EDY60*EEA60</f>
        <v>95</v>
      </c>
      <c r="EEC60" s="233">
        <v>12</v>
      </c>
      <c r="EED60" s="233">
        <v>142</v>
      </c>
      <c r="EEE60" s="233" t="s">
        <v>343</v>
      </c>
      <c r="EEF60" s="233" t="s">
        <v>344</v>
      </c>
      <c r="EEG60" s="233">
        <v>25</v>
      </c>
      <c r="EEH60" s="233" t="s">
        <v>342</v>
      </c>
      <c r="EEI60" s="233">
        <v>3.8</v>
      </c>
      <c r="EEJ60" s="233">
        <f>EEG60*EEI60</f>
        <v>95</v>
      </c>
      <c r="EEK60" s="233">
        <v>12</v>
      </c>
      <c r="EEL60" s="233">
        <v>142</v>
      </c>
      <c r="EEM60" s="233" t="s">
        <v>343</v>
      </c>
      <c r="EEN60" s="233" t="s">
        <v>344</v>
      </c>
      <c r="EEO60" s="233">
        <v>25</v>
      </c>
      <c r="EEP60" s="233" t="s">
        <v>342</v>
      </c>
      <c r="EEQ60" s="233">
        <v>3.8</v>
      </c>
      <c r="EER60" s="233">
        <f>EEO60*EEQ60</f>
        <v>95</v>
      </c>
      <c r="EES60" s="233">
        <v>12</v>
      </c>
      <c r="EET60" s="233">
        <v>142</v>
      </c>
      <c r="EEU60" s="233" t="s">
        <v>343</v>
      </c>
      <c r="EEV60" s="233" t="s">
        <v>344</v>
      </c>
      <c r="EEW60" s="233">
        <v>25</v>
      </c>
      <c r="EEX60" s="233" t="s">
        <v>342</v>
      </c>
      <c r="EEY60" s="233">
        <v>3.8</v>
      </c>
      <c r="EEZ60" s="233">
        <f>EEW60*EEY60</f>
        <v>95</v>
      </c>
      <c r="EFA60" s="233">
        <v>12</v>
      </c>
      <c r="EFB60" s="233">
        <v>142</v>
      </c>
      <c r="EFC60" s="233" t="s">
        <v>343</v>
      </c>
      <c r="EFD60" s="233" t="s">
        <v>344</v>
      </c>
      <c r="EFE60" s="233">
        <v>25</v>
      </c>
      <c r="EFF60" s="233" t="s">
        <v>342</v>
      </c>
      <c r="EFG60" s="233">
        <v>3.8</v>
      </c>
      <c r="EFH60" s="233">
        <f>EFE60*EFG60</f>
        <v>95</v>
      </c>
      <c r="EFI60" s="233">
        <v>12</v>
      </c>
      <c r="EFJ60" s="233">
        <v>142</v>
      </c>
      <c r="EFK60" s="233" t="s">
        <v>343</v>
      </c>
      <c r="EFL60" s="233" t="s">
        <v>344</v>
      </c>
      <c r="EFM60" s="233">
        <v>25</v>
      </c>
      <c r="EFN60" s="233" t="s">
        <v>342</v>
      </c>
      <c r="EFO60" s="233">
        <v>3.8</v>
      </c>
      <c r="EFP60" s="233">
        <f>EFM60*EFO60</f>
        <v>95</v>
      </c>
      <c r="EFQ60" s="233">
        <v>12</v>
      </c>
      <c r="EFR60" s="233">
        <v>142</v>
      </c>
      <c r="EFS60" s="233" t="s">
        <v>343</v>
      </c>
      <c r="EFT60" s="233" t="s">
        <v>344</v>
      </c>
      <c r="EFU60" s="233">
        <v>25</v>
      </c>
      <c r="EFV60" s="233" t="s">
        <v>342</v>
      </c>
      <c r="EFW60" s="233">
        <v>3.8</v>
      </c>
      <c r="EFX60" s="233">
        <f>EFU60*EFW60</f>
        <v>95</v>
      </c>
      <c r="EFY60" s="233">
        <v>12</v>
      </c>
      <c r="EFZ60" s="233">
        <v>142</v>
      </c>
      <c r="EGA60" s="233" t="s">
        <v>343</v>
      </c>
      <c r="EGB60" s="233" t="s">
        <v>344</v>
      </c>
      <c r="EGC60" s="233">
        <v>25</v>
      </c>
      <c r="EGD60" s="233" t="s">
        <v>342</v>
      </c>
      <c r="EGE60" s="233">
        <v>3.8</v>
      </c>
      <c r="EGF60" s="233">
        <f>EGC60*EGE60</f>
        <v>95</v>
      </c>
      <c r="EGG60" s="233">
        <v>12</v>
      </c>
      <c r="EGH60" s="233">
        <v>142</v>
      </c>
      <c r="EGI60" s="233" t="s">
        <v>343</v>
      </c>
      <c r="EGJ60" s="233" t="s">
        <v>344</v>
      </c>
      <c r="EGK60" s="233">
        <v>25</v>
      </c>
      <c r="EGL60" s="233" t="s">
        <v>342</v>
      </c>
      <c r="EGM60" s="233">
        <v>3.8</v>
      </c>
      <c r="EGN60" s="233">
        <f>EGK60*EGM60</f>
        <v>95</v>
      </c>
      <c r="EGO60" s="233">
        <v>12</v>
      </c>
      <c r="EGP60" s="233">
        <v>142</v>
      </c>
      <c r="EGQ60" s="233" t="s">
        <v>343</v>
      </c>
      <c r="EGR60" s="233" t="s">
        <v>344</v>
      </c>
      <c r="EGS60" s="233">
        <v>25</v>
      </c>
      <c r="EGT60" s="233" t="s">
        <v>342</v>
      </c>
      <c r="EGU60" s="233">
        <v>3.8</v>
      </c>
      <c r="EGV60" s="233">
        <f>EGS60*EGU60</f>
        <v>95</v>
      </c>
      <c r="EGW60" s="233">
        <v>12</v>
      </c>
      <c r="EGX60" s="233">
        <v>142</v>
      </c>
      <c r="EGY60" s="233" t="s">
        <v>343</v>
      </c>
      <c r="EGZ60" s="233" t="s">
        <v>344</v>
      </c>
      <c r="EHA60" s="233">
        <v>25</v>
      </c>
      <c r="EHB60" s="233" t="s">
        <v>342</v>
      </c>
      <c r="EHC60" s="233">
        <v>3.8</v>
      </c>
      <c r="EHD60" s="233">
        <f>EHA60*EHC60</f>
        <v>95</v>
      </c>
      <c r="EHE60" s="233">
        <v>12</v>
      </c>
      <c r="EHF60" s="233">
        <v>142</v>
      </c>
      <c r="EHG60" s="233" t="s">
        <v>343</v>
      </c>
      <c r="EHH60" s="233" t="s">
        <v>344</v>
      </c>
      <c r="EHI60" s="233">
        <v>25</v>
      </c>
      <c r="EHJ60" s="233" t="s">
        <v>342</v>
      </c>
      <c r="EHK60" s="233">
        <v>3.8</v>
      </c>
      <c r="EHL60" s="233">
        <f>EHI60*EHK60</f>
        <v>95</v>
      </c>
      <c r="EHM60" s="233">
        <v>12</v>
      </c>
      <c r="EHN60" s="233">
        <v>142</v>
      </c>
      <c r="EHO60" s="233" t="s">
        <v>343</v>
      </c>
      <c r="EHP60" s="233" t="s">
        <v>344</v>
      </c>
      <c r="EHQ60" s="233">
        <v>25</v>
      </c>
      <c r="EHR60" s="233" t="s">
        <v>342</v>
      </c>
      <c r="EHS60" s="233">
        <v>3.8</v>
      </c>
      <c r="EHT60" s="233">
        <f>EHQ60*EHS60</f>
        <v>95</v>
      </c>
      <c r="EHU60" s="233">
        <v>12</v>
      </c>
      <c r="EHV60" s="233">
        <v>142</v>
      </c>
      <c r="EHW60" s="233" t="s">
        <v>343</v>
      </c>
      <c r="EHX60" s="233" t="s">
        <v>344</v>
      </c>
      <c r="EHY60" s="233">
        <v>25</v>
      </c>
      <c r="EHZ60" s="233" t="s">
        <v>342</v>
      </c>
      <c r="EIA60" s="233">
        <v>3.8</v>
      </c>
      <c r="EIB60" s="233">
        <f>EHY60*EIA60</f>
        <v>95</v>
      </c>
      <c r="EIC60" s="233">
        <v>12</v>
      </c>
      <c r="EID60" s="233">
        <v>142</v>
      </c>
      <c r="EIE60" s="233" t="s">
        <v>343</v>
      </c>
      <c r="EIF60" s="233" t="s">
        <v>344</v>
      </c>
      <c r="EIG60" s="233">
        <v>25</v>
      </c>
      <c r="EIH60" s="233" t="s">
        <v>342</v>
      </c>
      <c r="EII60" s="233">
        <v>3.8</v>
      </c>
      <c r="EIJ60" s="233">
        <f>EIG60*EII60</f>
        <v>95</v>
      </c>
      <c r="EIK60" s="233">
        <v>12</v>
      </c>
      <c r="EIL60" s="233">
        <v>142</v>
      </c>
      <c r="EIM60" s="233" t="s">
        <v>343</v>
      </c>
      <c r="EIN60" s="233" t="s">
        <v>344</v>
      </c>
      <c r="EIO60" s="233">
        <v>25</v>
      </c>
      <c r="EIP60" s="233" t="s">
        <v>342</v>
      </c>
      <c r="EIQ60" s="233">
        <v>3.8</v>
      </c>
      <c r="EIR60" s="233">
        <f>EIO60*EIQ60</f>
        <v>95</v>
      </c>
      <c r="EIS60" s="233">
        <v>12</v>
      </c>
      <c r="EIT60" s="233">
        <v>142</v>
      </c>
      <c r="EIU60" s="233" t="s">
        <v>343</v>
      </c>
      <c r="EIV60" s="233" t="s">
        <v>344</v>
      </c>
      <c r="EIW60" s="233">
        <v>25</v>
      </c>
      <c r="EIX60" s="233" t="s">
        <v>342</v>
      </c>
      <c r="EIY60" s="233">
        <v>3.8</v>
      </c>
      <c r="EIZ60" s="233">
        <f>EIW60*EIY60</f>
        <v>95</v>
      </c>
      <c r="EJA60" s="233">
        <v>12</v>
      </c>
      <c r="EJB60" s="233">
        <v>142</v>
      </c>
      <c r="EJC60" s="233" t="s">
        <v>343</v>
      </c>
      <c r="EJD60" s="233" t="s">
        <v>344</v>
      </c>
      <c r="EJE60" s="233">
        <v>25</v>
      </c>
      <c r="EJF60" s="233" t="s">
        <v>342</v>
      </c>
      <c r="EJG60" s="233">
        <v>3.8</v>
      </c>
      <c r="EJH60" s="233">
        <f>EJE60*EJG60</f>
        <v>95</v>
      </c>
      <c r="EJI60" s="233">
        <v>12</v>
      </c>
      <c r="EJJ60" s="233">
        <v>142</v>
      </c>
      <c r="EJK60" s="233" t="s">
        <v>343</v>
      </c>
      <c r="EJL60" s="233" t="s">
        <v>344</v>
      </c>
      <c r="EJM60" s="233">
        <v>25</v>
      </c>
      <c r="EJN60" s="233" t="s">
        <v>342</v>
      </c>
      <c r="EJO60" s="233">
        <v>3.8</v>
      </c>
      <c r="EJP60" s="233">
        <f>EJM60*EJO60</f>
        <v>95</v>
      </c>
      <c r="EJQ60" s="233">
        <v>12</v>
      </c>
      <c r="EJR60" s="233">
        <v>142</v>
      </c>
      <c r="EJS60" s="233" t="s">
        <v>343</v>
      </c>
      <c r="EJT60" s="233" t="s">
        <v>344</v>
      </c>
      <c r="EJU60" s="233">
        <v>25</v>
      </c>
      <c r="EJV60" s="233" t="s">
        <v>342</v>
      </c>
      <c r="EJW60" s="233">
        <v>3.8</v>
      </c>
      <c r="EJX60" s="233">
        <f>EJU60*EJW60</f>
        <v>95</v>
      </c>
      <c r="EJY60" s="233">
        <v>12</v>
      </c>
      <c r="EJZ60" s="233">
        <v>142</v>
      </c>
      <c r="EKA60" s="233" t="s">
        <v>343</v>
      </c>
      <c r="EKB60" s="233" t="s">
        <v>344</v>
      </c>
      <c r="EKC60" s="233">
        <v>25</v>
      </c>
      <c r="EKD60" s="233" t="s">
        <v>342</v>
      </c>
      <c r="EKE60" s="233">
        <v>3.8</v>
      </c>
      <c r="EKF60" s="233">
        <f>EKC60*EKE60</f>
        <v>95</v>
      </c>
      <c r="EKG60" s="233">
        <v>12</v>
      </c>
      <c r="EKH60" s="233">
        <v>142</v>
      </c>
      <c r="EKI60" s="233" t="s">
        <v>343</v>
      </c>
      <c r="EKJ60" s="233" t="s">
        <v>344</v>
      </c>
      <c r="EKK60" s="233">
        <v>25</v>
      </c>
      <c r="EKL60" s="233" t="s">
        <v>342</v>
      </c>
      <c r="EKM60" s="233">
        <v>3.8</v>
      </c>
      <c r="EKN60" s="233">
        <f>EKK60*EKM60</f>
        <v>95</v>
      </c>
      <c r="EKO60" s="233">
        <v>12</v>
      </c>
      <c r="EKP60" s="233">
        <v>142</v>
      </c>
      <c r="EKQ60" s="233" t="s">
        <v>343</v>
      </c>
      <c r="EKR60" s="233" t="s">
        <v>344</v>
      </c>
      <c r="EKS60" s="233">
        <v>25</v>
      </c>
      <c r="EKT60" s="233" t="s">
        <v>342</v>
      </c>
      <c r="EKU60" s="233">
        <v>3.8</v>
      </c>
      <c r="EKV60" s="233">
        <f>EKS60*EKU60</f>
        <v>95</v>
      </c>
      <c r="EKW60" s="233">
        <v>12</v>
      </c>
      <c r="EKX60" s="233">
        <v>142</v>
      </c>
      <c r="EKY60" s="233" t="s">
        <v>343</v>
      </c>
      <c r="EKZ60" s="233" t="s">
        <v>344</v>
      </c>
      <c r="ELA60" s="233">
        <v>25</v>
      </c>
      <c r="ELB60" s="233" t="s">
        <v>342</v>
      </c>
      <c r="ELC60" s="233">
        <v>3.8</v>
      </c>
      <c r="ELD60" s="233">
        <f>ELA60*ELC60</f>
        <v>95</v>
      </c>
      <c r="ELE60" s="233">
        <v>12</v>
      </c>
      <c r="ELF60" s="233">
        <v>142</v>
      </c>
      <c r="ELG60" s="233" t="s">
        <v>343</v>
      </c>
      <c r="ELH60" s="233" t="s">
        <v>344</v>
      </c>
      <c r="ELI60" s="233">
        <v>25</v>
      </c>
      <c r="ELJ60" s="233" t="s">
        <v>342</v>
      </c>
      <c r="ELK60" s="233">
        <v>3.8</v>
      </c>
      <c r="ELL60" s="233">
        <f>ELI60*ELK60</f>
        <v>95</v>
      </c>
      <c r="ELM60" s="233">
        <v>12</v>
      </c>
      <c r="ELN60" s="233">
        <v>142</v>
      </c>
      <c r="ELO60" s="233" t="s">
        <v>343</v>
      </c>
      <c r="ELP60" s="233" t="s">
        <v>344</v>
      </c>
      <c r="ELQ60" s="233">
        <v>25</v>
      </c>
      <c r="ELR60" s="233" t="s">
        <v>342</v>
      </c>
      <c r="ELS60" s="233">
        <v>3.8</v>
      </c>
      <c r="ELT60" s="233">
        <f>ELQ60*ELS60</f>
        <v>95</v>
      </c>
      <c r="ELU60" s="233">
        <v>12</v>
      </c>
      <c r="ELV60" s="233">
        <v>142</v>
      </c>
      <c r="ELW60" s="233" t="s">
        <v>343</v>
      </c>
      <c r="ELX60" s="233" t="s">
        <v>344</v>
      </c>
      <c r="ELY60" s="233">
        <v>25</v>
      </c>
      <c r="ELZ60" s="233" t="s">
        <v>342</v>
      </c>
      <c r="EMA60" s="233">
        <v>3.8</v>
      </c>
      <c r="EMB60" s="233">
        <f>ELY60*EMA60</f>
        <v>95</v>
      </c>
      <c r="EMC60" s="233">
        <v>12</v>
      </c>
      <c r="EMD60" s="233">
        <v>142</v>
      </c>
      <c r="EME60" s="233" t="s">
        <v>343</v>
      </c>
      <c r="EMF60" s="233" t="s">
        <v>344</v>
      </c>
      <c r="EMG60" s="233">
        <v>25</v>
      </c>
      <c r="EMH60" s="233" t="s">
        <v>342</v>
      </c>
      <c r="EMI60" s="233">
        <v>3.8</v>
      </c>
      <c r="EMJ60" s="233">
        <f>EMG60*EMI60</f>
        <v>95</v>
      </c>
      <c r="EMK60" s="233">
        <v>12</v>
      </c>
      <c r="EML60" s="233">
        <v>142</v>
      </c>
      <c r="EMM60" s="233" t="s">
        <v>343</v>
      </c>
      <c r="EMN60" s="233" t="s">
        <v>344</v>
      </c>
      <c r="EMO60" s="233">
        <v>25</v>
      </c>
      <c r="EMP60" s="233" t="s">
        <v>342</v>
      </c>
      <c r="EMQ60" s="233">
        <v>3.8</v>
      </c>
      <c r="EMR60" s="233">
        <f>EMO60*EMQ60</f>
        <v>95</v>
      </c>
      <c r="EMS60" s="233">
        <v>12</v>
      </c>
      <c r="EMT60" s="233">
        <v>142</v>
      </c>
      <c r="EMU60" s="233" t="s">
        <v>343</v>
      </c>
      <c r="EMV60" s="233" t="s">
        <v>344</v>
      </c>
      <c r="EMW60" s="233">
        <v>25</v>
      </c>
      <c r="EMX60" s="233" t="s">
        <v>342</v>
      </c>
      <c r="EMY60" s="233">
        <v>3.8</v>
      </c>
      <c r="EMZ60" s="233">
        <f>EMW60*EMY60</f>
        <v>95</v>
      </c>
      <c r="ENA60" s="233">
        <v>12</v>
      </c>
      <c r="ENB60" s="233">
        <v>142</v>
      </c>
      <c r="ENC60" s="233" t="s">
        <v>343</v>
      </c>
      <c r="END60" s="233" t="s">
        <v>344</v>
      </c>
      <c r="ENE60" s="233">
        <v>25</v>
      </c>
      <c r="ENF60" s="233" t="s">
        <v>342</v>
      </c>
      <c r="ENG60" s="233">
        <v>3.8</v>
      </c>
      <c r="ENH60" s="233">
        <f>ENE60*ENG60</f>
        <v>95</v>
      </c>
      <c r="ENI60" s="233">
        <v>12</v>
      </c>
      <c r="ENJ60" s="233">
        <v>142</v>
      </c>
      <c r="ENK60" s="233" t="s">
        <v>343</v>
      </c>
      <c r="ENL60" s="233" t="s">
        <v>344</v>
      </c>
      <c r="ENM60" s="233">
        <v>25</v>
      </c>
      <c r="ENN60" s="233" t="s">
        <v>342</v>
      </c>
      <c r="ENO60" s="233">
        <v>3.8</v>
      </c>
      <c r="ENP60" s="233">
        <f>ENM60*ENO60</f>
        <v>95</v>
      </c>
      <c r="ENQ60" s="233">
        <v>12</v>
      </c>
      <c r="ENR60" s="233">
        <v>142</v>
      </c>
      <c r="ENS60" s="233" t="s">
        <v>343</v>
      </c>
      <c r="ENT60" s="233" t="s">
        <v>344</v>
      </c>
      <c r="ENU60" s="233">
        <v>25</v>
      </c>
      <c r="ENV60" s="233" t="s">
        <v>342</v>
      </c>
      <c r="ENW60" s="233">
        <v>3.8</v>
      </c>
      <c r="ENX60" s="233">
        <f>ENU60*ENW60</f>
        <v>95</v>
      </c>
      <c r="ENY60" s="233">
        <v>12</v>
      </c>
      <c r="ENZ60" s="233">
        <v>142</v>
      </c>
      <c r="EOA60" s="233" t="s">
        <v>343</v>
      </c>
      <c r="EOB60" s="233" t="s">
        <v>344</v>
      </c>
      <c r="EOC60" s="233">
        <v>25</v>
      </c>
      <c r="EOD60" s="233" t="s">
        <v>342</v>
      </c>
      <c r="EOE60" s="233">
        <v>3.8</v>
      </c>
      <c r="EOF60" s="233">
        <f>EOC60*EOE60</f>
        <v>95</v>
      </c>
      <c r="EOG60" s="233">
        <v>12</v>
      </c>
      <c r="EOH60" s="233">
        <v>142</v>
      </c>
      <c r="EOI60" s="233" t="s">
        <v>343</v>
      </c>
      <c r="EOJ60" s="233" t="s">
        <v>344</v>
      </c>
      <c r="EOK60" s="233">
        <v>25</v>
      </c>
      <c r="EOL60" s="233" t="s">
        <v>342</v>
      </c>
      <c r="EOM60" s="233">
        <v>3.8</v>
      </c>
      <c r="EON60" s="233">
        <f>EOK60*EOM60</f>
        <v>95</v>
      </c>
      <c r="EOO60" s="233">
        <v>12</v>
      </c>
      <c r="EOP60" s="233">
        <v>142</v>
      </c>
      <c r="EOQ60" s="233" t="s">
        <v>343</v>
      </c>
      <c r="EOR60" s="233" t="s">
        <v>344</v>
      </c>
      <c r="EOS60" s="233">
        <v>25</v>
      </c>
      <c r="EOT60" s="233" t="s">
        <v>342</v>
      </c>
      <c r="EOU60" s="233">
        <v>3.8</v>
      </c>
      <c r="EOV60" s="233">
        <f>EOS60*EOU60</f>
        <v>95</v>
      </c>
      <c r="EOW60" s="233">
        <v>12</v>
      </c>
      <c r="EOX60" s="233">
        <v>142</v>
      </c>
      <c r="EOY60" s="233" t="s">
        <v>343</v>
      </c>
      <c r="EOZ60" s="233" t="s">
        <v>344</v>
      </c>
      <c r="EPA60" s="233">
        <v>25</v>
      </c>
      <c r="EPB60" s="233" t="s">
        <v>342</v>
      </c>
      <c r="EPC60" s="233">
        <v>3.8</v>
      </c>
      <c r="EPD60" s="233">
        <f>EPA60*EPC60</f>
        <v>95</v>
      </c>
      <c r="EPE60" s="233">
        <v>12</v>
      </c>
      <c r="EPF60" s="233">
        <v>142</v>
      </c>
      <c r="EPG60" s="233" t="s">
        <v>343</v>
      </c>
      <c r="EPH60" s="233" t="s">
        <v>344</v>
      </c>
      <c r="EPI60" s="233">
        <v>25</v>
      </c>
      <c r="EPJ60" s="233" t="s">
        <v>342</v>
      </c>
      <c r="EPK60" s="233">
        <v>3.8</v>
      </c>
      <c r="EPL60" s="233">
        <f>EPI60*EPK60</f>
        <v>95</v>
      </c>
      <c r="EPM60" s="233">
        <v>12</v>
      </c>
      <c r="EPN60" s="233">
        <v>142</v>
      </c>
      <c r="EPO60" s="233" t="s">
        <v>343</v>
      </c>
      <c r="EPP60" s="233" t="s">
        <v>344</v>
      </c>
      <c r="EPQ60" s="233">
        <v>25</v>
      </c>
      <c r="EPR60" s="233" t="s">
        <v>342</v>
      </c>
      <c r="EPS60" s="233">
        <v>3.8</v>
      </c>
      <c r="EPT60" s="233">
        <f>EPQ60*EPS60</f>
        <v>95</v>
      </c>
      <c r="EPU60" s="233">
        <v>12</v>
      </c>
      <c r="EPV60" s="233">
        <v>142</v>
      </c>
      <c r="EPW60" s="233" t="s">
        <v>343</v>
      </c>
      <c r="EPX60" s="233" t="s">
        <v>344</v>
      </c>
      <c r="EPY60" s="233">
        <v>25</v>
      </c>
      <c r="EPZ60" s="233" t="s">
        <v>342</v>
      </c>
      <c r="EQA60" s="233">
        <v>3.8</v>
      </c>
      <c r="EQB60" s="233">
        <f>EPY60*EQA60</f>
        <v>95</v>
      </c>
      <c r="EQC60" s="233">
        <v>12</v>
      </c>
      <c r="EQD60" s="233">
        <v>142</v>
      </c>
      <c r="EQE60" s="233" t="s">
        <v>343</v>
      </c>
      <c r="EQF60" s="233" t="s">
        <v>344</v>
      </c>
      <c r="EQG60" s="233">
        <v>25</v>
      </c>
      <c r="EQH60" s="233" t="s">
        <v>342</v>
      </c>
      <c r="EQI60" s="233">
        <v>3.8</v>
      </c>
      <c r="EQJ60" s="233">
        <f>EQG60*EQI60</f>
        <v>95</v>
      </c>
      <c r="EQK60" s="233">
        <v>12</v>
      </c>
      <c r="EQL60" s="233">
        <v>142</v>
      </c>
      <c r="EQM60" s="233" t="s">
        <v>343</v>
      </c>
      <c r="EQN60" s="233" t="s">
        <v>344</v>
      </c>
      <c r="EQO60" s="233">
        <v>25</v>
      </c>
      <c r="EQP60" s="233" t="s">
        <v>342</v>
      </c>
      <c r="EQQ60" s="233">
        <v>3.8</v>
      </c>
      <c r="EQR60" s="233">
        <f>EQO60*EQQ60</f>
        <v>95</v>
      </c>
      <c r="EQS60" s="233">
        <v>12</v>
      </c>
      <c r="EQT60" s="233">
        <v>142</v>
      </c>
      <c r="EQU60" s="233" t="s">
        <v>343</v>
      </c>
      <c r="EQV60" s="233" t="s">
        <v>344</v>
      </c>
      <c r="EQW60" s="233">
        <v>25</v>
      </c>
      <c r="EQX60" s="233" t="s">
        <v>342</v>
      </c>
      <c r="EQY60" s="233">
        <v>3.8</v>
      </c>
      <c r="EQZ60" s="233">
        <f>EQW60*EQY60</f>
        <v>95</v>
      </c>
      <c r="ERA60" s="233">
        <v>12</v>
      </c>
      <c r="ERB60" s="233">
        <v>142</v>
      </c>
      <c r="ERC60" s="233" t="s">
        <v>343</v>
      </c>
      <c r="ERD60" s="233" t="s">
        <v>344</v>
      </c>
      <c r="ERE60" s="233">
        <v>25</v>
      </c>
      <c r="ERF60" s="233" t="s">
        <v>342</v>
      </c>
      <c r="ERG60" s="233">
        <v>3.8</v>
      </c>
      <c r="ERH60" s="233">
        <f>ERE60*ERG60</f>
        <v>95</v>
      </c>
      <c r="ERI60" s="233">
        <v>12</v>
      </c>
      <c r="ERJ60" s="233">
        <v>142</v>
      </c>
      <c r="ERK60" s="233" t="s">
        <v>343</v>
      </c>
      <c r="ERL60" s="233" t="s">
        <v>344</v>
      </c>
      <c r="ERM60" s="233">
        <v>25</v>
      </c>
      <c r="ERN60" s="233" t="s">
        <v>342</v>
      </c>
      <c r="ERO60" s="233">
        <v>3.8</v>
      </c>
      <c r="ERP60" s="233">
        <f>ERM60*ERO60</f>
        <v>95</v>
      </c>
      <c r="ERQ60" s="233">
        <v>12</v>
      </c>
      <c r="ERR60" s="233">
        <v>142</v>
      </c>
      <c r="ERS60" s="233" t="s">
        <v>343</v>
      </c>
      <c r="ERT60" s="233" t="s">
        <v>344</v>
      </c>
      <c r="ERU60" s="233">
        <v>25</v>
      </c>
      <c r="ERV60" s="233" t="s">
        <v>342</v>
      </c>
      <c r="ERW60" s="233">
        <v>3.8</v>
      </c>
      <c r="ERX60" s="233">
        <f>ERU60*ERW60</f>
        <v>95</v>
      </c>
      <c r="ERY60" s="233">
        <v>12</v>
      </c>
      <c r="ERZ60" s="233">
        <v>142</v>
      </c>
      <c r="ESA60" s="233" t="s">
        <v>343</v>
      </c>
      <c r="ESB60" s="233" t="s">
        <v>344</v>
      </c>
      <c r="ESC60" s="233">
        <v>25</v>
      </c>
      <c r="ESD60" s="233" t="s">
        <v>342</v>
      </c>
      <c r="ESE60" s="233">
        <v>3.8</v>
      </c>
      <c r="ESF60" s="233">
        <f>ESC60*ESE60</f>
        <v>95</v>
      </c>
      <c r="ESG60" s="233">
        <v>12</v>
      </c>
      <c r="ESH60" s="233">
        <v>142</v>
      </c>
      <c r="ESI60" s="233" t="s">
        <v>343</v>
      </c>
      <c r="ESJ60" s="233" t="s">
        <v>344</v>
      </c>
      <c r="ESK60" s="233">
        <v>25</v>
      </c>
      <c r="ESL60" s="233" t="s">
        <v>342</v>
      </c>
      <c r="ESM60" s="233">
        <v>3.8</v>
      </c>
      <c r="ESN60" s="233">
        <f>ESK60*ESM60</f>
        <v>95</v>
      </c>
      <c r="ESO60" s="233">
        <v>12</v>
      </c>
      <c r="ESP60" s="233">
        <v>142</v>
      </c>
      <c r="ESQ60" s="233" t="s">
        <v>343</v>
      </c>
      <c r="ESR60" s="233" t="s">
        <v>344</v>
      </c>
      <c r="ESS60" s="233">
        <v>25</v>
      </c>
      <c r="EST60" s="233" t="s">
        <v>342</v>
      </c>
      <c r="ESU60" s="233">
        <v>3.8</v>
      </c>
      <c r="ESV60" s="233">
        <f>ESS60*ESU60</f>
        <v>95</v>
      </c>
      <c r="ESW60" s="233">
        <v>12</v>
      </c>
      <c r="ESX60" s="233">
        <v>142</v>
      </c>
      <c r="ESY60" s="233" t="s">
        <v>343</v>
      </c>
      <c r="ESZ60" s="233" t="s">
        <v>344</v>
      </c>
      <c r="ETA60" s="233">
        <v>25</v>
      </c>
      <c r="ETB60" s="233" t="s">
        <v>342</v>
      </c>
      <c r="ETC60" s="233">
        <v>3.8</v>
      </c>
      <c r="ETD60" s="233">
        <f>ETA60*ETC60</f>
        <v>95</v>
      </c>
      <c r="ETE60" s="233">
        <v>12</v>
      </c>
      <c r="ETF60" s="233">
        <v>142</v>
      </c>
      <c r="ETG60" s="233" t="s">
        <v>343</v>
      </c>
      <c r="ETH60" s="233" t="s">
        <v>344</v>
      </c>
      <c r="ETI60" s="233">
        <v>25</v>
      </c>
      <c r="ETJ60" s="233" t="s">
        <v>342</v>
      </c>
      <c r="ETK60" s="233">
        <v>3.8</v>
      </c>
      <c r="ETL60" s="233">
        <f>ETI60*ETK60</f>
        <v>95</v>
      </c>
      <c r="ETM60" s="233">
        <v>12</v>
      </c>
      <c r="ETN60" s="233">
        <v>142</v>
      </c>
      <c r="ETO60" s="233" t="s">
        <v>343</v>
      </c>
      <c r="ETP60" s="233" t="s">
        <v>344</v>
      </c>
      <c r="ETQ60" s="233">
        <v>25</v>
      </c>
      <c r="ETR60" s="233" t="s">
        <v>342</v>
      </c>
      <c r="ETS60" s="233">
        <v>3.8</v>
      </c>
      <c r="ETT60" s="233">
        <f>ETQ60*ETS60</f>
        <v>95</v>
      </c>
      <c r="ETU60" s="233">
        <v>12</v>
      </c>
      <c r="ETV60" s="233">
        <v>142</v>
      </c>
      <c r="ETW60" s="233" t="s">
        <v>343</v>
      </c>
      <c r="ETX60" s="233" t="s">
        <v>344</v>
      </c>
      <c r="ETY60" s="233">
        <v>25</v>
      </c>
      <c r="ETZ60" s="233" t="s">
        <v>342</v>
      </c>
      <c r="EUA60" s="233">
        <v>3.8</v>
      </c>
      <c r="EUB60" s="233">
        <f>ETY60*EUA60</f>
        <v>95</v>
      </c>
      <c r="EUC60" s="233">
        <v>12</v>
      </c>
      <c r="EUD60" s="233">
        <v>142</v>
      </c>
      <c r="EUE60" s="233" t="s">
        <v>343</v>
      </c>
      <c r="EUF60" s="233" t="s">
        <v>344</v>
      </c>
      <c r="EUG60" s="233">
        <v>25</v>
      </c>
      <c r="EUH60" s="233" t="s">
        <v>342</v>
      </c>
      <c r="EUI60" s="233">
        <v>3.8</v>
      </c>
      <c r="EUJ60" s="233">
        <f>EUG60*EUI60</f>
        <v>95</v>
      </c>
      <c r="EUK60" s="233">
        <v>12</v>
      </c>
      <c r="EUL60" s="233">
        <v>142</v>
      </c>
      <c r="EUM60" s="233" t="s">
        <v>343</v>
      </c>
      <c r="EUN60" s="233" t="s">
        <v>344</v>
      </c>
      <c r="EUO60" s="233">
        <v>25</v>
      </c>
      <c r="EUP60" s="233" t="s">
        <v>342</v>
      </c>
      <c r="EUQ60" s="233">
        <v>3.8</v>
      </c>
      <c r="EUR60" s="233">
        <f>EUO60*EUQ60</f>
        <v>95</v>
      </c>
      <c r="EUS60" s="233">
        <v>12</v>
      </c>
      <c r="EUT60" s="233">
        <v>142</v>
      </c>
      <c r="EUU60" s="233" t="s">
        <v>343</v>
      </c>
      <c r="EUV60" s="233" t="s">
        <v>344</v>
      </c>
      <c r="EUW60" s="233">
        <v>25</v>
      </c>
      <c r="EUX60" s="233" t="s">
        <v>342</v>
      </c>
      <c r="EUY60" s="233">
        <v>3.8</v>
      </c>
      <c r="EUZ60" s="233">
        <f>EUW60*EUY60</f>
        <v>95</v>
      </c>
      <c r="EVA60" s="233">
        <v>12</v>
      </c>
      <c r="EVB60" s="233">
        <v>142</v>
      </c>
      <c r="EVC60" s="233" t="s">
        <v>343</v>
      </c>
      <c r="EVD60" s="233" t="s">
        <v>344</v>
      </c>
      <c r="EVE60" s="233">
        <v>25</v>
      </c>
      <c r="EVF60" s="233" t="s">
        <v>342</v>
      </c>
      <c r="EVG60" s="233">
        <v>3.8</v>
      </c>
      <c r="EVH60" s="233">
        <f>EVE60*EVG60</f>
        <v>95</v>
      </c>
      <c r="EVI60" s="233">
        <v>12</v>
      </c>
      <c r="EVJ60" s="233">
        <v>142</v>
      </c>
      <c r="EVK60" s="233" t="s">
        <v>343</v>
      </c>
      <c r="EVL60" s="233" t="s">
        <v>344</v>
      </c>
      <c r="EVM60" s="233">
        <v>25</v>
      </c>
      <c r="EVN60" s="233" t="s">
        <v>342</v>
      </c>
      <c r="EVO60" s="233">
        <v>3.8</v>
      </c>
      <c r="EVP60" s="233">
        <f>EVM60*EVO60</f>
        <v>95</v>
      </c>
      <c r="EVQ60" s="233">
        <v>12</v>
      </c>
      <c r="EVR60" s="233">
        <v>142</v>
      </c>
      <c r="EVS60" s="233" t="s">
        <v>343</v>
      </c>
      <c r="EVT60" s="233" t="s">
        <v>344</v>
      </c>
      <c r="EVU60" s="233">
        <v>25</v>
      </c>
      <c r="EVV60" s="233" t="s">
        <v>342</v>
      </c>
      <c r="EVW60" s="233">
        <v>3.8</v>
      </c>
      <c r="EVX60" s="233">
        <f>EVU60*EVW60</f>
        <v>95</v>
      </c>
      <c r="EVY60" s="233">
        <v>12</v>
      </c>
      <c r="EVZ60" s="233">
        <v>142</v>
      </c>
      <c r="EWA60" s="233" t="s">
        <v>343</v>
      </c>
      <c r="EWB60" s="233" t="s">
        <v>344</v>
      </c>
      <c r="EWC60" s="233">
        <v>25</v>
      </c>
      <c r="EWD60" s="233" t="s">
        <v>342</v>
      </c>
      <c r="EWE60" s="233">
        <v>3.8</v>
      </c>
      <c r="EWF60" s="233">
        <f>EWC60*EWE60</f>
        <v>95</v>
      </c>
      <c r="EWG60" s="233">
        <v>12</v>
      </c>
      <c r="EWH60" s="233">
        <v>142</v>
      </c>
      <c r="EWI60" s="233" t="s">
        <v>343</v>
      </c>
      <c r="EWJ60" s="233" t="s">
        <v>344</v>
      </c>
      <c r="EWK60" s="233">
        <v>25</v>
      </c>
      <c r="EWL60" s="233" t="s">
        <v>342</v>
      </c>
      <c r="EWM60" s="233">
        <v>3.8</v>
      </c>
      <c r="EWN60" s="233">
        <f>EWK60*EWM60</f>
        <v>95</v>
      </c>
      <c r="EWO60" s="233">
        <v>12</v>
      </c>
      <c r="EWP60" s="233">
        <v>142</v>
      </c>
      <c r="EWQ60" s="233" t="s">
        <v>343</v>
      </c>
      <c r="EWR60" s="233" t="s">
        <v>344</v>
      </c>
      <c r="EWS60" s="233">
        <v>25</v>
      </c>
      <c r="EWT60" s="233" t="s">
        <v>342</v>
      </c>
      <c r="EWU60" s="233">
        <v>3.8</v>
      </c>
      <c r="EWV60" s="233">
        <f>EWS60*EWU60</f>
        <v>95</v>
      </c>
      <c r="EWW60" s="233">
        <v>12</v>
      </c>
      <c r="EWX60" s="233">
        <v>142</v>
      </c>
      <c r="EWY60" s="233" t="s">
        <v>343</v>
      </c>
      <c r="EWZ60" s="233" t="s">
        <v>344</v>
      </c>
      <c r="EXA60" s="233">
        <v>25</v>
      </c>
      <c r="EXB60" s="233" t="s">
        <v>342</v>
      </c>
      <c r="EXC60" s="233">
        <v>3.8</v>
      </c>
      <c r="EXD60" s="233">
        <f>EXA60*EXC60</f>
        <v>95</v>
      </c>
      <c r="EXE60" s="233">
        <v>12</v>
      </c>
      <c r="EXF60" s="233">
        <v>142</v>
      </c>
      <c r="EXG60" s="233" t="s">
        <v>343</v>
      </c>
      <c r="EXH60" s="233" t="s">
        <v>344</v>
      </c>
      <c r="EXI60" s="233">
        <v>25</v>
      </c>
      <c r="EXJ60" s="233" t="s">
        <v>342</v>
      </c>
      <c r="EXK60" s="233">
        <v>3.8</v>
      </c>
      <c r="EXL60" s="233">
        <f>EXI60*EXK60</f>
        <v>95</v>
      </c>
      <c r="EXM60" s="233">
        <v>12</v>
      </c>
      <c r="EXN60" s="233">
        <v>142</v>
      </c>
      <c r="EXO60" s="233" t="s">
        <v>343</v>
      </c>
      <c r="EXP60" s="233" t="s">
        <v>344</v>
      </c>
      <c r="EXQ60" s="233">
        <v>25</v>
      </c>
      <c r="EXR60" s="233" t="s">
        <v>342</v>
      </c>
      <c r="EXS60" s="233">
        <v>3.8</v>
      </c>
      <c r="EXT60" s="233">
        <f>EXQ60*EXS60</f>
        <v>95</v>
      </c>
      <c r="EXU60" s="233">
        <v>12</v>
      </c>
      <c r="EXV60" s="233">
        <v>142</v>
      </c>
      <c r="EXW60" s="233" t="s">
        <v>343</v>
      </c>
      <c r="EXX60" s="233" t="s">
        <v>344</v>
      </c>
      <c r="EXY60" s="233">
        <v>25</v>
      </c>
      <c r="EXZ60" s="233" t="s">
        <v>342</v>
      </c>
      <c r="EYA60" s="233">
        <v>3.8</v>
      </c>
      <c r="EYB60" s="233">
        <f>EXY60*EYA60</f>
        <v>95</v>
      </c>
      <c r="EYC60" s="233">
        <v>12</v>
      </c>
      <c r="EYD60" s="233">
        <v>142</v>
      </c>
      <c r="EYE60" s="233" t="s">
        <v>343</v>
      </c>
      <c r="EYF60" s="233" t="s">
        <v>344</v>
      </c>
      <c r="EYG60" s="233">
        <v>25</v>
      </c>
      <c r="EYH60" s="233" t="s">
        <v>342</v>
      </c>
      <c r="EYI60" s="233">
        <v>3.8</v>
      </c>
      <c r="EYJ60" s="233">
        <f>EYG60*EYI60</f>
        <v>95</v>
      </c>
      <c r="EYK60" s="233">
        <v>12</v>
      </c>
      <c r="EYL60" s="233">
        <v>142</v>
      </c>
      <c r="EYM60" s="233" t="s">
        <v>343</v>
      </c>
      <c r="EYN60" s="233" t="s">
        <v>344</v>
      </c>
      <c r="EYO60" s="233">
        <v>25</v>
      </c>
      <c r="EYP60" s="233" t="s">
        <v>342</v>
      </c>
      <c r="EYQ60" s="233">
        <v>3.8</v>
      </c>
      <c r="EYR60" s="233">
        <f>EYO60*EYQ60</f>
        <v>95</v>
      </c>
      <c r="EYS60" s="233">
        <v>12</v>
      </c>
      <c r="EYT60" s="233">
        <v>142</v>
      </c>
      <c r="EYU60" s="233" t="s">
        <v>343</v>
      </c>
      <c r="EYV60" s="233" t="s">
        <v>344</v>
      </c>
      <c r="EYW60" s="233">
        <v>25</v>
      </c>
      <c r="EYX60" s="233" t="s">
        <v>342</v>
      </c>
      <c r="EYY60" s="233">
        <v>3.8</v>
      </c>
      <c r="EYZ60" s="233">
        <f>EYW60*EYY60</f>
        <v>95</v>
      </c>
      <c r="EZA60" s="233">
        <v>12</v>
      </c>
      <c r="EZB60" s="233">
        <v>142</v>
      </c>
      <c r="EZC60" s="233" t="s">
        <v>343</v>
      </c>
      <c r="EZD60" s="233" t="s">
        <v>344</v>
      </c>
      <c r="EZE60" s="233">
        <v>25</v>
      </c>
      <c r="EZF60" s="233" t="s">
        <v>342</v>
      </c>
      <c r="EZG60" s="233">
        <v>3.8</v>
      </c>
      <c r="EZH60" s="233">
        <f>EZE60*EZG60</f>
        <v>95</v>
      </c>
      <c r="EZI60" s="233">
        <v>12</v>
      </c>
      <c r="EZJ60" s="233">
        <v>142</v>
      </c>
      <c r="EZK60" s="233" t="s">
        <v>343</v>
      </c>
      <c r="EZL60" s="233" t="s">
        <v>344</v>
      </c>
      <c r="EZM60" s="233">
        <v>25</v>
      </c>
      <c r="EZN60" s="233" t="s">
        <v>342</v>
      </c>
      <c r="EZO60" s="233">
        <v>3.8</v>
      </c>
      <c r="EZP60" s="233">
        <f>EZM60*EZO60</f>
        <v>95</v>
      </c>
      <c r="EZQ60" s="233">
        <v>12</v>
      </c>
      <c r="EZR60" s="233">
        <v>142</v>
      </c>
      <c r="EZS60" s="233" t="s">
        <v>343</v>
      </c>
      <c r="EZT60" s="233" t="s">
        <v>344</v>
      </c>
      <c r="EZU60" s="233">
        <v>25</v>
      </c>
      <c r="EZV60" s="233" t="s">
        <v>342</v>
      </c>
      <c r="EZW60" s="233">
        <v>3.8</v>
      </c>
      <c r="EZX60" s="233">
        <f>EZU60*EZW60</f>
        <v>95</v>
      </c>
      <c r="EZY60" s="233">
        <v>12</v>
      </c>
      <c r="EZZ60" s="233">
        <v>142</v>
      </c>
      <c r="FAA60" s="233" t="s">
        <v>343</v>
      </c>
      <c r="FAB60" s="233" t="s">
        <v>344</v>
      </c>
      <c r="FAC60" s="233">
        <v>25</v>
      </c>
      <c r="FAD60" s="233" t="s">
        <v>342</v>
      </c>
      <c r="FAE60" s="233">
        <v>3.8</v>
      </c>
      <c r="FAF60" s="233">
        <f>FAC60*FAE60</f>
        <v>95</v>
      </c>
      <c r="FAG60" s="233">
        <v>12</v>
      </c>
      <c r="FAH60" s="233">
        <v>142</v>
      </c>
      <c r="FAI60" s="233" t="s">
        <v>343</v>
      </c>
      <c r="FAJ60" s="233" t="s">
        <v>344</v>
      </c>
      <c r="FAK60" s="233">
        <v>25</v>
      </c>
      <c r="FAL60" s="233" t="s">
        <v>342</v>
      </c>
      <c r="FAM60" s="233">
        <v>3.8</v>
      </c>
      <c r="FAN60" s="233">
        <f>FAK60*FAM60</f>
        <v>95</v>
      </c>
      <c r="FAO60" s="233">
        <v>12</v>
      </c>
      <c r="FAP60" s="233">
        <v>142</v>
      </c>
      <c r="FAQ60" s="233" t="s">
        <v>343</v>
      </c>
      <c r="FAR60" s="233" t="s">
        <v>344</v>
      </c>
      <c r="FAS60" s="233">
        <v>25</v>
      </c>
      <c r="FAT60" s="233" t="s">
        <v>342</v>
      </c>
      <c r="FAU60" s="233">
        <v>3.8</v>
      </c>
      <c r="FAV60" s="233">
        <f>FAS60*FAU60</f>
        <v>95</v>
      </c>
      <c r="FAW60" s="233">
        <v>12</v>
      </c>
      <c r="FAX60" s="233">
        <v>142</v>
      </c>
      <c r="FAY60" s="233" t="s">
        <v>343</v>
      </c>
      <c r="FAZ60" s="233" t="s">
        <v>344</v>
      </c>
      <c r="FBA60" s="233">
        <v>25</v>
      </c>
      <c r="FBB60" s="233" t="s">
        <v>342</v>
      </c>
      <c r="FBC60" s="233">
        <v>3.8</v>
      </c>
      <c r="FBD60" s="233">
        <f>FBA60*FBC60</f>
        <v>95</v>
      </c>
      <c r="FBE60" s="233">
        <v>12</v>
      </c>
      <c r="FBF60" s="233">
        <v>142</v>
      </c>
      <c r="FBG60" s="233" t="s">
        <v>343</v>
      </c>
      <c r="FBH60" s="233" t="s">
        <v>344</v>
      </c>
      <c r="FBI60" s="233">
        <v>25</v>
      </c>
      <c r="FBJ60" s="233" t="s">
        <v>342</v>
      </c>
      <c r="FBK60" s="233">
        <v>3.8</v>
      </c>
      <c r="FBL60" s="233">
        <f>FBI60*FBK60</f>
        <v>95</v>
      </c>
      <c r="FBM60" s="233">
        <v>12</v>
      </c>
      <c r="FBN60" s="233">
        <v>142</v>
      </c>
      <c r="FBO60" s="233" t="s">
        <v>343</v>
      </c>
      <c r="FBP60" s="233" t="s">
        <v>344</v>
      </c>
      <c r="FBQ60" s="233">
        <v>25</v>
      </c>
      <c r="FBR60" s="233" t="s">
        <v>342</v>
      </c>
      <c r="FBS60" s="233">
        <v>3.8</v>
      </c>
      <c r="FBT60" s="233">
        <f>FBQ60*FBS60</f>
        <v>95</v>
      </c>
      <c r="FBU60" s="233">
        <v>12</v>
      </c>
      <c r="FBV60" s="233">
        <v>142</v>
      </c>
      <c r="FBW60" s="233" t="s">
        <v>343</v>
      </c>
      <c r="FBX60" s="233" t="s">
        <v>344</v>
      </c>
      <c r="FBY60" s="233">
        <v>25</v>
      </c>
      <c r="FBZ60" s="233" t="s">
        <v>342</v>
      </c>
      <c r="FCA60" s="233">
        <v>3.8</v>
      </c>
      <c r="FCB60" s="233">
        <f>FBY60*FCA60</f>
        <v>95</v>
      </c>
      <c r="FCC60" s="233">
        <v>12</v>
      </c>
      <c r="FCD60" s="233">
        <v>142</v>
      </c>
      <c r="FCE60" s="233" t="s">
        <v>343</v>
      </c>
      <c r="FCF60" s="233" t="s">
        <v>344</v>
      </c>
      <c r="FCG60" s="233">
        <v>25</v>
      </c>
      <c r="FCH60" s="233" t="s">
        <v>342</v>
      </c>
      <c r="FCI60" s="233">
        <v>3.8</v>
      </c>
      <c r="FCJ60" s="233">
        <f>FCG60*FCI60</f>
        <v>95</v>
      </c>
      <c r="FCK60" s="233">
        <v>12</v>
      </c>
      <c r="FCL60" s="233">
        <v>142</v>
      </c>
      <c r="FCM60" s="233" t="s">
        <v>343</v>
      </c>
      <c r="FCN60" s="233" t="s">
        <v>344</v>
      </c>
      <c r="FCO60" s="233">
        <v>25</v>
      </c>
      <c r="FCP60" s="233" t="s">
        <v>342</v>
      </c>
      <c r="FCQ60" s="233">
        <v>3.8</v>
      </c>
      <c r="FCR60" s="233">
        <f>FCO60*FCQ60</f>
        <v>95</v>
      </c>
      <c r="FCS60" s="233">
        <v>12</v>
      </c>
      <c r="FCT60" s="233">
        <v>142</v>
      </c>
      <c r="FCU60" s="233" t="s">
        <v>343</v>
      </c>
      <c r="FCV60" s="233" t="s">
        <v>344</v>
      </c>
      <c r="FCW60" s="233">
        <v>25</v>
      </c>
      <c r="FCX60" s="233" t="s">
        <v>342</v>
      </c>
      <c r="FCY60" s="233">
        <v>3.8</v>
      </c>
      <c r="FCZ60" s="233">
        <f>FCW60*FCY60</f>
        <v>95</v>
      </c>
      <c r="FDA60" s="233">
        <v>12</v>
      </c>
      <c r="FDB60" s="233">
        <v>142</v>
      </c>
      <c r="FDC60" s="233" t="s">
        <v>343</v>
      </c>
      <c r="FDD60" s="233" t="s">
        <v>344</v>
      </c>
      <c r="FDE60" s="233">
        <v>25</v>
      </c>
      <c r="FDF60" s="233" t="s">
        <v>342</v>
      </c>
      <c r="FDG60" s="233">
        <v>3.8</v>
      </c>
      <c r="FDH60" s="233">
        <f>FDE60*FDG60</f>
        <v>95</v>
      </c>
      <c r="FDI60" s="233">
        <v>12</v>
      </c>
      <c r="FDJ60" s="233">
        <v>142</v>
      </c>
      <c r="FDK60" s="233" t="s">
        <v>343</v>
      </c>
      <c r="FDL60" s="233" t="s">
        <v>344</v>
      </c>
      <c r="FDM60" s="233">
        <v>25</v>
      </c>
      <c r="FDN60" s="233" t="s">
        <v>342</v>
      </c>
      <c r="FDO60" s="233">
        <v>3.8</v>
      </c>
      <c r="FDP60" s="233">
        <f>FDM60*FDO60</f>
        <v>95</v>
      </c>
      <c r="FDQ60" s="233">
        <v>12</v>
      </c>
      <c r="FDR60" s="233">
        <v>142</v>
      </c>
      <c r="FDS60" s="233" t="s">
        <v>343</v>
      </c>
      <c r="FDT60" s="233" t="s">
        <v>344</v>
      </c>
      <c r="FDU60" s="233">
        <v>25</v>
      </c>
      <c r="FDV60" s="233" t="s">
        <v>342</v>
      </c>
      <c r="FDW60" s="233">
        <v>3.8</v>
      </c>
      <c r="FDX60" s="233">
        <f>FDU60*FDW60</f>
        <v>95</v>
      </c>
      <c r="FDY60" s="233">
        <v>12</v>
      </c>
      <c r="FDZ60" s="233">
        <v>142</v>
      </c>
      <c r="FEA60" s="233" t="s">
        <v>343</v>
      </c>
      <c r="FEB60" s="233" t="s">
        <v>344</v>
      </c>
      <c r="FEC60" s="233">
        <v>25</v>
      </c>
      <c r="FED60" s="233" t="s">
        <v>342</v>
      </c>
      <c r="FEE60" s="233">
        <v>3.8</v>
      </c>
      <c r="FEF60" s="233">
        <f>FEC60*FEE60</f>
        <v>95</v>
      </c>
      <c r="FEG60" s="233">
        <v>12</v>
      </c>
      <c r="FEH60" s="233">
        <v>142</v>
      </c>
      <c r="FEI60" s="233" t="s">
        <v>343</v>
      </c>
      <c r="FEJ60" s="233" t="s">
        <v>344</v>
      </c>
      <c r="FEK60" s="233">
        <v>25</v>
      </c>
      <c r="FEL60" s="233" t="s">
        <v>342</v>
      </c>
      <c r="FEM60" s="233">
        <v>3.8</v>
      </c>
      <c r="FEN60" s="233">
        <f>FEK60*FEM60</f>
        <v>95</v>
      </c>
      <c r="FEO60" s="233">
        <v>12</v>
      </c>
      <c r="FEP60" s="233">
        <v>142</v>
      </c>
      <c r="FEQ60" s="233" t="s">
        <v>343</v>
      </c>
      <c r="FER60" s="233" t="s">
        <v>344</v>
      </c>
      <c r="FES60" s="233">
        <v>25</v>
      </c>
      <c r="FET60" s="233" t="s">
        <v>342</v>
      </c>
      <c r="FEU60" s="233">
        <v>3.8</v>
      </c>
      <c r="FEV60" s="233">
        <f>FES60*FEU60</f>
        <v>95</v>
      </c>
      <c r="FEW60" s="233">
        <v>12</v>
      </c>
      <c r="FEX60" s="233">
        <v>142</v>
      </c>
      <c r="FEY60" s="233" t="s">
        <v>343</v>
      </c>
      <c r="FEZ60" s="233" t="s">
        <v>344</v>
      </c>
      <c r="FFA60" s="233">
        <v>25</v>
      </c>
      <c r="FFB60" s="233" t="s">
        <v>342</v>
      </c>
      <c r="FFC60" s="233">
        <v>3.8</v>
      </c>
      <c r="FFD60" s="233">
        <f>FFA60*FFC60</f>
        <v>95</v>
      </c>
      <c r="FFE60" s="233">
        <v>12</v>
      </c>
      <c r="FFF60" s="233">
        <v>142</v>
      </c>
      <c r="FFG60" s="233" t="s">
        <v>343</v>
      </c>
      <c r="FFH60" s="233" t="s">
        <v>344</v>
      </c>
      <c r="FFI60" s="233">
        <v>25</v>
      </c>
      <c r="FFJ60" s="233" t="s">
        <v>342</v>
      </c>
      <c r="FFK60" s="233">
        <v>3.8</v>
      </c>
      <c r="FFL60" s="233">
        <f>FFI60*FFK60</f>
        <v>95</v>
      </c>
      <c r="FFM60" s="233">
        <v>12</v>
      </c>
      <c r="FFN60" s="233">
        <v>142</v>
      </c>
      <c r="FFO60" s="233" t="s">
        <v>343</v>
      </c>
      <c r="FFP60" s="233" t="s">
        <v>344</v>
      </c>
      <c r="FFQ60" s="233">
        <v>25</v>
      </c>
      <c r="FFR60" s="233" t="s">
        <v>342</v>
      </c>
      <c r="FFS60" s="233">
        <v>3.8</v>
      </c>
      <c r="FFT60" s="233">
        <f>FFQ60*FFS60</f>
        <v>95</v>
      </c>
      <c r="FFU60" s="233">
        <v>12</v>
      </c>
      <c r="FFV60" s="233">
        <v>142</v>
      </c>
      <c r="FFW60" s="233" t="s">
        <v>343</v>
      </c>
      <c r="FFX60" s="233" t="s">
        <v>344</v>
      </c>
      <c r="FFY60" s="233">
        <v>25</v>
      </c>
      <c r="FFZ60" s="233" t="s">
        <v>342</v>
      </c>
      <c r="FGA60" s="233">
        <v>3.8</v>
      </c>
      <c r="FGB60" s="233">
        <f>FFY60*FGA60</f>
        <v>95</v>
      </c>
      <c r="FGC60" s="233">
        <v>12</v>
      </c>
      <c r="FGD60" s="233">
        <v>142</v>
      </c>
      <c r="FGE60" s="233" t="s">
        <v>343</v>
      </c>
      <c r="FGF60" s="233" t="s">
        <v>344</v>
      </c>
      <c r="FGG60" s="233">
        <v>25</v>
      </c>
      <c r="FGH60" s="233" t="s">
        <v>342</v>
      </c>
      <c r="FGI60" s="233">
        <v>3.8</v>
      </c>
      <c r="FGJ60" s="233">
        <f>FGG60*FGI60</f>
        <v>95</v>
      </c>
      <c r="FGK60" s="233">
        <v>12</v>
      </c>
      <c r="FGL60" s="233">
        <v>142</v>
      </c>
      <c r="FGM60" s="233" t="s">
        <v>343</v>
      </c>
      <c r="FGN60" s="233" t="s">
        <v>344</v>
      </c>
      <c r="FGO60" s="233">
        <v>25</v>
      </c>
      <c r="FGP60" s="233" t="s">
        <v>342</v>
      </c>
      <c r="FGQ60" s="233">
        <v>3.8</v>
      </c>
      <c r="FGR60" s="233">
        <f>FGO60*FGQ60</f>
        <v>95</v>
      </c>
      <c r="FGS60" s="233">
        <v>12</v>
      </c>
      <c r="FGT60" s="233">
        <v>142</v>
      </c>
      <c r="FGU60" s="233" t="s">
        <v>343</v>
      </c>
      <c r="FGV60" s="233" t="s">
        <v>344</v>
      </c>
      <c r="FGW60" s="233">
        <v>25</v>
      </c>
      <c r="FGX60" s="233" t="s">
        <v>342</v>
      </c>
      <c r="FGY60" s="233">
        <v>3.8</v>
      </c>
      <c r="FGZ60" s="233">
        <f>FGW60*FGY60</f>
        <v>95</v>
      </c>
      <c r="FHA60" s="233">
        <v>12</v>
      </c>
      <c r="FHB60" s="233">
        <v>142</v>
      </c>
      <c r="FHC60" s="233" t="s">
        <v>343</v>
      </c>
      <c r="FHD60" s="233" t="s">
        <v>344</v>
      </c>
      <c r="FHE60" s="233">
        <v>25</v>
      </c>
      <c r="FHF60" s="233" t="s">
        <v>342</v>
      </c>
      <c r="FHG60" s="233">
        <v>3.8</v>
      </c>
      <c r="FHH60" s="233">
        <f>FHE60*FHG60</f>
        <v>95</v>
      </c>
      <c r="FHI60" s="233">
        <v>12</v>
      </c>
      <c r="FHJ60" s="233">
        <v>142</v>
      </c>
      <c r="FHK60" s="233" t="s">
        <v>343</v>
      </c>
      <c r="FHL60" s="233" t="s">
        <v>344</v>
      </c>
      <c r="FHM60" s="233">
        <v>25</v>
      </c>
      <c r="FHN60" s="233" t="s">
        <v>342</v>
      </c>
      <c r="FHO60" s="233">
        <v>3.8</v>
      </c>
      <c r="FHP60" s="233">
        <f>FHM60*FHO60</f>
        <v>95</v>
      </c>
      <c r="FHQ60" s="233">
        <v>12</v>
      </c>
      <c r="FHR60" s="233">
        <v>142</v>
      </c>
      <c r="FHS60" s="233" t="s">
        <v>343</v>
      </c>
      <c r="FHT60" s="233" t="s">
        <v>344</v>
      </c>
      <c r="FHU60" s="233">
        <v>25</v>
      </c>
      <c r="FHV60" s="233" t="s">
        <v>342</v>
      </c>
      <c r="FHW60" s="233">
        <v>3.8</v>
      </c>
      <c r="FHX60" s="233">
        <f>FHU60*FHW60</f>
        <v>95</v>
      </c>
      <c r="FHY60" s="233">
        <v>12</v>
      </c>
      <c r="FHZ60" s="233">
        <v>142</v>
      </c>
      <c r="FIA60" s="233" t="s">
        <v>343</v>
      </c>
      <c r="FIB60" s="233" t="s">
        <v>344</v>
      </c>
      <c r="FIC60" s="233">
        <v>25</v>
      </c>
      <c r="FID60" s="233" t="s">
        <v>342</v>
      </c>
      <c r="FIE60" s="233">
        <v>3.8</v>
      </c>
      <c r="FIF60" s="233">
        <f>FIC60*FIE60</f>
        <v>95</v>
      </c>
      <c r="FIG60" s="233">
        <v>12</v>
      </c>
      <c r="FIH60" s="233">
        <v>142</v>
      </c>
      <c r="FII60" s="233" t="s">
        <v>343</v>
      </c>
      <c r="FIJ60" s="233" t="s">
        <v>344</v>
      </c>
      <c r="FIK60" s="233">
        <v>25</v>
      </c>
      <c r="FIL60" s="233" t="s">
        <v>342</v>
      </c>
      <c r="FIM60" s="233">
        <v>3.8</v>
      </c>
      <c r="FIN60" s="233">
        <f>FIK60*FIM60</f>
        <v>95</v>
      </c>
      <c r="FIO60" s="233">
        <v>12</v>
      </c>
      <c r="FIP60" s="233">
        <v>142</v>
      </c>
      <c r="FIQ60" s="233" t="s">
        <v>343</v>
      </c>
      <c r="FIR60" s="233" t="s">
        <v>344</v>
      </c>
      <c r="FIS60" s="233">
        <v>25</v>
      </c>
      <c r="FIT60" s="233" t="s">
        <v>342</v>
      </c>
      <c r="FIU60" s="233">
        <v>3.8</v>
      </c>
      <c r="FIV60" s="233">
        <f>FIS60*FIU60</f>
        <v>95</v>
      </c>
      <c r="FIW60" s="233">
        <v>12</v>
      </c>
      <c r="FIX60" s="233">
        <v>142</v>
      </c>
      <c r="FIY60" s="233" t="s">
        <v>343</v>
      </c>
      <c r="FIZ60" s="233" t="s">
        <v>344</v>
      </c>
      <c r="FJA60" s="233">
        <v>25</v>
      </c>
      <c r="FJB60" s="233" t="s">
        <v>342</v>
      </c>
      <c r="FJC60" s="233">
        <v>3.8</v>
      </c>
      <c r="FJD60" s="233">
        <f>FJA60*FJC60</f>
        <v>95</v>
      </c>
      <c r="FJE60" s="233">
        <v>12</v>
      </c>
      <c r="FJF60" s="233">
        <v>142</v>
      </c>
      <c r="FJG60" s="233" t="s">
        <v>343</v>
      </c>
      <c r="FJH60" s="233" t="s">
        <v>344</v>
      </c>
      <c r="FJI60" s="233">
        <v>25</v>
      </c>
      <c r="FJJ60" s="233" t="s">
        <v>342</v>
      </c>
      <c r="FJK60" s="233">
        <v>3.8</v>
      </c>
      <c r="FJL60" s="233">
        <f>FJI60*FJK60</f>
        <v>95</v>
      </c>
      <c r="FJM60" s="233">
        <v>12</v>
      </c>
      <c r="FJN60" s="233">
        <v>142</v>
      </c>
      <c r="FJO60" s="233" t="s">
        <v>343</v>
      </c>
      <c r="FJP60" s="233" t="s">
        <v>344</v>
      </c>
      <c r="FJQ60" s="233">
        <v>25</v>
      </c>
      <c r="FJR60" s="233" t="s">
        <v>342</v>
      </c>
      <c r="FJS60" s="233">
        <v>3.8</v>
      </c>
      <c r="FJT60" s="233">
        <f>FJQ60*FJS60</f>
        <v>95</v>
      </c>
      <c r="FJU60" s="233">
        <v>12</v>
      </c>
      <c r="FJV60" s="233">
        <v>142</v>
      </c>
      <c r="FJW60" s="233" t="s">
        <v>343</v>
      </c>
      <c r="FJX60" s="233" t="s">
        <v>344</v>
      </c>
      <c r="FJY60" s="233">
        <v>25</v>
      </c>
      <c r="FJZ60" s="233" t="s">
        <v>342</v>
      </c>
      <c r="FKA60" s="233">
        <v>3.8</v>
      </c>
      <c r="FKB60" s="233">
        <f>FJY60*FKA60</f>
        <v>95</v>
      </c>
      <c r="FKC60" s="233">
        <v>12</v>
      </c>
      <c r="FKD60" s="233">
        <v>142</v>
      </c>
      <c r="FKE60" s="233" t="s">
        <v>343</v>
      </c>
      <c r="FKF60" s="233" t="s">
        <v>344</v>
      </c>
      <c r="FKG60" s="233">
        <v>25</v>
      </c>
      <c r="FKH60" s="233" t="s">
        <v>342</v>
      </c>
      <c r="FKI60" s="233">
        <v>3.8</v>
      </c>
      <c r="FKJ60" s="233">
        <f>FKG60*FKI60</f>
        <v>95</v>
      </c>
      <c r="FKK60" s="233">
        <v>12</v>
      </c>
      <c r="FKL60" s="233">
        <v>142</v>
      </c>
      <c r="FKM60" s="233" t="s">
        <v>343</v>
      </c>
      <c r="FKN60" s="233" t="s">
        <v>344</v>
      </c>
      <c r="FKO60" s="233">
        <v>25</v>
      </c>
      <c r="FKP60" s="233" t="s">
        <v>342</v>
      </c>
      <c r="FKQ60" s="233">
        <v>3.8</v>
      </c>
      <c r="FKR60" s="233">
        <f>FKO60*FKQ60</f>
        <v>95</v>
      </c>
      <c r="FKS60" s="233">
        <v>12</v>
      </c>
      <c r="FKT60" s="233">
        <v>142</v>
      </c>
      <c r="FKU60" s="233" t="s">
        <v>343</v>
      </c>
      <c r="FKV60" s="233" t="s">
        <v>344</v>
      </c>
      <c r="FKW60" s="233">
        <v>25</v>
      </c>
      <c r="FKX60" s="233" t="s">
        <v>342</v>
      </c>
      <c r="FKY60" s="233">
        <v>3.8</v>
      </c>
      <c r="FKZ60" s="233">
        <f>FKW60*FKY60</f>
        <v>95</v>
      </c>
      <c r="FLA60" s="233">
        <v>12</v>
      </c>
      <c r="FLB60" s="233">
        <v>142</v>
      </c>
      <c r="FLC60" s="233" t="s">
        <v>343</v>
      </c>
      <c r="FLD60" s="233" t="s">
        <v>344</v>
      </c>
      <c r="FLE60" s="233">
        <v>25</v>
      </c>
      <c r="FLF60" s="233" t="s">
        <v>342</v>
      </c>
      <c r="FLG60" s="233">
        <v>3.8</v>
      </c>
      <c r="FLH60" s="233">
        <f>FLE60*FLG60</f>
        <v>95</v>
      </c>
      <c r="FLI60" s="233">
        <v>12</v>
      </c>
      <c r="FLJ60" s="233">
        <v>142</v>
      </c>
      <c r="FLK60" s="233" t="s">
        <v>343</v>
      </c>
      <c r="FLL60" s="233" t="s">
        <v>344</v>
      </c>
      <c r="FLM60" s="233">
        <v>25</v>
      </c>
      <c r="FLN60" s="233" t="s">
        <v>342</v>
      </c>
      <c r="FLO60" s="233">
        <v>3.8</v>
      </c>
      <c r="FLP60" s="233">
        <f>FLM60*FLO60</f>
        <v>95</v>
      </c>
      <c r="FLQ60" s="233">
        <v>12</v>
      </c>
      <c r="FLR60" s="233">
        <v>142</v>
      </c>
      <c r="FLS60" s="233" t="s">
        <v>343</v>
      </c>
      <c r="FLT60" s="233" t="s">
        <v>344</v>
      </c>
      <c r="FLU60" s="233">
        <v>25</v>
      </c>
      <c r="FLV60" s="233" t="s">
        <v>342</v>
      </c>
      <c r="FLW60" s="233">
        <v>3.8</v>
      </c>
      <c r="FLX60" s="233">
        <f>FLU60*FLW60</f>
        <v>95</v>
      </c>
      <c r="FLY60" s="233">
        <v>12</v>
      </c>
      <c r="FLZ60" s="233">
        <v>142</v>
      </c>
      <c r="FMA60" s="233" t="s">
        <v>343</v>
      </c>
      <c r="FMB60" s="233" t="s">
        <v>344</v>
      </c>
      <c r="FMC60" s="233">
        <v>25</v>
      </c>
      <c r="FMD60" s="233" t="s">
        <v>342</v>
      </c>
      <c r="FME60" s="233">
        <v>3.8</v>
      </c>
      <c r="FMF60" s="233">
        <f>FMC60*FME60</f>
        <v>95</v>
      </c>
      <c r="FMG60" s="233">
        <v>12</v>
      </c>
      <c r="FMH60" s="233">
        <v>142</v>
      </c>
      <c r="FMI60" s="233" t="s">
        <v>343</v>
      </c>
      <c r="FMJ60" s="233" t="s">
        <v>344</v>
      </c>
      <c r="FMK60" s="233">
        <v>25</v>
      </c>
      <c r="FML60" s="233" t="s">
        <v>342</v>
      </c>
      <c r="FMM60" s="233">
        <v>3.8</v>
      </c>
      <c r="FMN60" s="233">
        <f>FMK60*FMM60</f>
        <v>95</v>
      </c>
      <c r="FMO60" s="233">
        <v>12</v>
      </c>
      <c r="FMP60" s="233">
        <v>142</v>
      </c>
      <c r="FMQ60" s="233" t="s">
        <v>343</v>
      </c>
      <c r="FMR60" s="233" t="s">
        <v>344</v>
      </c>
      <c r="FMS60" s="233">
        <v>25</v>
      </c>
      <c r="FMT60" s="233" t="s">
        <v>342</v>
      </c>
      <c r="FMU60" s="233">
        <v>3.8</v>
      </c>
      <c r="FMV60" s="233">
        <f>FMS60*FMU60</f>
        <v>95</v>
      </c>
      <c r="FMW60" s="233">
        <v>12</v>
      </c>
      <c r="FMX60" s="233">
        <v>142</v>
      </c>
      <c r="FMY60" s="233" t="s">
        <v>343</v>
      </c>
      <c r="FMZ60" s="233" t="s">
        <v>344</v>
      </c>
      <c r="FNA60" s="233">
        <v>25</v>
      </c>
      <c r="FNB60" s="233" t="s">
        <v>342</v>
      </c>
      <c r="FNC60" s="233">
        <v>3.8</v>
      </c>
      <c r="FND60" s="233">
        <f>FNA60*FNC60</f>
        <v>95</v>
      </c>
      <c r="FNE60" s="233">
        <v>12</v>
      </c>
      <c r="FNF60" s="233">
        <v>142</v>
      </c>
      <c r="FNG60" s="233" t="s">
        <v>343</v>
      </c>
      <c r="FNH60" s="233" t="s">
        <v>344</v>
      </c>
      <c r="FNI60" s="233">
        <v>25</v>
      </c>
      <c r="FNJ60" s="233" t="s">
        <v>342</v>
      </c>
      <c r="FNK60" s="233">
        <v>3.8</v>
      </c>
      <c r="FNL60" s="233">
        <f>FNI60*FNK60</f>
        <v>95</v>
      </c>
      <c r="FNM60" s="233">
        <v>12</v>
      </c>
      <c r="FNN60" s="233">
        <v>142</v>
      </c>
      <c r="FNO60" s="233" t="s">
        <v>343</v>
      </c>
      <c r="FNP60" s="233" t="s">
        <v>344</v>
      </c>
      <c r="FNQ60" s="233">
        <v>25</v>
      </c>
      <c r="FNR60" s="233" t="s">
        <v>342</v>
      </c>
      <c r="FNS60" s="233">
        <v>3.8</v>
      </c>
      <c r="FNT60" s="233">
        <f>FNQ60*FNS60</f>
        <v>95</v>
      </c>
      <c r="FNU60" s="233">
        <v>12</v>
      </c>
      <c r="FNV60" s="233">
        <v>142</v>
      </c>
      <c r="FNW60" s="233" t="s">
        <v>343</v>
      </c>
      <c r="FNX60" s="233" t="s">
        <v>344</v>
      </c>
      <c r="FNY60" s="233">
        <v>25</v>
      </c>
      <c r="FNZ60" s="233" t="s">
        <v>342</v>
      </c>
      <c r="FOA60" s="233">
        <v>3.8</v>
      </c>
      <c r="FOB60" s="233">
        <f>FNY60*FOA60</f>
        <v>95</v>
      </c>
      <c r="FOC60" s="233">
        <v>12</v>
      </c>
      <c r="FOD60" s="233">
        <v>142</v>
      </c>
      <c r="FOE60" s="233" t="s">
        <v>343</v>
      </c>
      <c r="FOF60" s="233" t="s">
        <v>344</v>
      </c>
      <c r="FOG60" s="233">
        <v>25</v>
      </c>
      <c r="FOH60" s="233" t="s">
        <v>342</v>
      </c>
      <c r="FOI60" s="233">
        <v>3.8</v>
      </c>
      <c r="FOJ60" s="233">
        <f>FOG60*FOI60</f>
        <v>95</v>
      </c>
      <c r="FOK60" s="233">
        <v>12</v>
      </c>
      <c r="FOL60" s="233">
        <v>142</v>
      </c>
      <c r="FOM60" s="233" t="s">
        <v>343</v>
      </c>
      <c r="FON60" s="233" t="s">
        <v>344</v>
      </c>
      <c r="FOO60" s="233">
        <v>25</v>
      </c>
      <c r="FOP60" s="233" t="s">
        <v>342</v>
      </c>
      <c r="FOQ60" s="233">
        <v>3.8</v>
      </c>
      <c r="FOR60" s="233">
        <f>FOO60*FOQ60</f>
        <v>95</v>
      </c>
      <c r="FOS60" s="233">
        <v>12</v>
      </c>
      <c r="FOT60" s="233">
        <v>142</v>
      </c>
      <c r="FOU60" s="233" t="s">
        <v>343</v>
      </c>
      <c r="FOV60" s="233" t="s">
        <v>344</v>
      </c>
      <c r="FOW60" s="233">
        <v>25</v>
      </c>
      <c r="FOX60" s="233" t="s">
        <v>342</v>
      </c>
      <c r="FOY60" s="233">
        <v>3.8</v>
      </c>
      <c r="FOZ60" s="233">
        <f>FOW60*FOY60</f>
        <v>95</v>
      </c>
      <c r="FPA60" s="233">
        <v>12</v>
      </c>
      <c r="FPB60" s="233">
        <v>142</v>
      </c>
      <c r="FPC60" s="233" t="s">
        <v>343</v>
      </c>
      <c r="FPD60" s="233" t="s">
        <v>344</v>
      </c>
      <c r="FPE60" s="233">
        <v>25</v>
      </c>
      <c r="FPF60" s="233" t="s">
        <v>342</v>
      </c>
      <c r="FPG60" s="233">
        <v>3.8</v>
      </c>
      <c r="FPH60" s="233">
        <f>FPE60*FPG60</f>
        <v>95</v>
      </c>
      <c r="FPI60" s="233">
        <v>12</v>
      </c>
      <c r="FPJ60" s="233">
        <v>142</v>
      </c>
      <c r="FPK60" s="233" t="s">
        <v>343</v>
      </c>
      <c r="FPL60" s="233" t="s">
        <v>344</v>
      </c>
      <c r="FPM60" s="233">
        <v>25</v>
      </c>
      <c r="FPN60" s="233" t="s">
        <v>342</v>
      </c>
      <c r="FPO60" s="233">
        <v>3.8</v>
      </c>
      <c r="FPP60" s="233">
        <f>FPM60*FPO60</f>
        <v>95</v>
      </c>
      <c r="FPQ60" s="233">
        <v>12</v>
      </c>
      <c r="FPR60" s="233">
        <v>142</v>
      </c>
      <c r="FPS60" s="233" t="s">
        <v>343</v>
      </c>
      <c r="FPT60" s="233" t="s">
        <v>344</v>
      </c>
      <c r="FPU60" s="233">
        <v>25</v>
      </c>
      <c r="FPV60" s="233" t="s">
        <v>342</v>
      </c>
      <c r="FPW60" s="233">
        <v>3.8</v>
      </c>
      <c r="FPX60" s="233">
        <f>FPU60*FPW60</f>
        <v>95</v>
      </c>
      <c r="FPY60" s="233">
        <v>12</v>
      </c>
      <c r="FPZ60" s="233">
        <v>142</v>
      </c>
      <c r="FQA60" s="233" t="s">
        <v>343</v>
      </c>
      <c r="FQB60" s="233" t="s">
        <v>344</v>
      </c>
      <c r="FQC60" s="233">
        <v>25</v>
      </c>
      <c r="FQD60" s="233" t="s">
        <v>342</v>
      </c>
      <c r="FQE60" s="233">
        <v>3.8</v>
      </c>
      <c r="FQF60" s="233">
        <f>FQC60*FQE60</f>
        <v>95</v>
      </c>
      <c r="FQG60" s="233">
        <v>12</v>
      </c>
      <c r="FQH60" s="233">
        <v>142</v>
      </c>
      <c r="FQI60" s="233" t="s">
        <v>343</v>
      </c>
      <c r="FQJ60" s="233" t="s">
        <v>344</v>
      </c>
      <c r="FQK60" s="233">
        <v>25</v>
      </c>
      <c r="FQL60" s="233" t="s">
        <v>342</v>
      </c>
      <c r="FQM60" s="233">
        <v>3.8</v>
      </c>
      <c r="FQN60" s="233">
        <f>FQK60*FQM60</f>
        <v>95</v>
      </c>
      <c r="FQO60" s="233">
        <v>12</v>
      </c>
      <c r="FQP60" s="233">
        <v>142</v>
      </c>
      <c r="FQQ60" s="233" t="s">
        <v>343</v>
      </c>
      <c r="FQR60" s="233" t="s">
        <v>344</v>
      </c>
      <c r="FQS60" s="233">
        <v>25</v>
      </c>
      <c r="FQT60" s="233" t="s">
        <v>342</v>
      </c>
      <c r="FQU60" s="233">
        <v>3.8</v>
      </c>
      <c r="FQV60" s="233">
        <f>FQS60*FQU60</f>
        <v>95</v>
      </c>
      <c r="FQW60" s="233">
        <v>12</v>
      </c>
      <c r="FQX60" s="233">
        <v>142</v>
      </c>
      <c r="FQY60" s="233" t="s">
        <v>343</v>
      </c>
      <c r="FQZ60" s="233" t="s">
        <v>344</v>
      </c>
      <c r="FRA60" s="233">
        <v>25</v>
      </c>
      <c r="FRB60" s="233" t="s">
        <v>342</v>
      </c>
      <c r="FRC60" s="233">
        <v>3.8</v>
      </c>
      <c r="FRD60" s="233">
        <f>FRA60*FRC60</f>
        <v>95</v>
      </c>
      <c r="FRE60" s="233">
        <v>12</v>
      </c>
      <c r="FRF60" s="233">
        <v>142</v>
      </c>
      <c r="FRG60" s="233" t="s">
        <v>343</v>
      </c>
      <c r="FRH60" s="233" t="s">
        <v>344</v>
      </c>
      <c r="FRI60" s="233">
        <v>25</v>
      </c>
      <c r="FRJ60" s="233" t="s">
        <v>342</v>
      </c>
      <c r="FRK60" s="233">
        <v>3.8</v>
      </c>
      <c r="FRL60" s="233">
        <f>FRI60*FRK60</f>
        <v>95</v>
      </c>
      <c r="FRM60" s="233">
        <v>12</v>
      </c>
      <c r="FRN60" s="233">
        <v>142</v>
      </c>
      <c r="FRO60" s="233" t="s">
        <v>343</v>
      </c>
      <c r="FRP60" s="233" t="s">
        <v>344</v>
      </c>
      <c r="FRQ60" s="233">
        <v>25</v>
      </c>
      <c r="FRR60" s="233" t="s">
        <v>342</v>
      </c>
      <c r="FRS60" s="233">
        <v>3.8</v>
      </c>
      <c r="FRT60" s="233">
        <f>FRQ60*FRS60</f>
        <v>95</v>
      </c>
      <c r="FRU60" s="233">
        <v>12</v>
      </c>
      <c r="FRV60" s="233">
        <v>142</v>
      </c>
      <c r="FRW60" s="233" t="s">
        <v>343</v>
      </c>
      <c r="FRX60" s="233" t="s">
        <v>344</v>
      </c>
      <c r="FRY60" s="233">
        <v>25</v>
      </c>
      <c r="FRZ60" s="233" t="s">
        <v>342</v>
      </c>
      <c r="FSA60" s="233">
        <v>3.8</v>
      </c>
      <c r="FSB60" s="233">
        <f>FRY60*FSA60</f>
        <v>95</v>
      </c>
      <c r="FSC60" s="233">
        <v>12</v>
      </c>
      <c r="FSD60" s="233">
        <v>142</v>
      </c>
      <c r="FSE60" s="233" t="s">
        <v>343</v>
      </c>
      <c r="FSF60" s="233" t="s">
        <v>344</v>
      </c>
      <c r="FSG60" s="233">
        <v>25</v>
      </c>
      <c r="FSH60" s="233" t="s">
        <v>342</v>
      </c>
      <c r="FSI60" s="233">
        <v>3.8</v>
      </c>
      <c r="FSJ60" s="233">
        <f>FSG60*FSI60</f>
        <v>95</v>
      </c>
      <c r="FSK60" s="233">
        <v>12</v>
      </c>
      <c r="FSL60" s="233">
        <v>142</v>
      </c>
      <c r="FSM60" s="233" t="s">
        <v>343</v>
      </c>
      <c r="FSN60" s="233" t="s">
        <v>344</v>
      </c>
      <c r="FSO60" s="233">
        <v>25</v>
      </c>
      <c r="FSP60" s="233" t="s">
        <v>342</v>
      </c>
      <c r="FSQ60" s="233">
        <v>3.8</v>
      </c>
      <c r="FSR60" s="233">
        <f>FSO60*FSQ60</f>
        <v>95</v>
      </c>
      <c r="FSS60" s="233">
        <v>12</v>
      </c>
      <c r="FST60" s="233">
        <v>142</v>
      </c>
      <c r="FSU60" s="233" t="s">
        <v>343</v>
      </c>
      <c r="FSV60" s="233" t="s">
        <v>344</v>
      </c>
      <c r="FSW60" s="233">
        <v>25</v>
      </c>
      <c r="FSX60" s="233" t="s">
        <v>342</v>
      </c>
      <c r="FSY60" s="233">
        <v>3.8</v>
      </c>
      <c r="FSZ60" s="233">
        <f>FSW60*FSY60</f>
        <v>95</v>
      </c>
      <c r="FTA60" s="233">
        <v>12</v>
      </c>
      <c r="FTB60" s="233">
        <v>142</v>
      </c>
      <c r="FTC60" s="233" t="s">
        <v>343</v>
      </c>
      <c r="FTD60" s="233" t="s">
        <v>344</v>
      </c>
      <c r="FTE60" s="233">
        <v>25</v>
      </c>
      <c r="FTF60" s="233" t="s">
        <v>342</v>
      </c>
      <c r="FTG60" s="233">
        <v>3.8</v>
      </c>
      <c r="FTH60" s="233">
        <f>FTE60*FTG60</f>
        <v>95</v>
      </c>
      <c r="FTI60" s="233">
        <v>12</v>
      </c>
      <c r="FTJ60" s="233">
        <v>142</v>
      </c>
      <c r="FTK60" s="233" t="s">
        <v>343</v>
      </c>
      <c r="FTL60" s="233" t="s">
        <v>344</v>
      </c>
      <c r="FTM60" s="233">
        <v>25</v>
      </c>
      <c r="FTN60" s="233" t="s">
        <v>342</v>
      </c>
      <c r="FTO60" s="233">
        <v>3.8</v>
      </c>
      <c r="FTP60" s="233">
        <f>FTM60*FTO60</f>
        <v>95</v>
      </c>
      <c r="FTQ60" s="233">
        <v>12</v>
      </c>
      <c r="FTR60" s="233">
        <v>142</v>
      </c>
      <c r="FTS60" s="233" t="s">
        <v>343</v>
      </c>
      <c r="FTT60" s="233" t="s">
        <v>344</v>
      </c>
      <c r="FTU60" s="233">
        <v>25</v>
      </c>
      <c r="FTV60" s="233" t="s">
        <v>342</v>
      </c>
      <c r="FTW60" s="233">
        <v>3.8</v>
      </c>
      <c r="FTX60" s="233">
        <f>FTU60*FTW60</f>
        <v>95</v>
      </c>
      <c r="FTY60" s="233">
        <v>12</v>
      </c>
      <c r="FTZ60" s="233">
        <v>142</v>
      </c>
      <c r="FUA60" s="233" t="s">
        <v>343</v>
      </c>
      <c r="FUB60" s="233" t="s">
        <v>344</v>
      </c>
      <c r="FUC60" s="233">
        <v>25</v>
      </c>
      <c r="FUD60" s="233" t="s">
        <v>342</v>
      </c>
      <c r="FUE60" s="233">
        <v>3.8</v>
      </c>
      <c r="FUF60" s="233">
        <f>FUC60*FUE60</f>
        <v>95</v>
      </c>
      <c r="FUG60" s="233">
        <v>12</v>
      </c>
      <c r="FUH60" s="233">
        <v>142</v>
      </c>
      <c r="FUI60" s="233" t="s">
        <v>343</v>
      </c>
      <c r="FUJ60" s="233" t="s">
        <v>344</v>
      </c>
      <c r="FUK60" s="233">
        <v>25</v>
      </c>
      <c r="FUL60" s="233" t="s">
        <v>342</v>
      </c>
      <c r="FUM60" s="233">
        <v>3.8</v>
      </c>
      <c r="FUN60" s="233">
        <f>FUK60*FUM60</f>
        <v>95</v>
      </c>
      <c r="FUO60" s="233">
        <v>12</v>
      </c>
      <c r="FUP60" s="233">
        <v>142</v>
      </c>
      <c r="FUQ60" s="233" t="s">
        <v>343</v>
      </c>
      <c r="FUR60" s="233" t="s">
        <v>344</v>
      </c>
      <c r="FUS60" s="233">
        <v>25</v>
      </c>
      <c r="FUT60" s="233" t="s">
        <v>342</v>
      </c>
      <c r="FUU60" s="233">
        <v>3.8</v>
      </c>
      <c r="FUV60" s="233">
        <f>FUS60*FUU60</f>
        <v>95</v>
      </c>
      <c r="FUW60" s="233">
        <v>12</v>
      </c>
      <c r="FUX60" s="233">
        <v>142</v>
      </c>
      <c r="FUY60" s="233" t="s">
        <v>343</v>
      </c>
      <c r="FUZ60" s="233" t="s">
        <v>344</v>
      </c>
      <c r="FVA60" s="233">
        <v>25</v>
      </c>
      <c r="FVB60" s="233" t="s">
        <v>342</v>
      </c>
      <c r="FVC60" s="233">
        <v>3.8</v>
      </c>
      <c r="FVD60" s="233">
        <f>FVA60*FVC60</f>
        <v>95</v>
      </c>
      <c r="FVE60" s="233">
        <v>12</v>
      </c>
      <c r="FVF60" s="233">
        <v>142</v>
      </c>
      <c r="FVG60" s="233" t="s">
        <v>343</v>
      </c>
      <c r="FVH60" s="233" t="s">
        <v>344</v>
      </c>
      <c r="FVI60" s="233">
        <v>25</v>
      </c>
      <c r="FVJ60" s="233" t="s">
        <v>342</v>
      </c>
      <c r="FVK60" s="233">
        <v>3.8</v>
      </c>
      <c r="FVL60" s="233">
        <f>FVI60*FVK60</f>
        <v>95</v>
      </c>
      <c r="FVM60" s="233">
        <v>12</v>
      </c>
      <c r="FVN60" s="233">
        <v>142</v>
      </c>
      <c r="FVO60" s="233" t="s">
        <v>343</v>
      </c>
      <c r="FVP60" s="233" t="s">
        <v>344</v>
      </c>
      <c r="FVQ60" s="233">
        <v>25</v>
      </c>
      <c r="FVR60" s="233" t="s">
        <v>342</v>
      </c>
      <c r="FVS60" s="233">
        <v>3.8</v>
      </c>
      <c r="FVT60" s="233">
        <f>FVQ60*FVS60</f>
        <v>95</v>
      </c>
      <c r="FVU60" s="233">
        <v>12</v>
      </c>
      <c r="FVV60" s="233">
        <v>142</v>
      </c>
      <c r="FVW60" s="233" t="s">
        <v>343</v>
      </c>
      <c r="FVX60" s="233" t="s">
        <v>344</v>
      </c>
      <c r="FVY60" s="233">
        <v>25</v>
      </c>
      <c r="FVZ60" s="233" t="s">
        <v>342</v>
      </c>
      <c r="FWA60" s="233">
        <v>3.8</v>
      </c>
      <c r="FWB60" s="233">
        <f>FVY60*FWA60</f>
        <v>95</v>
      </c>
      <c r="FWC60" s="233">
        <v>12</v>
      </c>
      <c r="FWD60" s="233">
        <v>142</v>
      </c>
      <c r="FWE60" s="233" t="s">
        <v>343</v>
      </c>
      <c r="FWF60" s="233" t="s">
        <v>344</v>
      </c>
      <c r="FWG60" s="233">
        <v>25</v>
      </c>
      <c r="FWH60" s="233" t="s">
        <v>342</v>
      </c>
      <c r="FWI60" s="233">
        <v>3.8</v>
      </c>
      <c r="FWJ60" s="233">
        <f>FWG60*FWI60</f>
        <v>95</v>
      </c>
      <c r="FWK60" s="233">
        <v>12</v>
      </c>
      <c r="FWL60" s="233">
        <v>142</v>
      </c>
      <c r="FWM60" s="233" t="s">
        <v>343</v>
      </c>
      <c r="FWN60" s="233" t="s">
        <v>344</v>
      </c>
      <c r="FWO60" s="233">
        <v>25</v>
      </c>
      <c r="FWP60" s="233" t="s">
        <v>342</v>
      </c>
      <c r="FWQ60" s="233">
        <v>3.8</v>
      </c>
      <c r="FWR60" s="233">
        <f>FWO60*FWQ60</f>
        <v>95</v>
      </c>
      <c r="FWS60" s="233">
        <v>12</v>
      </c>
      <c r="FWT60" s="233">
        <v>142</v>
      </c>
      <c r="FWU60" s="233" t="s">
        <v>343</v>
      </c>
      <c r="FWV60" s="233" t="s">
        <v>344</v>
      </c>
      <c r="FWW60" s="233">
        <v>25</v>
      </c>
      <c r="FWX60" s="233" t="s">
        <v>342</v>
      </c>
      <c r="FWY60" s="233">
        <v>3.8</v>
      </c>
      <c r="FWZ60" s="233">
        <f>FWW60*FWY60</f>
        <v>95</v>
      </c>
      <c r="FXA60" s="233">
        <v>12</v>
      </c>
      <c r="FXB60" s="233">
        <v>142</v>
      </c>
      <c r="FXC60" s="233" t="s">
        <v>343</v>
      </c>
      <c r="FXD60" s="233" t="s">
        <v>344</v>
      </c>
      <c r="FXE60" s="233">
        <v>25</v>
      </c>
      <c r="FXF60" s="233" t="s">
        <v>342</v>
      </c>
      <c r="FXG60" s="233">
        <v>3.8</v>
      </c>
      <c r="FXH60" s="233">
        <f>FXE60*FXG60</f>
        <v>95</v>
      </c>
      <c r="FXI60" s="233">
        <v>12</v>
      </c>
      <c r="FXJ60" s="233">
        <v>142</v>
      </c>
      <c r="FXK60" s="233" t="s">
        <v>343</v>
      </c>
      <c r="FXL60" s="233" t="s">
        <v>344</v>
      </c>
      <c r="FXM60" s="233">
        <v>25</v>
      </c>
      <c r="FXN60" s="233" t="s">
        <v>342</v>
      </c>
      <c r="FXO60" s="233">
        <v>3.8</v>
      </c>
      <c r="FXP60" s="233">
        <f>FXM60*FXO60</f>
        <v>95</v>
      </c>
      <c r="FXQ60" s="233">
        <v>12</v>
      </c>
      <c r="FXR60" s="233">
        <v>142</v>
      </c>
      <c r="FXS60" s="233" t="s">
        <v>343</v>
      </c>
      <c r="FXT60" s="233" t="s">
        <v>344</v>
      </c>
      <c r="FXU60" s="233">
        <v>25</v>
      </c>
      <c r="FXV60" s="233" t="s">
        <v>342</v>
      </c>
      <c r="FXW60" s="233">
        <v>3.8</v>
      </c>
      <c r="FXX60" s="233">
        <f>FXU60*FXW60</f>
        <v>95</v>
      </c>
      <c r="FXY60" s="233">
        <v>12</v>
      </c>
      <c r="FXZ60" s="233">
        <v>142</v>
      </c>
      <c r="FYA60" s="233" t="s">
        <v>343</v>
      </c>
      <c r="FYB60" s="233" t="s">
        <v>344</v>
      </c>
      <c r="FYC60" s="233">
        <v>25</v>
      </c>
      <c r="FYD60" s="233" t="s">
        <v>342</v>
      </c>
      <c r="FYE60" s="233">
        <v>3.8</v>
      </c>
      <c r="FYF60" s="233">
        <f>FYC60*FYE60</f>
        <v>95</v>
      </c>
      <c r="FYG60" s="233">
        <v>12</v>
      </c>
      <c r="FYH60" s="233">
        <v>142</v>
      </c>
      <c r="FYI60" s="233" t="s">
        <v>343</v>
      </c>
      <c r="FYJ60" s="233" t="s">
        <v>344</v>
      </c>
      <c r="FYK60" s="233">
        <v>25</v>
      </c>
      <c r="FYL60" s="233" t="s">
        <v>342</v>
      </c>
      <c r="FYM60" s="233">
        <v>3.8</v>
      </c>
      <c r="FYN60" s="233">
        <f>FYK60*FYM60</f>
        <v>95</v>
      </c>
      <c r="FYO60" s="233">
        <v>12</v>
      </c>
      <c r="FYP60" s="233">
        <v>142</v>
      </c>
      <c r="FYQ60" s="233" t="s">
        <v>343</v>
      </c>
      <c r="FYR60" s="233" t="s">
        <v>344</v>
      </c>
      <c r="FYS60" s="233">
        <v>25</v>
      </c>
      <c r="FYT60" s="233" t="s">
        <v>342</v>
      </c>
      <c r="FYU60" s="233">
        <v>3.8</v>
      </c>
      <c r="FYV60" s="233">
        <f>FYS60*FYU60</f>
        <v>95</v>
      </c>
      <c r="FYW60" s="233">
        <v>12</v>
      </c>
      <c r="FYX60" s="233">
        <v>142</v>
      </c>
      <c r="FYY60" s="233" t="s">
        <v>343</v>
      </c>
      <c r="FYZ60" s="233" t="s">
        <v>344</v>
      </c>
      <c r="FZA60" s="233">
        <v>25</v>
      </c>
      <c r="FZB60" s="233" t="s">
        <v>342</v>
      </c>
      <c r="FZC60" s="233">
        <v>3.8</v>
      </c>
      <c r="FZD60" s="233">
        <f>FZA60*FZC60</f>
        <v>95</v>
      </c>
      <c r="FZE60" s="233">
        <v>12</v>
      </c>
      <c r="FZF60" s="233">
        <v>142</v>
      </c>
      <c r="FZG60" s="233" t="s">
        <v>343</v>
      </c>
      <c r="FZH60" s="233" t="s">
        <v>344</v>
      </c>
      <c r="FZI60" s="233">
        <v>25</v>
      </c>
      <c r="FZJ60" s="233" t="s">
        <v>342</v>
      </c>
      <c r="FZK60" s="233">
        <v>3.8</v>
      </c>
      <c r="FZL60" s="233">
        <f>FZI60*FZK60</f>
        <v>95</v>
      </c>
      <c r="FZM60" s="233">
        <v>12</v>
      </c>
      <c r="FZN60" s="233">
        <v>142</v>
      </c>
      <c r="FZO60" s="233" t="s">
        <v>343</v>
      </c>
      <c r="FZP60" s="233" t="s">
        <v>344</v>
      </c>
      <c r="FZQ60" s="233">
        <v>25</v>
      </c>
      <c r="FZR60" s="233" t="s">
        <v>342</v>
      </c>
      <c r="FZS60" s="233">
        <v>3.8</v>
      </c>
      <c r="FZT60" s="233">
        <f>FZQ60*FZS60</f>
        <v>95</v>
      </c>
      <c r="FZU60" s="233">
        <v>12</v>
      </c>
      <c r="FZV60" s="233">
        <v>142</v>
      </c>
      <c r="FZW60" s="233" t="s">
        <v>343</v>
      </c>
      <c r="FZX60" s="233" t="s">
        <v>344</v>
      </c>
      <c r="FZY60" s="233">
        <v>25</v>
      </c>
      <c r="FZZ60" s="233" t="s">
        <v>342</v>
      </c>
      <c r="GAA60" s="233">
        <v>3.8</v>
      </c>
      <c r="GAB60" s="233">
        <f>FZY60*GAA60</f>
        <v>95</v>
      </c>
      <c r="GAC60" s="233">
        <v>12</v>
      </c>
      <c r="GAD60" s="233">
        <v>142</v>
      </c>
      <c r="GAE60" s="233" t="s">
        <v>343</v>
      </c>
      <c r="GAF60" s="233" t="s">
        <v>344</v>
      </c>
      <c r="GAG60" s="233">
        <v>25</v>
      </c>
      <c r="GAH60" s="233" t="s">
        <v>342</v>
      </c>
      <c r="GAI60" s="233">
        <v>3.8</v>
      </c>
      <c r="GAJ60" s="233">
        <f>GAG60*GAI60</f>
        <v>95</v>
      </c>
      <c r="GAK60" s="233">
        <v>12</v>
      </c>
      <c r="GAL60" s="233">
        <v>142</v>
      </c>
      <c r="GAM60" s="233" t="s">
        <v>343</v>
      </c>
      <c r="GAN60" s="233" t="s">
        <v>344</v>
      </c>
      <c r="GAO60" s="233">
        <v>25</v>
      </c>
      <c r="GAP60" s="233" t="s">
        <v>342</v>
      </c>
      <c r="GAQ60" s="233">
        <v>3.8</v>
      </c>
      <c r="GAR60" s="233">
        <f>GAO60*GAQ60</f>
        <v>95</v>
      </c>
      <c r="GAS60" s="233">
        <v>12</v>
      </c>
      <c r="GAT60" s="233">
        <v>142</v>
      </c>
      <c r="GAU60" s="233" t="s">
        <v>343</v>
      </c>
      <c r="GAV60" s="233" t="s">
        <v>344</v>
      </c>
      <c r="GAW60" s="233">
        <v>25</v>
      </c>
      <c r="GAX60" s="233" t="s">
        <v>342</v>
      </c>
      <c r="GAY60" s="233">
        <v>3.8</v>
      </c>
      <c r="GAZ60" s="233">
        <f>GAW60*GAY60</f>
        <v>95</v>
      </c>
      <c r="GBA60" s="233">
        <v>12</v>
      </c>
      <c r="GBB60" s="233">
        <v>142</v>
      </c>
      <c r="GBC60" s="233" t="s">
        <v>343</v>
      </c>
      <c r="GBD60" s="233" t="s">
        <v>344</v>
      </c>
      <c r="GBE60" s="233">
        <v>25</v>
      </c>
      <c r="GBF60" s="233" t="s">
        <v>342</v>
      </c>
      <c r="GBG60" s="233">
        <v>3.8</v>
      </c>
      <c r="GBH60" s="233">
        <f>GBE60*GBG60</f>
        <v>95</v>
      </c>
      <c r="GBI60" s="233">
        <v>12</v>
      </c>
      <c r="GBJ60" s="233">
        <v>142</v>
      </c>
      <c r="GBK60" s="233" t="s">
        <v>343</v>
      </c>
      <c r="GBL60" s="233" t="s">
        <v>344</v>
      </c>
      <c r="GBM60" s="233">
        <v>25</v>
      </c>
      <c r="GBN60" s="233" t="s">
        <v>342</v>
      </c>
      <c r="GBO60" s="233">
        <v>3.8</v>
      </c>
      <c r="GBP60" s="233">
        <f>GBM60*GBO60</f>
        <v>95</v>
      </c>
      <c r="GBQ60" s="233">
        <v>12</v>
      </c>
      <c r="GBR60" s="233">
        <v>142</v>
      </c>
      <c r="GBS60" s="233" t="s">
        <v>343</v>
      </c>
      <c r="GBT60" s="233" t="s">
        <v>344</v>
      </c>
      <c r="GBU60" s="233">
        <v>25</v>
      </c>
      <c r="GBV60" s="233" t="s">
        <v>342</v>
      </c>
      <c r="GBW60" s="233">
        <v>3.8</v>
      </c>
      <c r="GBX60" s="233">
        <f>GBU60*GBW60</f>
        <v>95</v>
      </c>
      <c r="GBY60" s="233">
        <v>12</v>
      </c>
      <c r="GBZ60" s="233">
        <v>142</v>
      </c>
      <c r="GCA60" s="233" t="s">
        <v>343</v>
      </c>
      <c r="GCB60" s="233" t="s">
        <v>344</v>
      </c>
      <c r="GCC60" s="233">
        <v>25</v>
      </c>
      <c r="GCD60" s="233" t="s">
        <v>342</v>
      </c>
      <c r="GCE60" s="233">
        <v>3.8</v>
      </c>
      <c r="GCF60" s="233">
        <f>GCC60*GCE60</f>
        <v>95</v>
      </c>
      <c r="GCG60" s="233">
        <v>12</v>
      </c>
      <c r="GCH60" s="233">
        <v>142</v>
      </c>
      <c r="GCI60" s="233" t="s">
        <v>343</v>
      </c>
      <c r="GCJ60" s="233" t="s">
        <v>344</v>
      </c>
      <c r="GCK60" s="233">
        <v>25</v>
      </c>
      <c r="GCL60" s="233" t="s">
        <v>342</v>
      </c>
      <c r="GCM60" s="233">
        <v>3.8</v>
      </c>
      <c r="GCN60" s="233">
        <f>GCK60*GCM60</f>
        <v>95</v>
      </c>
      <c r="GCO60" s="233">
        <v>12</v>
      </c>
      <c r="GCP60" s="233">
        <v>142</v>
      </c>
      <c r="GCQ60" s="233" t="s">
        <v>343</v>
      </c>
      <c r="GCR60" s="233" t="s">
        <v>344</v>
      </c>
      <c r="GCS60" s="233">
        <v>25</v>
      </c>
      <c r="GCT60" s="233" t="s">
        <v>342</v>
      </c>
      <c r="GCU60" s="233">
        <v>3.8</v>
      </c>
      <c r="GCV60" s="233">
        <f>GCS60*GCU60</f>
        <v>95</v>
      </c>
      <c r="GCW60" s="233">
        <v>12</v>
      </c>
      <c r="GCX60" s="233">
        <v>142</v>
      </c>
      <c r="GCY60" s="233" t="s">
        <v>343</v>
      </c>
      <c r="GCZ60" s="233" t="s">
        <v>344</v>
      </c>
      <c r="GDA60" s="233">
        <v>25</v>
      </c>
      <c r="GDB60" s="233" t="s">
        <v>342</v>
      </c>
      <c r="GDC60" s="233">
        <v>3.8</v>
      </c>
      <c r="GDD60" s="233">
        <f>GDA60*GDC60</f>
        <v>95</v>
      </c>
      <c r="GDE60" s="233">
        <v>12</v>
      </c>
      <c r="GDF60" s="233">
        <v>142</v>
      </c>
      <c r="GDG60" s="233" t="s">
        <v>343</v>
      </c>
      <c r="GDH60" s="233" t="s">
        <v>344</v>
      </c>
      <c r="GDI60" s="233">
        <v>25</v>
      </c>
      <c r="GDJ60" s="233" t="s">
        <v>342</v>
      </c>
      <c r="GDK60" s="233">
        <v>3.8</v>
      </c>
      <c r="GDL60" s="233">
        <f>GDI60*GDK60</f>
        <v>95</v>
      </c>
      <c r="GDM60" s="233">
        <v>12</v>
      </c>
      <c r="GDN60" s="233">
        <v>142</v>
      </c>
      <c r="GDO60" s="233" t="s">
        <v>343</v>
      </c>
      <c r="GDP60" s="233" t="s">
        <v>344</v>
      </c>
      <c r="GDQ60" s="233">
        <v>25</v>
      </c>
      <c r="GDR60" s="233" t="s">
        <v>342</v>
      </c>
      <c r="GDS60" s="233">
        <v>3.8</v>
      </c>
      <c r="GDT60" s="233">
        <f>GDQ60*GDS60</f>
        <v>95</v>
      </c>
      <c r="GDU60" s="233">
        <v>12</v>
      </c>
      <c r="GDV60" s="233">
        <v>142</v>
      </c>
      <c r="GDW60" s="233" t="s">
        <v>343</v>
      </c>
      <c r="GDX60" s="233" t="s">
        <v>344</v>
      </c>
      <c r="GDY60" s="233">
        <v>25</v>
      </c>
      <c r="GDZ60" s="233" t="s">
        <v>342</v>
      </c>
      <c r="GEA60" s="233">
        <v>3.8</v>
      </c>
      <c r="GEB60" s="233">
        <f>GDY60*GEA60</f>
        <v>95</v>
      </c>
      <c r="GEC60" s="233">
        <v>12</v>
      </c>
      <c r="GED60" s="233">
        <v>142</v>
      </c>
      <c r="GEE60" s="233" t="s">
        <v>343</v>
      </c>
      <c r="GEF60" s="233" t="s">
        <v>344</v>
      </c>
      <c r="GEG60" s="233">
        <v>25</v>
      </c>
      <c r="GEH60" s="233" t="s">
        <v>342</v>
      </c>
      <c r="GEI60" s="233">
        <v>3.8</v>
      </c>
      <c r="GEJ60" s="233">
        <f>GEG60*GEI60</f>
        <v>95</v>
      </c>
      <c r="GEK60" s="233">
        <v>12</v>
      </c>
      <c r="GEL60" s="233">
        <v>142</v>
      </c>
      <c r="GEM60" s="233" t="s">
        <v>343</v>
      </c>
      <c r="GEN60" s="233" t="s">
        <v>344</v>
      </c>
      <c r="GEO60" s="233">
        <v>25</v>
      </c>
      <c r="GEP60" s="233" t="s">
        <v>342</v>
      </c>
      <c r="GEQ60" s="233">
        <v>3.8</v>
      </c>
      <c r="GER60" s="233">
        <f>GEO60*GEQ60</f>
        <v>95</v>
      </c>
      <c r="GES60" s="233">
        <v>12</v>
      </c>
      <c r="GET60" s="233">
        <v>142</v>
      </c>
      <c r="GEU60" s="233" t="s">
        <v>343</v>
      </c>
      <c r="GEV60" s="233" t="s">
        <v>344</v>
      </c>
      <c r="GEW60" s="233">
        <v>25</v>
      </c>
      <c r="GEX60" s="233" t="s">
        <v>342</v>
      </c>
      <c r="GEY60" s="233">
        <v>3.8</v>
      </c>
      <c r="GEZ60" s="233">
        <f>GEW60*GEY60</f>
        <v>95</v>
      </c>
      <c r="GFA60" s="233">
        <v>12</v>
      </c>
      <c r="GFB60" s="233">
        <v>142</v>
      </c>
      <c r="GFC60" s="233" t="s">
        <v>343</v>
      </c>
      <c r="GFD60" s="233" t="s">
        <v>344</v>
      </c>
      <c r="GFE60" s="233">
        <v>25</v>
      </c>
      <c r="GFF60" s="233" t="s">
        <v>342</v>
      </c>
      <c r="GFG60" s="233">
        <v>3.8</v>
      </c>
      <c r="GFH60" s="233">
        <f>GFE60*GFG60</f>
        <v>95</v>
      </c>
      <c r="GFI60" s="233">
        <v>12</v>
      </c>
      <c r="GFJ60" s="233">
        <v>142</v>
      </c>
      <c r="GFK60" s="233" t="s">
        <v>343</v>
      </c>
      <c r="GFL60" s="233" t="s">
        <v>344</v>
      </c>
      <c r="GFM60" s="233">
        <v>25</v>
      </c>
      <c r="GFN60" s="233" t="s">
        <v>342</v>
      </c>
      <c r="GFO60" s="233">
        <v>3.8</v>
      </c>
      <c r="GFP60" s="233">
        <f>GFM60*GFO60</f>
        <v>95</v>
      </c>
      <c r="GFQ60" s="233">
        <v>12</v>
      </c>
      <c r="GFR60" s="233">
        <v>142</v>
      </c>
      <c r="GFS60" s="233" t="s">
        <v>343</v>
      </c>
      <c r="GFT60" s="233" t="s">
        <v>344</v>
      </c>
      <c r="GFU60" s="233">
        <v>25</v>
      </c>
      <c r="GFV60" s="233" t="s">
        <v>342</v>
      </c>
      <c r="GFW60" s="233">
        <v>3.8</v>
      </c>
      <c r="GFX60" s="233">
        <f>GFU60*GFW60</f>
        <v>95</v>
      </c>
      <c r="GFY60" s="233">
        <v>12</v>
      </c>
      <c r="GFZ60" s="233">
        <v>142</v>
      </c>
      <c r="GGA60" s="233" t="s">
        <v>343</v>
      </c>
      <c r="GGB60" s="233" t="s">
        <v>344</v>
      </c>
      <c r="GGC60" s="233">
        <v>25</v>
      </c>
      <c r="GGD60" s="233" t="s">
        <v>342</v>
      </c>
      <c r="GGE60" s="233">
        <v>3.8</v>
      </c>
      <c r="GGF60" s="233">
        <f>GGC60*GGE60</f>
        <v>95</v>
      </c>
      <c r="GGG60" s="233">
        <v>12</v>
      </c>
      <c r="GGH60" s="233">
        <v>142</v>
      </c>
      <c r="GGI60" s="233" t="s">
        <v>343</v>
      </c>
      <c r="GGJ60" s="233" t="s">
        <v>344</v>
      </c>
      <c r="GGK60" s="233">
        <v>25</v>
      </c>
      <c r="GGL60" s="233" t="s">
        <v>342</v>
      </c>
      <c r="GGM60" s="233">
        <v>3.8</v>
      </c>
      <c r="GGN60" s="233">
        <f>GGK60*GGM60</f>
        <v>95</v>
      </c>
      <c r="GGO60" s="233">
        <v>12</v>
      </c>
      <c r="GGP60" s="233">
        <v>142</v>
      </c>
      <c r="GGQ60" s="233" t="s">
        <v>343</v>
      </c>
      <c r="GGR60" s="233" t="s">
        <v>344</v>
      </c>
      <c r="GGS60" s="233">
        <v>25</v>
      </c>
      <c r="GGT60" s="233" t="s">
        <v>342</v>
      </c>
      <c r="GGU60" s="233">
        <v>3.8</v>
      </c>
      <c r="GGV60" s="233">
        <f>GGS60*GGU60</f>
        <v>95</v>
      </c>
      <c r="GGW60" s="233">
        <v>12</v>
      </c>
      <c r="GGX60" s="233">
        <v>142</v>
      </c>
      <c r="GGY60" s="233" t="s">
        <v>343</v>
      </c>
      <c r="GGZ60" s="233" t="s">
        <v>344</v>
      </c>
      <c r="GHA60" s="233">
        <v>25</v>
      </c>
      <c r="GHB60" s="233" t="s">
        <v>342</v>
      </c>
      <c r="GHC60" s="233">
        <v>3.8</v>
      </c>
      <c r="GHD60" s="233">
        <f>GHA60*GHC60</f>
        <v>95</v>
      </c>
      <c r="GHE60" s="233">
        <v>12</v>
      </c>
      <c r="GHF60" s="233">
        <v>142</v>
      </c>
      <c r="GHG60" s="233" t="s">
        <v>343</v>
      </c>
      <c r="GHH60" s="233" t="s">
        <v>344</v>
      </c>
      <c r="GHI60" s="233">
        <v>25</v>
      </c>
      <c r="GHJ60" s="233" t="s">
        <v>342</v>
      </c>
      <c r="GHK60" s="233">
        <v>3.8</v>
      </c>
      <c r="GHL60" s="233">
        <f>GHI60*GHK60</f>
        <v>95</v>
      </c>
      <c r="GHM60" s="233">
        <v>12</v>
      </c>
      <c r="GHN60" s="233">
        <v>142</v>
      </c>
      <c r="GHO60" s="233" t="s">
        <v>343</v>
      </c>
      <c r="GHP60" s="233" t="s">
        <v>344</v>
      </c>
      <c r="GHQ60" s="233">
        <v>25</v>
      </c>
      <c r="GHR60" s="233" t="s">
        <v>342</v>
      </c>
      <c r="GHS60" s="233">
        <v>3.8</v>
      </c>
      <c r="GHT60" s="233">
        <f>GHQ60*GHS60</f>
        <v>95</v>
      </c>
      <c r="GHU60" s="233">
        <v>12</v>
      </c>
      <c r="GHV60" s="233">
        <v>142</v>
      </c>
      <c r="GHW60" s="233" t="s">
        <v>343</v>
      </c>
      <c r="GHX60" s="233" t="s">
        <v>344</v>
      </c>
      <c r="GHY60" s="233">
        <v>25</v>
      </c>
      <c r="GHZ60" s="233" t="s">
        <v>342</v>
      </c>
      <c r="GIA60" s="233">
        <v>3.8</v>
      </c>
      <c r="GIB60" s="233">
        <f>GHY60*GIA60</f>
        <v>95</v>
      </c>
      <c r="GIC60" s="233">
        <v>12</v>
      </c>
      <c r="GID60" s="233">
        <v>142</v>
      </c>
      <c r="GIE60" s="233" t="s">
        <v>343</v>
      </c>
      <c r="GIF60" s="233" t="s">
        <v>344</v>
      </c>
      <c r="GIG60" s="233">
        <v>25</v>
      </c>
      <c r="GIH60" s="233" t="s">
        <v>342</v>
      </c>
      <c r="GII60" s="233">
        <v>3.8</v>
      </c>
      <c r="GIJ60" s="233">
        <f>GIG60*GII60</f>
        <v>95</v>
      </c>
      <c r="GIK60" s="233">
        <v>12</v>
      </c>
      <c r="GIL60" s="233">
        <v>142</v>
      </c>
      <c r="GIM60" s="233" t="s">
        <v>343</v>
      </c>
      <c r="GIN60" s="233" t="s">
        <v>344</v>
      </c>
      <c r="GIO60" s="233">
        <v>25</v>
      </c>
      <c r="GIP60" s="233" t="s">
        <v>342</v>
      </c>
      <c r="GIQ60" s="233">
        <v>3.8</v>
      </c>
      <c r="GIR60" s="233">
        <f>GIO60*GIQ60</f>
        <v>95</v>
      </c>
      <c r="GIS60" s="233">
        <v>12</v>
      </c>
      <c r="GIT60" s="233">
        <v>142</v>
      </c>
      <c r="GIU60" s="233" t="s">
        <v>343</v>
      </c>
      <c r="GIV60" s="233" t="s">
        <v>344</v>
      </c>
      <c r="GIW60" s="233">
        <v>25</v>
      </c>
      <c r="GIX60" s="233" t="s">
        <v>342</v>
      </c>
      <c r="GIY60" s="233">
        <v>3.8</v>
      </c>
      <c r="GIZ60" s="233">
        <f>GIW60*GIY60</f>
        <v>95</v>
      </c>
      <c r="GJA60" s="233">
        <v>12</v>
      </c>
      <c r="GJB60" s="233">
        <v>142</v>
      </c>
      <c r="GJC60" s="233" t="s">
        <v>343</v>
      </c>
      <c r="GJD60" s="233" t="s">
        <v>344</v>
      </c>
      <c r="GJE60" s="233">
        <v>25</v>
      </c>
      <c r="GJF60" s="233" t="s">
        <v>342</v>
      </c>
      <c r="GJG60" s="233">
        <v>3.8</v>
      </c>
      <c r="GJH60" s="233">
        <f>GJE60*GJG60</f>
        <v>95</v>
      </c>
      <c r="GJI60" s="233">
        <v>12</v>
      </c>
      <c r="GJJ60" s="233">
        <v>142</v>
      </c>
      <c r="GJK60" s="233" t="s">
        <v>343</v>
      </c>
      <c r="GJL60" s="233" t="s">
        <v>344</v>
      </c>
      <c r="GJM60" s="233">
        <v>25</v>
      </c>
      <c r="GJN60" s="233" t="s">
        <v>342</v>
      </c>
      <c r="GJO60" s="233">
        <v>3.8</v>
      </c>
      <c r="GJP60" s="233">
        <f>GJM60*GJO60</f>
        <v>95</v>
      </c>
      <c r="GJQ60" s="233">
        <v>12</v>
      </c>
      <c r="GJR60" s="233">
        <v>142</v>
      </c>
      <c r="GJS60" s="233" t="s">
        <v>343</v>
      </c>
      <c r="GJT60" s="233" t="s">
        <v>344</v>
      </c>
      <c r="GJU60" s="233">
        <v>25</v>
      </c>
      <c r="GJV60" s="233" t="s">
        <v>342</v>
      </c>
      <c r="GJW60" s="233">
        <v>3.8</v>
      </c>
      <c r="GJX60" s="233">
        <f>GJU60*GJW60</f>
        <v>95</v>
      </c>
      <c r="GJY60" s="233">
        <v>12</v>
      </c>
      <c r="GJZ60" s="233">
        <v>142</v>
      </c>
      <c r="GKA60" s="233" t="s">
        <v>343</v>
      </c>
      <c r="GKB60" s="233" t="s">
        <v>344</v>
      </c>
      <c r="GKC60" s="233">
        <v>25</v>
      </c>
      <c r="GKD60" s="233" t="s">
        <v>342</v>
      </c>
      <c r="GKE60" s="233">
        <v>3.8</v>
      </c>
      <c r="GKF60" s="233">
        <f>GKC60*GKE60</f>
        <v>95</v>
      </c>
      <c r="GKG60" s="233">
        <v>12</v>
      </c>
      <c r="GKH60" s="233">
        <v>142</v>
      </c>
      <c r="GKI60" s="233" t="s">
        <v>343</v>
      </c>
      <c r="GKJ60" s="233" t="s">
        <v>344</v>
      </c>
      <c r="GKK60" s="233">
        <v>25</v>
      </c>
      <c r="GKL60" s="233" t="s">
        <v>342</v>
      </c>
      <c r="GKM60" s="233">
        <v>3.8</v>
      </c>
      <c r="GKN60" s="233">
        <f>GKK60*GKM60</f>
        <v>95</v>
      </c>
      <c r="GKO60" s="233">
        <v>12</v>
      </c>
      <c r="GKP60" s="233">
        <v>142</v>
      </c>
      <c r="GKQ60" s="233" t="s">
        <v>343</v>
      </c>
      <c r="GKR60" s="233" t="s">
        <v>344</v>
      </c>
      <c r="GKS60" s="233">
        <v>25</v>
      </c>
      <c r="GKT60" s="233" t="s">
        <v>342</v>
      </c>
      <c r="GKU60" s="233">
        <v>3.8</v>
      </c>
      <c r="GKV60" s="233">
        <f>GKS60*GKU60</f>
        <v>95</v>
      </c>
      <c r="GKW60" s="233">
        <v>12</v>
      </c>
      <c r="GKX60" s="233">
        <v>142</v>
      </c>
      <c r="GKY60" s="233" t="s">
        <v>343</v>
      </c>
      <c r="GKZ60" s="233" t="s">
        <v>344</v>
      </c>
      <c r="GLA60" s="233">
        <v>25</v>
      </c>
      <c r="GLB60" s="233" t="s">
        <v>342</v>
      </c>
      <c r="GLC60" s="233">
        <v>3.8</v>
      </c>
      <c r="GLD60" s="233">
        <f>GLA60*GLC60</f>
        <v>95</v>
      </c>
      <c r="GLE60" s="233">
        <v>12</v>
      </c>
      <c r="GLF60" s="233">
        <v>142</v>
      </c>
      <c r="GLG60" s="233" t="s">
        <v>343</v>
      </c>
      <c r="GLH60" s="233" t="s">
        <v>344</v>
      </c>
      <c r="GLI60" s="233">
        <v>25</v>
      </c>
      <c r="GLJ60" s="233" t="s">
        <v>342</v>
      </c>
      <c r="GLK60" s="233">
        <v>3.8</v>
      </c>
      <c r="GLL60" s="233">
        <f>GLI60*GLK60</f>
        <v>95</v>
      </c>
      <c r="GLM60" s="233">
        <v>12</v>
      </c>
      <c r="GLN60" s="233">
        <v>142</v>
      </c>
      <c r="GLO60" s="233" t="s">
        <v>343</v>
      </c>
      <c r="GLP60" s="233" t="s">
        <v>344</v>
      </c>
      <c r="GLQ60" s="233">
        <v>25</v>
      </c>
      <c r="GLR60" s="233" t="s">
        <v>342</v>
      </c>
      <c r="GLS60" s="233">
        <v>3.8</v>
      </c>
      <c r="GLT60" s="233">
        <f>GLQ60*GLS60</f>
        <v>95</v>
      </c>
      <c r="GLU60" s="233">
        <v>12</v>
      </c>
      <c r="GLV60" s="233">
        <v>142</v>
      </c>
      <c r="GLW60" s="233" t="s">
        <v>343</v>
      </c>
      <c r="GLX60" s="233" t="s">
        <v>344</v>
      </c>
      <c r="GLY60" s="233">
        <v>25</v>
      </c>
      <c r="GLZ60" s="233" t="s">
        <v>342</v>
      </c>
      <c r="GMA60" s="233">
        <v>3.8</v>
      </c>
      <c r="GMB60" s="233">
        <f>GLY60*GMA60</f>
        <v>95</v>
      </c>
      <c r="GMC60" s="233">
        <v>12</v>
      </c>
      <c r="GMD60" s="233">
        <v>142</v>
      </c>
      <c r="GME60" s="233" t="s">
        <v>343</v>
      </c>
      <c r="GMF60" s="233" t="s">
        <v>344</v>
      </c>
      <c r="GMG60" s="233">
        <v>25</v>
      </c>
      <c r="GMH60" s="233" t="s">
        <v>342</v>
      </c>
      <c r="GMI60" s="233">
        <v>3.8</v>
      </c>
      <c r="GMJ60" s="233">
        <f>GMG60*GMI60</f>
        <v>95</v>
      </c>
      <c r="GMK60" s="233">
        <v>12</v>
      </c>
      <c r="GML60" s="233">
        <v>142</v>
      </c>
      <c r="GMM60" s="233" t="s">
        <v>343</v>
      </c>
      <c r="GMN60" s="233" t="s">
        <v>344</v>
      </c>
      <c r="GMO60" s="233">
        <v>25</v>
      </c>
      <c r="GMP60" s="233" t="s">
        <v>342</v>
      </c>
      <c r="GMQ60" s="233">
        <v>3.8</v>
      </c>
      <c r="GMR60" s="233">
        <f>GMO60*GMQ60</f>
        <v>95</v>
      </c>
      <c r="GMS60" s="233">
        <v>12</v>
      </c>
      <c r="GMT60" s="233">
        <v>142</v>
      </c>
      <c r="GMU60" s="233" t="s">
        <v>343</v>
      </c>
      <c r="GMV60" s="233" t="s">
        <v>344</v>
      </c>
      <c r="GMW60" s="233">
        <v>25</v>
      </c>
      <c r="GMX60" s="233" t="s">
        <v>342</v>
      </c>
      <c r="GMY60" s="233">
        <v>3.8</v>
      </c>
      <c r="GMZ60" s="233">
        <f>GMW60*GMY60</f>
        <v>95</v>
      </c>
      <c r="GNA60" s="233">
        <v>12</v>
      </c>
      <c r="GNB60" s="233">
        <v>142</v>
      </c>
      <c r="GNC60" s="233" t="s">
        <v>343</v>
      </c>
      <c r="GND60" s="233" t="s">
        <v>344</v>
      </c>
      <c r="GNE60" s="233">
        <v>25</v>
      </c>
      <c r="GNF60" s="233" t="s">
        <v>342</v>
      </c>
      <c r="GNG60" s="233">
        <v>3.8</v>
      </c>
      <c r="GNH60" s="233">
        <f>GNE60*GNG60</f>
        <v>95</v>
      </c>
      <c r="GNI60" s="233">
        <v>12</v>
      </c>
      <c r="GNJ60" s="233">
        <v>142</v>
      </c>
      <c r="GNK60" s="233" t="s">
        <v>343</v>
      </c>
      <c r="GNL60" s="233" t="s">
        <v>344</v>
      </c>
      <c r="GNM60" s="233">
        <v>25</v>
      </c>
      <c r="GNN60" s="233" t="s">
        <v>342</v>
      </c>
      <c r="GNO60" s="233">
        <v>3.8</v>
      </c>
      <c r="GNP60" s="233">
        <f>GNM60*GNO60</f>
        <v>95</v>
      </c>
      <c r="GNQ60" s="233">
        <v>12</v>
      </c>
      <c r="GNR60" s="233">
        <v>142</v>
      </c>
      <c r="GNS60" s="233" t="s">
        <v>343</v>
      </c>
      <c r="GNT60" s="233" t="s">
        <v>344</v>
      </c>
      <c r="GNU60" s="233">
        <v>25</v>
      </c>
      <c r="GNV60" s="233" t="s">
        <v>342</v>
      </c>
      <c r="GNW60" s="233">
        <v>3.8</v>
      </c>
      <c r="GNX60" s="233">
        <f>GNU60*GNW60</f>
        <v>95</v>
      </c>
      <c r="GNY60" s="233">
        <v>12</v>
      </c>
      <c r="GNZ60" s="233">
        <v>142</v>
      </c>
      <c r="GOA60" s="233" t="s">
        <v>343</v>
      </c>
      <c r="GOB60" s="233" t="s">
        <v>344</v>
      </c>
      <c r="GOC60" s="233">
        <v>25</v>
      </c>
      <c r="GOD60" s="233" t="s">
        <v>342</v>
      </c>
      <c r="GOE60" s="233">
        <v>3.8</v>
      </c>
      <c r="GOF60" s="233">
        <f>GOC60*GOE60</f>
        <v>95</v>
      </c>
      <c r="GOG60" s="233">
        <v>12</v>
      </c>
      <c r="GOH60" s="233">
        <v>142</v>
      </c>
      <c r="GOI60" s="233" t="s">
        <v>343</v>
      </c>
      <c r="GOJ60" s="233" t="s">
        <v>344</v>
      </c>
      <c r="GOK60" s="233">
        <v>25</v>
      </c>
      <c r="GOL60" s="233" t="s">
        <v>342</v>
      </c>
      <c r="GOM60" s="233">
        <v>3.8</v>
      </c>
      <c r="GON60" s="233">
        <f>GOK60*GOM60</f>
        <v>95</v>
      </c>
      <c r="GOO60" s="233">
        <v>12</v>
      </c>
      <c r="GOP60" s="233">
        <v>142</v>
      </c>
      <c r="GOQ60" s="233" t="s">
        <v>343</v>
      </c>
      <c r="GOR60" s="233" t="s">
        <v>344</v>
      </c>
      <c r="GOS60" s="233">
        <v>25</v>
      </c>
      <c r="GOT60" s="233" t="s">
        <v>342</v>
      </c>
      <c r="GOU60" s="233">
        <v>3.8</v>
      </c>
      <c r="GOV60" s="233">
        <f>GOS60*GOU60</f>
        <v>95</v>
      </c>
      <c r="GOW60" s="233">
        <v>12</v>
      </c>
      <c r="GOX60" s="233">
        <v>142</v>
      </c>
      <c r="GOY60" s="233" t="s">
        <v>343</v>
      </c>
      <c r="GOZ60" s="233" t="s">
        <v>344</v>
      </c>
      <c r="GPA60" s="233">
        <v>25</v>
      </c>
      <c r="GPB60" s="233" t="s">
        <v>342</v>
      </c>
      <c r="GPC60" s="233">
        <v>3.8</v>
      </c>
      <c r="GPD60" s="233">
        <f>GPA60*GPC60</f>
        <v>95</v>
      </c>
      <c r="GPE60" s="233">
        <v>12</v>
      </c>
      <c r="GPF60" s="233">
        <v>142</v>
      </c>
      <c r="GPG60" s="233" t="s">
        <v>343</v>
      </c>
      <c r="GPH60" s="233" t="s">
        <v>344</v>
      </c>
      <c r="GPI60" s="233">
        <v>25</v>
      </c>
      <c r="GPJ60" s="233" t="s">
        <v>342</v>
      </c>
      <c r="GPK60" s="233">
        <v>3.8</v>
      </c>
      <c r="GPL60" s="233">
        <f>GPI60*GPK60</f>
        <v>95</v>
      </c>
      <c r="GPM60" s="233">
        <v>12</v>
      </c>
      <c r="GPN60" s="233">
        <v>142</v>
      </c>
      <c r="GPO60" s="233" t="s">
        <v>343</v>
      </c>
      <c r="GPP60" s="233" t="s">
        <v>344</v>
      </c>
      <c r="GPQ60" s="233">
        <v>25</v>
      </c>
      <c r="GPR60" s="233" t="s">
        <v>342</v>
      </c>
      <c r="GPS60" s="233">
        <v>3.8</v>
      </c>
      <c r="GPT60" s="233">
        <f>GPQ60*GPS60</f>
        <v>95</v>
      </c>
      <c r="GPU60" s="233">
        <v>12</v>
      </c>
      <c r="GPV60" s="233">
        <v>142</v>
      </c>
      <c r="GPW60" s="233" t="s">
        <v>343</v>
      </c>
      <c r="GPX60" s="233" t="s">
        <v>344</v>
      </c>
      <c r="GPY60" s="233">
        <v>25</v>
      </c>
      <c r="GPZ60" s="233" t="s">
        <v>342</v>
      </c>
      <c r="GQA60" s="233">
        <v>3.8</v>
      </c>
      <c r="GQB60" s="233">
        <f>GPY60*GQA60</f>
        <v>95</v>
      </c>
      <c r="GQC60" s="233">
        <v>12</v>
      </c>
      <c r="GQD60" s="233">
        <v>142</v>
      </c>
      <c r="GQE60" s="233" t="s">
        <v>343</v>
      </c>
      <c r="GQF60" s="233" t="s">
        <v>344</v>
      </c>
      <c r="GQG60" s="233">
        <v>25</v>
      </c>
      <c r="GQH60" s="233" t="s">
        <v>342</v>
      </c>
      <c r="GQI60" s="233">
        <v>3.8</v>
      </c>
      <c r="GQJ60" s="233">
        <f>GQG60*GQI60</f>
        <v>95</v>
      </c>
      <c r="GQK60" s="233">
        <v>12</v>
      </c>
      <c r="GQL60" s="233">
        <v>142</v>
      </c>
      <c r="GQM60" s="233" t="s">
        <v>343</v>
      </c>
      <c r="GQN60" s="233" t="s">
        <v>344</v>
      </c>
      <c r="GQO60" s="233">
        <v>25</v>
      </c>
      <c r="GQP60" s="233" t="s">
        <v>342</v>
      </c>
      <c r="GQQ60" s="233">
        <v>3.8</v>
      </c>
      <c r="GQR60" s="233">
        <f>GQO60*GQQ60</f>
        <v>95</v>
      </c>
      <c r="GQS60" s="233">
        <v>12</v>
      </c>
      <c r="GQT60" s="233">
        <v>142</v>
      </c>
      <c r="GQU60" s="233" t="s">
        <v>343</v>
      </c>
      <c r="GQV60" s="233" t="s">
        <v>344</v>
      </c>
      <c r="GQW60" s="233">
        <v>25</v>
      </c>
      <c r="GQX60" s="233" t="s">
        <v>342</v>
      </c>
      <c r="GQY60" s="233">
        <v>3.8</v>
      </c>
      <c r="GQZ60" s="233">
        <f>GQW60*GQY60</f>
        <v>95</v>
      </c>
      <c r="GRA60" s="233">
        <v>12</v>
      </c>
      <c r="GRB60" s="233">
        <v>142</v>
      </c>
      <c r="GRC60" s="233" t="s">
        <v>343</v>
      </c>
      <c r="GRD60" s="233" t="s">
        <v>344</v>
      </c>
      <c r="GRE60" s="233">
        <v>25</v>
      </c>
      <c r="GRF60" s="233" t="s">
        <v>342</v>
      </c>
      <c r="GRG60" s="233">
        <v>3.8</v>
      </c>
      <c r="GRH60" s="233">
        <f>GRE60*GRG60</f>
        <v>95</v>
      </c>
      <c r="GRI60" s="233">
        <v>12</v>
      </c>
      <c r="GRJ60" s="233">
        <v>142</v>
      </c>
      <c r="GRK60" s="233" t="s">
        <v>343</v>
      </c>
      <c r="GRL60" s="233" t="s">
        <v>344</v>
      </c>
      <c r="GRM60" s="233">
        <v>25</v>
      </c>
      <c r="GRN60" s="233" t="s">
        <v>342</v>
      </c>
      <c r="GRO60" s="233">
        <v>3.8</v>
      </c>
      <c r="GRP60" s="233">
        <f>GRM60*GRO60</f>
        <v>95</v>
      </c>
      <c r="GRQ60" s="233">
        <v>12</v>
      </c>
      <c r="GRR60" s="233">
        <v>142</v>
      </c>
      <c r="GRS60" s="233" t="s">
        <v>343</v>
      </c>
      <c r="GRT60" s="233" t="s">
        <v>344</v>
      </c>
      <c r="GRU60" s="233">
        <v>25</v>
      </c>
      <c r="GRV60" s="233" t="s">
        <v>342</v>
      </c>
      <c r="GRW60" s="233">
        <v>3.8</v>
      </c>
      <c r="GRX60" s="233">
        <f>GRU60*GRW60</f>
        <v>95</v>
      </c>
      <c r="GRY60" s="233">
        <v>12</v>
      </c>
      <c r="GRZ60" s="233">
        <v>142</v>
      </c>
      <c r="GSA60" s="233" t="s">
        <v>343</v>
      </c>
      <c r="GSB60" s="233" t="s">
        <v>344</v>
      </c>
      <c r="GSC60" s="233">
        <v>25</v>
      </c>
      <c r="GSD60" s="233" t="s">
        <v>342</v>
      </c>
      <c r="GSE60" s="233">
        <v>3.8</v>
      </c>
      <c r="GSF60" s="233">
        <f>GSC60*GSE60</f>
        <v>95</v>
      </c>
      <c r="GSG60" s="233">
        <v>12</v>
      </c>
      <c r="GSH60" s="233">
        <v>142</v>
      </c>
      <c r="GSI60" s="233" t="s">
        <v>343</v>
      </c>
      <c r="GSJ60" s="233" t="s">
        <v>344</v>
      </c>
      <c r="GSK60" s="233">
        <v>25</v>
      </c>
      <c r="GSL60" s="233" t="s">
        <v>342</v>
      </c>
      <c r="GSM60" s="233">
        <v>3.8</v>
      </c>
      <c r="GSN60" s="233">
        <f>GSK60*GSM60</f>
        <v>95</v>
      </c>
      <c r="GSO60" s="233">
        <v>12</v>
      </c>
      <c r="GSP60" s="233">
        <v>142</v>
      </c>
      <c r="GSQ60" s="233" t="s">
        <v>343</v>
      </c>
      <c r="GSR60" s="233" t="s">
        <v>344</v>
      </c>
      <c r="GSS60" s="233">
        <v>25</v>
      </c>
      <c r="GST60" s="233" t="s">
        <v>342</v>
      </c>
      <c r="GSU60" s="233">
        <v>3.8</v>
      </c>
      <c r="GSV60" s="233">
        <f>GSS60*GSU60</f>
        <v>95</v>
      </c>
      <c r="GSW60" s="233">
        <v>12</v>
      </c>
      <c r="GSX60" s="233">
        <v>142</v>
      </c>
      <c r="GSY60" s="233" t="s">
        <v>343</v>
      </c>
      <c r="GSZ60" s="233" t="s">
        <v>344</v>
      </c>
      <c r="GTA60" s="233">
        <v>25</v>
      </c>
      <c r="GTB60" s="233" t="s">
        <v>342</v>
      </c>
      <c r="GTC60" s="233">
        <v>3.8</v>
      </c>
      <c r="GTD60" s="233">
        <f>GTA60*GTC60</f>
        <v>95</v>
      </c>
      <c r="GTE60" s="233">
        <v>12</v>
      </c>
      <c r="GTF60" s="233">
        <v>142</v>
      </c>
      <c r="GTG60" s="233" t="s">
        <v>343</v>
      </c>
      <c r="GTH60" s="233" t="s">
        <v>344</v>
      </c>
      <c r="GTI60" s="233">
        <v>25</v>
      </c>
      <c r="GTJ60" s="233" t="s">
        <v>342</v>
      </c>
      <c r="GTK60" s="233">
        <v>3.8</v>
      </c>
      <c r="GTL60" s="233">
        <f>GTI60*GTK60</f>
        <v>95</v>
      </c>
      <c r="GTM60" s="233">
        <v>12</v>
      </c>
      <c r="GTN60" s="233">
        <v>142</v>
      </c>
      <c r="GTO60" s="233" t="s">
        <v>343</v>
      </c>
      <c r="GTP60" s="233" t="s">
        <v>344</v>
      </c>
      <c r="GTQ60" s="233">
        <v>25</v>
      </c>
      <c r="GTR60" s="233" t="s">
        <v>342</v>
      </c>
      <c r="GTS60" s="233">
        <v>3.8</v>
      </c>
      <c r="GTT60" s="233">
        <f>GTQ60*GTS60</f>
        <v>95</v>
      </c>
      <c r="GTU60" s="233">
        <v>12</v>
      </c>
      <c r="GTV60" s="233">
        <v>142</v>
      </c>
      <c r="GTW60" s="233" t="s">
        <v>343</v>
      </c>
      <c r="GTX60" s="233" t="s">
        <v>344</v>
      </c>
      <c r="GTY60" s="233">
        <v>25</v>
      </c>
      <c r="GTZ60" s="233" t="s">
        <v>342</v>
      </c>
      <c r="GUA60" s="233">
        <v>3.8</v>
      </c>
      <c r="GUB60" s="233">
        <f>GTY60*GUA60</f>
        <v>95</v>
      </c>
      <c r="GUC60" s="233">
        <v>12</v>
      </c>
      <c r="GUD60" s="233">
        <v>142</v>
      </c>
      <c r="GUE60" s="233" t="s">
        <v>343</v>
      </c>
      <c r="GUF60" s="233" t="s">
        <v>344</v>
      </c>
      <c r="GUG60" s="233">
        <v>25</v>
      </c>
      <c r="GUH60" s="233" t="s">
        <v>342</v>
      </c>
      <c r="GUI60" s="233">
        <v>3.8</v>
      </c>
      <c r="GUJ60" s="233">
        <f>GUG60*GUI60</f>
        <v>95</v>
      </c>
      <c r="GUK60" s="233">
        <v>12</v>
      </c>
      <c r="GUL60" s="233">
        <v>142</v>
      </c>
      <c r="GUM60" s="233" t="s">
        <v>343</v>
      </c>
      <c r="GUN60" s="233" t="s">
        <v>344</v>
      </c>
      <c r="GUO60" s="233">
        <v>25</v>
      </c>
      <c r="GUP60" s="233" t="s">
        <v>342</v>
      </c>
      <c r="GUQ60" s="233">
        <v>3.8</v>
      </c>
      <c r="GUR60" s="233">
        <f>GUO60*GUQ60</f>
        <v>95</v>
      </c>
      <c r="GUS60" s="233">
        <v>12</v>
      </c>
      <c r="GUT60" s="233">
        <v>142</v>
      </c>
      <c r="GUU60" s="233" t="s">
        <v>343</v>
      </c>
      <c r="GUV60" s="233" t="s">
        <v>344</v>
      </c>
      <c r="GUW60" s="233">
        <v>25</v>
      </c>
      <c r="GUX60" s="233" t="s">
        <v>342</v>
      </c>
      <c r="GUY60" s="233">
        <v>3.8</v>
      </c>
      <c r="GUZ60" s="233">
        <f>GUW60*GUY60</f>
        <v>95</v>
      </c>
      <c r="GVA60" s="233">
        <v>12</v>
      </c>
      <c r="GVB60" s="233">
        <v>142</v>
      </c>
      <c r="GVC60" s="233" t="s">
        <v>343</v>
      </c>
      <c r="GVD60" s="233" t="s">
        <v>344</v>
      </c>
      <c r="GVE60" s="233">
        <v>25</v>
      </c>
      <c r="GVF60" s="233" t="s">
        <v>342</v>
      </c>
      <c r="GVG60" s="233">
        <v>3.8</v>
      </c>
      <c r="GVH60" s="233">
        <f>GVE60*GVG60</f>
        <v>95</v>
      </c>
      <c r="GVI60" s="233">
        <v>12</v>
      </c>
      <c r="GVJ60" s="233">
        <v>142</v>
      </c>
      <c r="GVK60" s="233" t="s">
        <v>343</v>
      </c>
      <c r="GVL60" s="233" t="s">
        <v>344</v>
      </c>
      <c r="GVM60" s="233">
        <v>25</v>
      </c>
      <c r="GVN60" s="233" t="s">
        <v>342</v>
      </c>
      <c r="GVO60" s="233">
        <v>3.8</v>
      </c>
      <c r="GVP60" s="233">
        <f>GVM60*GVO60</f>
        <v>95</v>
      </c>
      <c r="GVQ60" s="233">
        <v>12</v>
      </c>
      <c r="GVR60" s="233">
        <v>142</v>
      </c>
      <c r="GVS60" s="233" t="s">
        <v>343</v>
      </c>
      <c r="GVT60" s="233" t="s">
        <v>344</v>
      </c>
      <c r="GVU60" s="233">
        <v>25</v>
      </c>
      <c r="GVV60" s="233" t="s">
        <v>342</v>
      </c>
      <c r="GVW60" s="233">
        <v>3.8</v>
      </c>
      <c r="GVX60" s="233">
        <f>GVU60*GVW60</f>
        <v>95</v>
      </c>
      <c r="GVY60" s="233">
        <v>12</v>
      </c>
      <c r="GVZ60" s="233">
        <v>142</v>
      </c>
      <c r="GWA60" s="233" t="s">
        <v>343</v>
      </c>
      <c r="GWB60" s="233" t="s">
        <v>344</v>
      </c>
      <c r="GWC60" s="233">
        <v>25</v>
      </c>
      <c r="GWD60" s="233" t="s">
        <v>342</v>
      </c>
      <c r="GWE60" s="233">
        <v>3.8</v>
      </c>
      <c r="GWF60" s="233">
        <f>GWC60*GWE60</f>
        <v>95</v>
      </c>
      <c r="GWG60" s="233">
        <v>12</v>
      </c>
      <c r="GWH60" s="233">
        <v>142</v>
      </c>
      <c r="GWI60" s="233" t="s">
        <v>343</v>
      </c>
      <c r="GWJ60" s="233" t="s">
        <v>344</v>
      </c>
      <c r="GWK60" s="233">
        <v>25</v>
      </c>
      <c r="GWL60" s="233" t="s">
        <v>342</v>
      </c>
      <c r="GWM60" s="233">
        <v>3.8</v>
      </c>
      <c r="GWN60" s="233">
        <f>GWK60*GWM60</f>
        <v>95</v>
      </c>
      <c r="GWO60" s="233">
        <v>12</v>
      </c>
      <c r="GWP60" s="233">
        <v>142</v>
      </c>
      <c r="GWQ60" s="233" t="s">
        <v>343</v>
      </c>
      <c r="GWR60" s="233" t="s">
        <v>344</v>
      </c>
      <c r="GWS60" s="233">
        <v>25</v>
      </c>
      <c r="GWT60" s="233" t="s">
        <v>342</v>
      </c>
      <c r="GWU60" s="233">
        <v>3.8</v>
      </c>
      <c r="GWV60" s="233">
        <f>GWS60*GWU60</f>
        <v>95</v>
      </c>
      <c r="GWW60" s="233">
        <v>12</v>
      </c>
      <c r="GWX60" s="233">
        <v>142</v>
      </c>
      <c r="GWY60" s="233" t="s">
        <v>343</v>
      </c>
      <c r="GWZ60" s="233" t="s">
        <v>344</v>
      </c>
      <c r="GXA60" s="233">
        <v>25</v>
      </c>
      <c r="GXB60" s="233" t="s">
        <v>342</v>
      </c>
      <c r="GXC60" s="233">
        <v>3.8</v>
      </c>
      <c r="GXD60" s="233">
        <f>GXA60*GXC60</f>
        <v>95</v>
      </c>
      <c r="GXE60" s="233">
        <v>12</v>
      </c>
      <c r="GXF60" s="233">
        <v>142</v>
      </c>
      <c r="GXG60" s="233" t="s">
        <v>343</v>
      </c>
      <c r="GXH60" s="233" t="s">
        <v>344</v>
      </c>
      <c r="GXI60" s="233">
        <v>25</v>
      </c>
      <c r="GXJ60" s="233" t="s">
        <v>342</v>
      </c>
      <c r="GXK60" s="233">
        <v>3.8</v>
      </c>
      <c r="GXL60" s="233">
        <f>GXI60*GXK60</f>
        <v>95</v>
      </c>
      <c r="GXM60" s="233">
        <v>12</v>
      </c>
      <c r="GXN60" s="233">
        <v>142</v>
      </c>
      <c r="GXO60" s="233" t="s">
        <v>343</v>
      </c>
      <c r="GXP60" s="233" t="s">
        <v>344</v>
      </c>
      <c r="GXQ60" s="233">
        <v>25</v>
      </c>
      <c r="GXR60" s="233" t="s">
        <v>342</v>
      </c>
      <c r="GXS60" s="233">
        <v>3.8</v>
      </c>
      <c r="GXT60" s="233">
        <f>GXQ60*GXS60</f>
        <v>95</v>
      </c>
      <c r="GXU60" s="233">
        <v>12</v>
      </c>
      <c r="GXV60" s="233">
        <v>142</v>
      </c>
      <c r="GXW60" s="233" t="s">
        <v>343</v>
      </c>
      <c r="GXX60" s="233" t="s">
        <v>344</v>
      </c>
      <c r="GXY60" s="233">
        <v>25</v>
      </c>
      <c r="GXZ60" s="233" t="s">
        <v>342</v>
      </c>
      <c r="GYA60" s="233">
        <v>3.8</v>
      </c>
      <c r="GYB60" s="233">
        <f>GXY60*GYA60</f>
        <v>95</v>
      </c>
      <c r="GYC60" s="233">
        <v>12</v>
      </c>
      <c r="GYD60" s="233">
        <v>142</v>
      </c>
      <c r="GYE60" s="233" t="s">
        <v>343</v>
      </c>
      <c r="GYF60" s="233" t="s">
        <v>344</v>
      </c>
      <c r="GYG60" s="233">
        <v>25</v>
      </c>
      <c r="GYH60" s="233" t="s">
        <v>342</v>
      </c>
      <c r="GYI60" s="233">
        <v>3.8</v>
      </c>
      <c r="GYJ60" s="233">
        <f>GYG60*GYI60</f>
        <v>95</v>
      </c>
      <c r="GYK60" s="233">
        <v>12</v>
      </c>
      <c r="GYL60" s="233">
        <v>142</v>
      </c>
      <c r="GYM60" s="233" t="s">
        <v>343</v>
      </c>
      <c r="GYN60" s="233" t="s">
        <v>344</v>
      </c>
      <c r="GYO60" s="233">
        <v>25</v>
      </c>
      <c r="GYP60" s="233" t="s">
        <v>342</v>
      </c>
      <c r="GYQ60" s="233">
        <v>3.8</v>
      </c>
      <c r="GYR60" s="233">
        <f>GYO60*GYQ60</f>
        <v>95</v>
      </c>
      <c r="GYS60" s="233">
        <v>12</v>
      </c>
      <c r="GYT60" s="233">
        <v>142</v>
      </c>
      <c r="GYU60" s="233" t="s">
        <v>343</v>
      </c>
      <c r="GYV60" s="233" t="s">
        <v>344</v>
      </c>
      <c r="GYW60" s="233">
        <v>25</v>
      </c>
      <c r="GYX60" s="233" t="s">
        <v>342</v>
      </c>
      <c r="GYY60" s="233">
        <v>3.8</v>
      </c>
      <c r="GYZ60" s="233">
        <f>GYW60*GYY60</f>
        <v>95</v>
      </c>
      <c r="GZA60" s="233">
        <v>12</v>
      </c>
      <c r="GZB60" s="233">
        <v>142</v>
      </c>
      <c r="GZC60" s="233" t="s">
        <v>343</v>
      </c>
      <c r="GZD60" s="233" t="s">
        <v>344</v>
      </c>
      <c r="GZE60" s="233">
        <v>25</v>
      </c>
      <c r="GZF60" s="233" t="s">
        <v>342</v>
      </c>
      <c r="GZG60" s="233">
        <v>3.8</v>
      </c>
      <c r="GZH60" s="233">
        <f>GZE60*GZG60</f>
        <v>95</v>
      </c>
      <c r="GZI60" s="233">
        <v>12</v>
      </c>
      <c r="GZJ60" s="233">
        <v>142</v>
      </c>
      <c r="GZK60" s="233" t="s">
        <v>343</v>
      </c>
      <c r="GZL60" s="233" t="s">
        <v>344</v>
      </c>
      <c r="GZM60" s="233">
        <v>25</v>
      </c>
      <c r="GZN60" s="233" t="s">
        <v>342</v>
      </c>
      <c r="GZO60" s="233">
        <v>3.8</v>
      </c>
      <c r="GZP60" s="233">
        <f>GZM60*GZO60</f>
        <v>95</v>
      </c>
      <c r="GZQ60" s="233">
        <v>12</v>
      </c>
      <c r="GZR60" s="233">
        <v>142</v>
      </c>
      <c r="GZS60" s="233" t="s">
        <v>343</v>
      </c>
      <c r="GZT60" s="233" t="s">
        <v>344</v>
      </c>
      <c r="GZU60" s="233">
        <v>25</v>
      </c>
      <c r="GZV60" s="233" t="s">
        <v>342</v>
      </c>
      <c r="GZW60" s="233">
        <v>3.8</v>
      </c>
      <c r="GZX60" s="233">
        <f>GZU60*GZW60</f>
        <v>95</v>
      </c>
      <c r="GZY60" s="233">
        <v>12</v>
      </c>
      <c r="GZZ60" s="233">
        <v>142</v>
      </c>
      <c r="HAA60" s="233" t="s">
        <v>343</v>
      </c>
      <c r="HAB60" s="233" t="s">
        <v>344</v>
      </c>
      <c r="HAC60" s="233">
        <v>25</v>
      </c>
      <c r="HAD60" s="233" t="s">
        <v>342</v>
      </c>
      <c r="HAE60" s="233">
        <v>3.8</v>
      </c>
      <c r="HAF60" s="233">
        <f>HAC60*HAE60</f>
        <v>95</v>
      </c>
      <c r="HAG60" s="233">
        <v>12</v>
      </c>
      <c r="HAH60" s="233">
        <v>142</v>
      </c>
      <c r="HAI60" s="233" t="s">
        <v>343</v>
      </c>
      <c r="HAJ60" s="233" t="s">
        <v>344</v>
      </c>
      <c r="HAK60" s="233">
        <v>25</v>
      </c>
      <c r="HAL60" s="233" t="s">
        <v>342</v>
      </c>
      <c r="HAM60" s="233">
        <v>3.8</v>
      </c>
      <c r="HAN60" s="233">
        <f>HAK60*HAM60</f>
        <v>95</v>
      </c>
      <c r="HAO60" s="233">
        <v>12</v>
      </c>
      <c r="HAP60" s="233">
        <v>142</v>
      </c>
      <c r="HAQ60" s="233" t="s">
        <v>343</v>
      </c>
      <c r="HAR60" s="233" t="s">
        <v>344</v>
      </c>
      <c r="HAS60" s="233">
        <v>25</v>
      </c>
      <c r="HAT60" s="233" t="s">
        <v>342</v>
      </c>
      <c r="HAU60" s="233">
        <v>3.8</v>
      </c>
      <c r="HAV60" s="233">
        <f>HAS60*HAU60</f>
        <v>95</v>
      </c>
      <c r="HAW60" s="233">
        <v>12</v>
      </c>
      <c r="HAX60" s="233">
        <v>142</v>
      </c>
      <c r="HAY60" s="233" t="s">
        <v>343</v>
      </c>
      <c r="HAZ60" s="233" t="s">
        <v>344</v>
      </c>
      <c r="HBA60" s="233">
        <v>25</v>
      </c>
      <c r="HBB60" s="233" t="s">
        <v>342</v>
      </c>
      <c r="HBC60" s="233">
        <v>3.8</v>
      </c>
      <c r="HBD60" s="233">
        <f>HBA60*HBC60</f>
        <v>95</v>
      </c>
      <c r="HBE60" s="233">
        <v>12</v>
      </c>
      <c r="HBF60" s="233">
        <v>142</v>
      </c>
      <c r="HBG60" s="233" t="s">
        <v>343</v>
      </c>
      <c r="HBH60" s="233" t="s">
        <v>344</v>
      </c>
      <c r="HBI60" s="233">
        <v>25</v>
      </c>
      <c r="HBJ60" s="233" t="s">
        <v>342</v>
      </c>
      <c r="HBK60" s="233">
        <v>3.8</v>
      </c>
      <c r="HBL60" s="233">
        <f>HBI60*HBK60</f>
        <v>95</v>
      </c>
      <c r="HBM60" s="233">
        <v>12</v>
      </c>
      <c r="HBN60" s="233">
        <v>142</v>
      </c>
      <c r="HBO60" s="233" t="s">
        <v>343</v>
      </c>
      <c r="HBP60" s="233" t="s">
        <v>344</v>
      </c>
      <c r="HBQ60" s="233">
        <v>25</v>
      </c>
      <c r="HBR60" s="233" t="s">
        <v>342</v>
      </c>
      <c r="HBS60" s="233">
        <v>3.8</v>
      </c>
      <c r="HBT60" s="233">
        <f>HBQ60*HBS60</f>
        <v>95</v>
      </c>
      <c r="HBU60" s="233">
        <v>12</v>
      </c>
      <c r="HBV60" s="233">
        <v>142</v>
      </c>
      <c r="HBW60" s="233" t="s">
        <v>343</v>
      </c>
      <c r="HBX60" s="233" t="s">
        <v>344</v>
      </c>
      <c r="HBY60" s="233">
        <v>25</v>
      </c>
      <c r="HBZ60" s="233" t="s">
        <v>342</v>
      </c>
      <c r="HCA60" s="233">
        <v>3.8</v>
      </c>
      <c r="HCB60" s="233">
        <f>HBY60*HCA60</f>
        <v>95</v>
      </c>
      <c r="HCC60" s="233">
        <v>12</v>
      </c>
      <c r="HCD60" s="233">
        <v>142</v>
      </c>
      <c r="HCE60" s="233" t="s">
        <v>343</v>
      </c>
      <c r="HCF60" s="233" t="s">
        <v>344</v>
      </c>
      <c r="HCG60" s="233">
        <v>25</v>
      </c>
      <c r="HCH60" s="233" t="s">
        <v>342</v>
      </c>
      <c r="HCI60" s="233">
        <v>3.8</v>
      </c>
      <c r="HCJ60" s="233">
        <f>HCG60*HCI60</f>
        <v>95</v>
      </c>
      <c r="HCK60" s="233">
        <v>12</v>
      </c>
      <c r="HCL60" s="233">
        <v>142</v>
      </c>
      <c r="HCM60" s="233" t="s">
        <v>343</v>
      </c>
      <c r="HCN60" s="233" t="s">
        <v>344</v>
      </c>
      <c r="HCO60" s="233">
        <v>25</v>
      </c>
      <c r="HCP60" s="233" t="s">
        <v>342</v>
      </c>
      <c r="HCQ60" s="233">
        <v>3.8</v>
      </c>
      <c r="HCR60" s="233">
        <f>HCO60*HCQ60</f>
        <v>95</v>
      </c>
      <c r="HCS60" s="233">
        <v>12</v>
      </c>
      <c r="HCT60" s="233">
        <v>142</v>
      </c>
      <c r="HCU60" s="233" t="s">
        <v>343</v>
      </c>
      <c r="HCV60" s="233" t="s">
        <v>344</v>
      </c>
      <c r="HCW60" s="233">
        <v>25</v>
      </c>
      <c r="HCX60" s="233" t="s">
        <v>342</v>
      </c>
      <c r="HCY60" s="233">
        <v>3.8</v>
      </c>
      <c r="HCZ60" s="233">
        <f>HCW60*HCY60</f>
        <v>95</v>
      </c>
      <c r="HDA60" s="233">
        <v>12</v>
      </c>
      <c r="HDB60" s="233">
        <v>142</v>
      </c>
      <c r="HDC60" s="233" t="s">
        <v>343</v>
      </c>
      <c r="HDD60" s="233" t="s">
        <v>344</v>
      </c>
      <c r="HDE60" s="233">
        <v>25</v>
      </c>
      <c r="HDF60" s="233" t="s">
        <v>342</v>
      </c>
      <c r="HDG60" s="233">
        <v>3.8</v>
      </c>
      <c r="HDH60" s="233">
        <f>HDE60*HDG60</f>
        <v>95</v>
      </c>
      <c r="HDI60" s="233">
        <v>12</v>
      </c>
      <c r="HDJ60" s="233">
        <v>142</v>
      </c>
      <c r="HDK60" s="233" t="s">
        <v>343</v>
      </c>
      <c r="HDL60" s="233" t="s">
        <v>344</v>
      </c>
      <c r="HDM60" s="233">
        <v>25</v>
      </c>
      <c r="HDN60" s="233" t="s">
        <v>342</v>
      </c>
      <c r="HDO60" s="233">
        <v>3.8</v>
      </c>
      <c r="HDP60" s="233">
        <f>HDM60*HDO60</f>
        <v>95</v>
      </c>
      <c r="HDQ60" s="233">
        <v>12</v>
      </c>
      <c r="HDR60" s="233">
        <v>142</v>
      </c>
      <c r="HDS60" s="233" t="s">
        <v>343</v>
      </c>
      <c r="HDT60" s="233" t="s">
        <v>344</v>
      </c>
      <c r="HDU60" s="233">
        <v>25</v>
      </c>
      <c r="HDV60" s="233" t="s">
        <v>342</v>
      </c>
      <c r="HDW60" s="233">
        <v>3.8</v>
      </c>
      <c r="HDX60" s="233">
        <f>HDU60*HDW60</f>
        <v>95</v>
      </c>
      <c r="HDY60" s="233">
        <v>12</v>
      </c>
      <c r="HDZ60" s="233">
        <v>142</v>
      </c>
      <c r="HEA60" s="233" t="s">
        <v>343</v>
      </c>
      <c r="HEB60" s="233" t="s">
        <v>344</v>
      </c>
      <c r="HEC60" s="233">
        <v>25</v>
      </c>
      <c r="HED60" s="233" t="s">
        <v>342</v>
      </c>
      <c r="HEE60" s="233">
        <v>3.8</v>
      </c>
      <c r="HEF60" s="233">
        <f>HEC60*HEE60</f>
        <v>95</v>
      </c>
      <c r="HEG60" s="233">
        <v>12</v>
      </c>
      <c r="HEH60" s="233">
        <v>142</v>
      </c>
      <c r="HEI60" s="233" t="s">
        <v>343</v>
      </c>
      <c r="HEJ60" s="233" t="s">
        <v>344</v>
      </c>
      <c r="HEK60" s="233">
        <v>25</v>
      </c>
      <c r="HEL60" s="233" t="s">
        <v>342</v>
      </c>
      <c r="HEM60" s="233">
        <v>3.8</v>
      </c>
      <c r="HEN60" s="233">
        <f>HEK60*HEM60</f>
        <v>95</v>
      </c>
      <c r="HEO60" s="233">
        <v>12</v>
      </c>
      <c r="HEP60" s="233">
        <v>142</v>
      </c>
      <c r="HEQ60" s="233" t="s">
        <v>343</v>
      </c>
      <c r="HER60" s="233" t="s">
        <v>344</v>
      </c>
      <c r="HES60" s="233">
        <v>25</v>
      </c>
      <c r="HET60" s="233" t="s">
        <v>342</v>
      </c>
      <c r="HEU60" s="233">
        <v>3.8</v>
      </c>
      <c r="HEV60" s="233">
        <f>HES60*HEU60</f>
        <v>95</v>
      </c>
      <c r="HEW60" s="233">
        <v>12</v>
      </c>
      <c r="HEX60" s="233">
        <v>142</v>
      </c>
      <c r="HEY60" s="233" t="s">
        <v>343</v>
      </c>
      <c r="HEZ60" s="233" t="s">
        <v>344</v>
      </c>
      <c r="HFA60" s="233">
        <v>25</v>
      </c>
      <c r="HFB60" s="233" t="s">
        <v>342</v>
      </c>
      <c r="HFC60" s="233">
        <v>3.8</v>
      </c>
      <c r="HFD60" s="233">
        <f>HFA60*HFC60</f>
        <v>95</v>
      </c>
      <c r="HFE60" s="233">
        <v>12</v>
      </c>
      <c r="HFF60" s="233">
        <v>142</v>
      </c>
      <c r="HFG60" s="233" t="s">
        <v>343</v>
      </c>
      <c r="HFH60" s="233" t="s">
        <v>344</v>
      </c>
      <c r="HFI60" s="233">
        <v>25</v>
      </c>
      <c r="HFJ60" s="233" t="s">
        <v>342</v>
      </c>
      <c r="HFK60" s="233">
        <v>3.8</v>
      </c>
      <c r="HFL60" s="233">
        <f>HFI60*HFK60</f>
        <v>95</v>
      </c>
      <c r="HFM60" s="233">
        <v>12</v>
      </c>
      <c r="HFN60" s="233">
        <v>142</v>
      </c>
      <c r="HFO60" s="233" t="s">
        <v>343</v>
      </c>
      <c r="HFP60" s="233" t="s">
        <v>344</v>
      </c>
      <c r="HFQ60" s="233">
        <v>25</v>
      </c>
      <c r="HFR60" s="233" t="s">
        <v>342</v>
      </c>
      <c r="HFS60" s="233">
        <v>3.8</v>
      </c>
      <c r="HFT60" s="233">
        <f>HFQ60*HFS60</f>
        <v>95</v>
      </c>
      <c r="HFU60" s="233">
        <v>12</v>
      </c>
      <c r="HFV60" s="233">
        <v>142</v>
      </c>
      <c r="HFW60" s="233" t="s">
        <v>343</v>
      </c>
      <c r="HFX60" s="233" t="s">
        <v>344</v>
      </c>
      <c r="HFY60" s="233">
        <v>25</v>
      </c>
      <c r="HFZ60" s="233" t="s">
        <v>342</v>
      </c>
      <c r="HGA60" s="233">
        <v>3.8</v>
      </c>
      <c r="HGB60" s="233">
        <f>HFY60*HGA60</f>
        <v>95</v>
      </c>
      <c r="HGC60" s="233">
        <v>12</v>
      </c>
      <c r="HGD60" s="233">
        <v>142</v>
      </c>
      <c r="HGE60" s="233" t="s">
        <v>343</v>
      </c>
      <c r="HGF60" s="233" t="s">
        <v>344</v>
      </c>
      <c r="HGG60" s="233">
        <v>25</v>
      </c>
      <c r="HGH60" s="233" t="s">
        <v>342</v>
      </c>
      <c r="HGI60" s="233">
        <v>3.8</v>
      </c>
      <c r="HGJ60" s="233">
        <f>HGG60*HGI60</f>
        <v>95</v>
      </c>
      <c r="HGK60" s="233">
        <v>12</v>
      </c>
      <c r="HGL60" s="233">
        <v>142</v>
      </c>
      <c r="HGM60" s="233" t="s">
        <v>343</v>
      </c>
      <c r="HGN60" s="233" t="s">
        <v>344</v>
      </c>
      <c r="HGO60" s="233">
        <v>25</v>
      </c>
      <c r="HGP60" s="233" t="s">
        <v>342</v>
      </c>
      <c r="HGQ60" s="233">
        <v>3.8</v>
      </c>
      <c r="HGR60" s="233">
        <f>HGO60*HGQ60</f>
        <v>95</v>
      </c>
      <c r="HGS60" s="233">
        <v>12</v>
      </c>
      <c r="HGT60" s="233">
        <v>142</v>
      </c>
      <c r="HGU60" s="233" t="s">
        <v>343</v>
      </c>
      <c r="HGV60" s="233" t="s">
        <v>344</v>
      </c>
      <c r="HGW60" s="233">
        <v>25</v>
      </c>
      <c r="HGX60" s="233" t="s">
        <v>342</v>
      </c>
      <c r="HGY60" s="233">
        <v>3.8</v>
      </c>
      <c r="HGZ60" s="233">
        <f>HGW60*HGY60</f>
        <v>95</v>
      </c>
      <c r="HHA60" s="233">
        <v>12</v>
      </c>
      <c r="HHB60" s="233">
        <v>142</v>
      </c>
      <c r="HHC60" s="233" t="s">
        <v>343</v>
      </c>
      <c r="HHD60" s="233" t="s">
        <v>344</v>
      </c>
      <c r="HHE60" s="233">
        <v>25</v>
      </c>
      <c r="HHF60" s="233" t="s">
        <v>342</v>
      </c>
      <c r="HHG60" s="233">
        <v>3.8</v>
      </c>
      <c r="HHH60" s="233">
        <f>HHE60*HHG60</f>
        <v>95</v>
      </c>
      <c r="HHI60" s="233">
        <v>12</v>
      </c>
      <c r="HHJ60" s="233">
        <v>142</v>
      </c>
      <c r="HHK60" s="233" t="s">
        <v>343</v>
      </c>
      <c r="HHL60" s="233" t="s">
        <v>344</v>
      </c>
      <c r="HHM60" s="233">
        <v>25</v>
      </c>
      <c r="HHN60" s="233" t="s">
        <v>342</v>
      </c>
      <c r="HHO60" s="233">
        <v>3.8</v>
      </c>
      <c r="HHP60" s="233">
        <f>HHM60*HHO60</f>
        <v>95</v>
      </c>
      <c r="HHQ60" s="233">
        <v>12</v>
      </c>
      <c r="HHR60" s="233">
        <v>142</v>
      </c>
      <c r="HHS60" s="233" t="s">
        <v>343</v>
      </c>
      <c r="HHT60" s="233" t="s">
        <v>344</v>
      </c>
      <c r="HHU60" s="233">
        <v>25</v>
      </c>
      <c r="HHV60" s="233" t="s">
        <v>342</v>
      </c>
      <c r="HHW60" s="233">
        <v>3.8</v>
      </c>
      <c r="HHX60" s="233">
        <f>HHU60*HHW60</f>
        <v>95</v>
      </c>
      <c r="HHY60" s="233">
        <v>12</v>
      </c>
      <c r="HHZ60" s="233">
        <v>142</v>
      </c>
      <c r="HIA60" s="233" t="s">
        <v>343</v>
      </c>
      <c r="HIB60" s="233" t="s">
        <v>344</v>
      </c>
      <c r="HIC60" s="233">
        <v>25</v>
      </c>
      <c r="HID60" s="233" t="s">
        <v>342</v>
      </c>
      <c r="HIE60" s="233">
        <v>3.8</v>
      </c>
      <c r="HIF60" s="233">
        <f>HIC60*HIE60</f>
        <v>95</v>
      </c>
      <c r="HIG60" s="233">
        <v>12</v>
      </c>
      <c r="HIH60" s="233">
        <v>142</v>
      </c>
      <c r="HII60" s="233" t="s">
        <v>343</v>
      </c>
      <c r="HIJ60" s="233" t="s">
        <v>344</v>
      </c>
      <c r="HIK60" s="233">
        <v>25</v>
      </c>
      <c r="HIL60" s="233" t="s">
        <v>342</v>
      </c>
      <c r="HIM60" s="233">
        <v>3.8</v>
      </c>
      <c r="HIN60" s="233">
        <f>HIK60*HIM60</f>
        <v>95</v>
      </c>
      <c r="HIO60" s="233">
        <v>12</v>
      </c>
      <c r="HIP60" s="233">
        <v>142</v>
      </c>
      <c r="HIQ60" s="233" t="s">
        <v>343</v>
      </c>
      <c r="HIR60" s="233" t="s">
        <v>344</v>
      </c>
      <c r="HIS60" s="233">
        <v>25</v>
      </c>
      <c r="HIT60" s="233" t="s">
        <v>342</v>
      </c>
      <c r="HIU60" s="233">
        <v>3.8</v>
      </c>
      <c r="HIV60" s="233">
        <f>HIS60*HIU60</f>
        <v>95</v>
      </c>
      <c r="HIW60" s="233">
        <v>12</v>
      </c>
      <c r="HIX60" s="233">
        <v>142</v>
      </c>
      <c r="HIY60" s="233" t="s">
        <v>343</v>
      </c>
      <c r="HIZ60" s="233" t="s">
        <v>344</v>
      </c>
      <c r="HJA60" s="233">
        <v>25</v>
      </c>
      <c r="HJB60" s="233" t="s">
        <v>342</v>
      </c>
      <c r="HJC60" s="233">
        <v>3.8</v>
      </c>
      <c r="HJD60" s="233">
        <f>HJA60*HJC60</f>
        <v>95</v>
      </c>
      <c r="HJE60" s="233">
        <v>12</v>
      </c>
      <c r="HJF60" s="233">
        <v>142</v>
      </c>
      <c r="HJG60" s="233" t="s">
        <v>343</v>
      </c>
      <c r="HJH60" s="233" t="s">
        <v>344</v>
      </c>
      <c r="HJI60" s="233">
        <v>25</v>
      </c>
      <c r="HJJ60" s="233" t="s">
        <v>342</v>
      </c>
      <c r="HJK60" s="233">
        <v>3.8</v>
      </c>
      <c r="HJL60" s="233">
        <f>HJI60*HJK60</f>
        <v>95</v>
      </c>
      <c r="HJM60" s="233">
        <v>12</v>
      </c>
      <c r="HJN60" s="233">
        <v>142</v>
      </c>
      <c r="HJO60" s="233" t="s">
        <v>343</v>
      </c>
      <c r="HJP60" s="233" t="s">
        <v>344</v>
      </c>
      <c r="HJQ60" s="233">
        <v>25</v>
      </c>
      <c r="HJR60" s="233" t="s">
        <v>342</v>
      </c>
      <c r="HJS60" s="233">
        <v>3.8</v>
      </c>
      <c r="HJT60" s="233">
        <f>HJQ60*HJS60</f>
        <v>95</v>
      </c>
      <c r="HJU60" s="233">
        <v>12</v>
      </c>
      <c r="HJV60" s="233">
        <v>142</v>
      </c>
      <c r="HJW60" s="233" t="s">
        <v>343</v>
      </c>
      <c r="HJX60" s="233" t="s">
        <v>344</v>
      </c>
      <c r="HJY60" s="233">
        <v>25</v>
      </c>
      <c r="HJZ60" s="233" t="s">
        <v>342</v>
      </c>
      <c r="HKA60" s="233">
        <v>3.8</v>
      </c>
      <c r="HKB60" s="233">
        <f>HJY60*HKA60</f>
        <v>95</v>
      </c>
      <c r="HKC60" s="233">
        <v>12</v>
      </c>
      <c r="HKD60" s="233">
        <v>142</v>
      </c>
      <c r="HKE60" s="233" t="s">
        <v>343</v>
      </c>
      <c r="HKF60" s="233" t="s">
        <v>344</v>
      </c>
      <c r="HKG60" s="233">
        <v>25</v>
      </c>
      <c r="HKH60" s="233" t="s">
        <v>342</v>
      </c>
      <c r="HKI60" s="233">
        <v>3.8</v>
      </c>
      <c r="HKJ60" s="233">
        <f>HKG60*HKI60</f>
        <v>95</v>
      </c>
      <c r="HKK60" s="233">
        <v>12</v>
      </c>
      <c r="HKL60" s="233">
        <v>142</v>
      </c>
      <c r="HKM60" s="233" t="s">
        <v>343</v>
      </c>
      <c r="HKN60" s="233" t="s">
        <v>344</v>
      </c>
      <c r="HKO60" s="233">
        <v>25</v>
      </c>
      <c r="HKP60" s="233" t="s">
        <v>342</v>
      </c>
      <c r="HKQ60" s="233">
        <v>3.8</v>
      </c>
      <c r="HKR60" s="233">
        <f>HKO60*HKQ60</f>
        <v>95</v>
      </c>
      <c r="HKS60" s="233">
        <v>12</v>
      </c>
      <c r="HKT60" s="233">
        <v>142</v>
      </c>
      <c r="HKU60" s="233" t="s">
        <v>343</v>
      </c>
      <c r="HKV60" s="233" t="s">
        <v>344</v>
      </c>
      <c r="HKW60" s="233">
        <v>25</v>
      </c>
      <c r="HKX60" s="233" t="s">
        <v>342</v>
      </c>
      <c r="HKY60" s="233">
        <v>3.8</v>
      </c>
      <c r="HKZ60" s="233">
        <f>HKW60*HKY60</f>
        <v>95</v>
      </c>
      <c r="HLA60" s="233">
        <v>12</v>
      </c>
      <c r="HLB60" s="233">
        <v>142</v>
      </c>
      <c r="HLC60" s="233" t="s">
        <v>343</v>
      </c>
      <c r="HLD60" s="233" t="s">
        <v>344</v>
      </c>
      <c r="HLE60" s="233">
        <v>25</v>
      </c>
      <c r="HLF60" s="233" t="s">
        <v>342</v>
      </c>
      <c r="HLG60" s="233">
        <v>3.8</v>
      </c>
      <c r="HLH60" s="233">
        <f>HLE60*HLG60</f>
        <v>95</v>
      </c>
      <c r="HLI60" s="233">
        <v>12</v>
      </c>
      <c r="HLJ60" s="233">
        <v>142</v>
      </c>
      <c r="HLK60" s="233" t="s">
        <v>343</v>
      </c>
      <c r="HLL60" s="233" t="s">
        <v>344</v>
      </c>
      <c r="HLM60" s="233">
        <v>25</v>
      </c>
      <c r="HLN60" s="233" t="s">
        <v>342</v>
      </c>
      <c r="HLO60" s="233">
        <v>3.8</v>
      </c>
      <c r="HLP60" s="233">
        <f>HLM60*HLO60</f>
        <v>95</v>
      </c>
      <c r="HLQ60" s="233">
        <v>12</v>
      </c>
      <c r="HLR60" s="233">
        <v>142</v>
      </c>
      <c r="HLS60" s="233" t="s">
        <v>343</v>
      </c>
      <c r="HLT60" s="233" t="s">
        <v>344</v>
      </c>
      <c r="HLU60" s="233">
        <v>25</v>
      </c>
      <c r="HLV60" s="233" t="s">
        <v>342</v>
      </c>
      <c r="HLW60" s="233">
        <v>3.8</v>
      </c>
      <c r="HLX60" s="233">
        <f>HLU60*HLW60</f>
        <v>95</v>
      </c>
      <c r="HLY60" s="233">
        <v>12</v>
      </c>
      <c r="HLZ60" s="233">
        <v>142</v>
      </c>
      <c r="HMA60" s="233" t="s">
        <v>343</v>
      </c>
      <c r="HMB60" s="233" t="s">
        <v>344</v>
      </c>
      <c r="HMC60" s="233">
        <v>25</v>
      </c>
      <c r="HMD60" s="233" t="s">
        <v>342</v>
      </c>
      <c r="HME60" s="233">
        <v>3.8</v>
      </c>
      <c r="HMF60" s="233">
        <f>HMC60*HME60</f>
        <v>95</v>
      </c>
      <c r="HMG60" s="233">
        <v>12</v>
      </c>
      <c r="HMH60" s="233">
        <v>142</v>
      </c>
      <c r="HMI60" s="233" t="s">
        <v>343</v>
      </c>
      <c r="HMJ60" s="233" t="s">
        <v>344</v>
      </c>
      <c r="HMK60" s="233">
        <v>25</v>
      </c>
      <c r="HML60" s="233" t="s">
        <v>342</v>
      </c>
      <c r="HMM60" s="233">
        <v>3.8</v>
      </c>
      <c r="HMN60" s="233">
        <f>HMK60*HMM60</f>
        <v>95</v>
      </c>
      <c r="HMO60" s="233">
        <v>12</v>
      </c>
      <c r="HMP60" s="233">
        <v>142</v>
      </c>
      <c r="HMQ60" s="233" t="s">
        <v>343</v>
      </c>
      <c r="HMR60" s="233" t="s">
        <v>344</v>
      </c>
      <c r="HMS60" s="233">
        <v>25</v>
      </c>
      <c r="HMT60" s="233" t="s">
        <v>342</v>
      </c>
      <c r="HMU60" s="233">
        <v>3.8</v>
      </c>
      <c r="HMV60" s="233">
        <f>HMS60*HMU60</f>
        <v>95</v>
      </c>
      <c r="HMW60" s="233">
        <v>12</v>
      </c>
      <c r="HMX60" s="233">
        <v>142</v>
      </c>
      <c r="HMY60" s="233" t="s">
        <v>343</v>
      </c>
      <c r="HMZ60" s="233" t="s">
        <v>344</v>
      </c>
      <c r="HNA60" s="233">
        <v>25</v>
      </c>
      <c r="HNB60" s="233" t="s">
        <v>342</v>
      </c>
      <c r="HNC60" s="233">
        <v>3.8</v>
      </c>
      <c r="HND60" s="233">
        <f>HNA60*HNC60</f>
        <v>95</v>
      </c>
      <c r="HNE60" s="233">
        <v>12</v>
      </c>
      <c r="HNF60" s="233">
        <v>142</v>
      </c>
      <c r="HNG60" s="233" t="s">
        <v>343</v>
      </c>
      <c r="HNH60" s="233" t="s">
        <v>344</v>
      </c>
      <c r="HNI60" s="233">
        <v>25</v>
      </c>
      <c r="HNJ60" s="233" t="s">
        <v>342</v>
      </c>
      <c r="HNK60" s="233">
        <v>3.8</v>
      </c>
      <c r="HNL60" s="233">
        <f>HNI60*HNK60</f>
        <v>95</v>
      </c>
      <c r="HNM60" s="233">
        <v>12</v>
      </c>
      <c r="HNN60" s="233">
        <v>142</v>
      </c>
      <c r="HNO60" s="233" t="s">
        <v>343</v>
      </c>
      <c r="HNP60" s="233" t="s">
        <v>344</v>
      </c>
      <c r="HNQ60" s="233">
        <v>25</v>
      </c>
      <c r="HNR60" s="233" t="s">
        <v>342</v>
      </c>
      <c r="HNS60" s="233">
        <v>3.8</v>
      </c>
      <c r="HNT60" s="233">
        <f>HNQ60*HNS60</f>
        <v>95</v>
      </c>
      <c r="HNU60" s="233">
        <v>12</v>
      </c>
      <c r="HNV60" s="233">
        <v>142</v>
      </c>
      <c r="HNW60" s="233" t="s">
        <v>343</v>
      </c>
      <c r="HNX60" s="233" t="s">
        <v>344</v>
      </c>
      <c r="HNY60" s="233">
        <v>25</v>
      </c>
      <c r="HNZ60" s="233" t="s">
        <v>342</v>
      </c>
      <c r="HOA60" s="233">
        <v>3.8</v>
      </c>
      <c r="HOB60" s="233">
        <f>HNY60*HOA60</f>
        <v>95</v>
      </c>
      <c r="HOC60" s="233">
        <v>12</v>
      </c>
      <c r="HOD60" s="233">
        <v>142</v>
      </c>
      <c r="HOE60" s="233" t="s">
        <v>343</v>
      </c>
      <c r="HOF60" s="233" t="s">
        <v>344</v>
      </c>
      <c r="HOG60" s="233">
        <v>25</v>
      </c>
      <c r="HOH60" s="233" t="s">
        <v>342</v>
      </c>
      <c r="HOI60" s="233">
        <v>3.8</v>
      </c>
      <c r="HOJ60" s="233">
        <f>HOG60*HOI60</f>
        <v>95</v>
      </c>
      <c r="HOK60" s="233">
        <v>12</v>
      </c>
      <c r="HOL60" s="233">
        <v>142</v>
      </c>
      <c r="HOM60" s="233" t="s">
        <v>343</v>
      </c>
      <c r="HON60" s="233" t="s">
        <v>344</v>
      </c>
      <c r="HOO60" s="233">
        <v>25</v>
      </c>
      <c r="HOP60" s="233" t="s">
        <v>342</v>
      </c>
      <c r="HOQ60" s="233">
        <v>3.8</v>
      </c>
      <c r="HOR60" s="233">
        <f>HOO60*HOQ60</f>
        <v>95</v>
      </c>
      <c r="HOS60" s="233">
        <v>12</v>
      </c>
      <c r="HOT60" s="233">
        <v>142</v>
      </c>
      <c r="HOU60" s="233" t="s">
        <v>343</v>
      </c>
      <c r="HOV60" s="233" t="s">
        <v>344</v>
      </c>
      <c r="HOW60" s="233">
        <v>25</v>
      </c>
      <c r="HOX60" s="233" t="s">
        <v>342</v>
      </c>
      <c r="HOY60" s="233">
        <v>3.8</v>
      </c>
      <c r="HOZ60" s="233">
        <f>HOW60*HOY60</f>
        <v>95</v>
      </c>
      <c r="HPA60" s="233">
        <v>12</v>
      </c>
      <c r="HPB60" s="233">
        <v>142</v>
      </c>
      <c r="HPC60" s="233" t="s">
        <v>343</v>
      </c>
      <c r="HPD60" s="233" t="s">
        <v>344</v>
      </c>
      <c r="HPE60" s="233">
        <v>25</v>
      </c>
      <c r="HPF60" s="233" t="s">
        <v>342</v>
      </c>
      <c r="HPG60" s="233">
        <v>3.8</v>
      </c>
      <c r="HPH60" s="233">
        <f>HPE60*HPG60</f>
        <v>95</v>
      </c>
      <c r="HPI60" s="233">
        <v>12</v>
      </c>
      <c r="HPJ60" s="233">
        <v>142</v>
      </c>
      <c r="HPK60" s="233" t="s">
        <v>343</v>
      </c>
      <c r="HPL60" s="233" t="s">
        <v>344</v>
      </c>
      <c r="HPM60" s="233">
        <v>25</v>
      </c>
      <c r="HPN60" s="233" t="s">
        <v>342</v>
      </c>
      <c r="HPO60" s="233">
        <v>3.8</v>
      </c>
      <c r="HPP60" s="233">
        <f>HPM60*HPO60</f>
        <v>95</v>
      </c>
      <c r="HPQ60" s="233">
        <v>12</v>
      </c>
      <c r="HPR60" s="233">
        <v>142</v>
      </c>
      <c r="HPS60" s="233" t="s">
        <v>343</v>
      </c>
      <c r="HPT60" s="233" t="s">
        <v>344</v>
      </c>
      <c r="HPU60" s="233">
        <v>25</v>
      </c>
      <c r="HPV60" s="233" t="s">
        <v>342</v>
      </c>
      <c r="HPW60" s="233">
        <v>3.8</v>
      </c>
      <c r="HPX60" s="233">
        <f>HPU60*HPW60</f>
        <v>95</v>
      </c>
      <c r="HPY60" s="233">
        <v>12</v>
      </c>
      <c r="HPZ60" s="233">
        <v>142</v>
      </c>
      <c r="HQA60" s="233" t="s">
        <v>343</v>
      </c>
      <c r="HQB60" s="233" t="s">
        <v>344</v>
      </c>
      <c r="HQC60" s="233">
        <v>25</v>
      </c>
      <c r="HQD60" s="233" t="s">
        <v>342</v>
      </c>
      <c r="HQE60" s="233">
        <v>3.8</v>
      </c>
      <c r="HQF60" s="233">
        <f>HQC60*HQE60</f>
        <v>95</v>
      </c>
      <c r="HQG60" s="233">
        <v>12</v>
      </c>
      <c r="HQH60" s="233">
        <v>142</v>
      </c>
      <c r="HQI60" s="233" t="s">
        <v>343</v>
      </c>
      <c r="HQJ60" s="233" t="s">
        <v>344</v>
      </c>
      <c r="HQK60" s="233">
        <v>25</v>
      </c>
      <c r="HQL60" s="233" t="s">
        <v>342</v>
      </c>
      <c r="HQM60" s="233">
        <v>3.8</v>
      </c>
      <c r="HQN60" s="233">
        <f>HQK60*HQM60</f>
        <v>95</v>
      </c>
      <c r="HQO60" s="233">
        <v>12</v>
      </c>
      <c r="HQP60" s="233">
        <v>142</v>
      </c>
      <c r="HQQ60" s="233" t="s">
        <v>343</v>
      </c>
      <c r="HQR60" s="233" t="s">
        <v>344</v>
      </c>
      <c r="HQS60" s="233">
        <v>25</v>
      </c>
      <c r="HQT60" s="233" t="s">
        <v>342</v>
      </c>
      <c r="HQU60" s="233">
        <v>3.8</v>
      </c>
      <c r="HQV60" s="233">
        <f>HQS60*HQU60</f>
        <v>95</v>
      </c>
      <c r="HQW60" s="233">
        <v>12</v>
      </c>
      <c r="HQX60" s="233">
        <v>142</v>
      </c>
      <c r="HQY60" s="233" t="s">
        <v>343</v>
      </c>
      <c r="HQZ60" s="233" t="s">
        <v>344</v>
      </c>
      <c r="HRA60" s="233">
        <v>25</v>
      </c>
      <c r="HRB60" s="233" t="s">
        <v>342</v>
      </c>
      <c r="HRC60" s="233">
        <v>3.8</v>
      </c>
      <c r="HRD60" s="233">
        <f>HRA60*HRC60</f>
        <v>95</v>
      </c>
      <c r="HRE60" s="233">
        <v>12</v>
      </c>
      <c r="HRF60" s="233">
        <v>142</v>
      </c>
      <c r="HRG60" s="233" t="s">
        <v>343</v>
      </c>
      <c r="HRH60" s="233" t="s">
        <v>344</v>
      </c>
      <c r="HRI60" s="233">
        <v>25</v>
      </c>
      <c r="HRJ60" s="233" t="s">
        <v>342</v>
      </c>
      <c r="HRK60" s="233">
        <v>3.8</v>
      </c>
      <c r="HRL60" s="233">
        <f>HRI60*HRK60</f>
        <v>95</v>
      </c>
      <c r="HRM60" s="233">
        <v>12</v>
      </c>
      <c r="HRN60" s="233">
        <v>142</v>
      </c>
      <c r="HRO60" s="233" t="s">
        <v>343</v>
      </c>
      <c r="HRP60" s="233" t="s">
        <v>344</v>
      </c>
      <c r="HRQ60" s="233">
        <v>25</v>
      </c>
      <c r="HRR60" s="233" t="s">
        <v>342</v>
      </c>
      <c r="HRS60" s="233">
        <v>3.8</v>
      </c>
      <c r="HRT60" s="233">
        <f>HRQ60*HRS60</f>
        <v>95</v>
      </c>
      <c r="HRU60" s="233">
        <v>12</v>
      </c>
      <c r="HRV60" s="233">
        <v>142</v>
      </c>
      <c r="HRW60" s="233" t="s">
        <v>343</v>
      </c>
      <c r="HRX60" s="233" t="s">
        <v>344</v>
      </c>
      <c r="HRY60" s="233">
        <v>25</v>
      </c>
      <c r="HRZ60" s="233" t="s">
        <v>342</v>
      </c>
      <c r="HSA60" s="233">
        <v>3.8</v>
      </c>
      <c r="HSB60" s="233">
        <f>HRY60*HSA60</f>
        <v>95</v>
      </c>
      <c r="HSC60" s="233">
        <v>12</v>
      </c>
      <c r="HSD60" s="233">
        <v>142</v>
      </c>
      <c r="HSE60" s="233" t="s">
        <v>343</v>
      </c>
      <c r="HSF60" s="233" t="s">
        <v>344</v>
      </c>
      <c r="HSG60" s="233">
        <v>25</v>
      </c>
      <c r="HSH60" s="233" t="s">
        <v>342</v>
      </c>
      <c r="HSI60" s="233">
        <v>3.8</v>
      </c>
      <c r="HSJ60" s="233">
        <f>HSG60*HSI60</f>
        <v>95</v>
      </c>
      <c r="HSK60" s="233">
        <v>12</v>
      </c>
      <c r="HSL60" s="233">
        <v>142</v>
      </c>
      <c r="HSM60" s="233" t="s">
        <v>343</v>
      </c>
      <c r="HSN60" s="233" t="s">
        <v>344</v>
      </c>
      <c r="HSO60" s="233">
        <v>25</v>
      </c>
      <c r="HSP60" s="233" t="s">
        <v>342</v>
      </c>
      <c r="HSQ60" s="233">
        <v>3.8</v>
      </c>
      <c r="HSR60" s="233">
        <f>HSO60*HSQ60</f>
        <v>95</v>
      </c>
      <c r="HSS60" s="233">
        <v>12</v>
      </c>
      <c r="HST60" s="233">
        <v>142</v>
      </c>
      <c r="HSU60" s="233" t="s">
        <v>343</v>
      </c>
      <c r="HSV60" s="233" t="s">
        <v>344</v>
      </c>
      <c r="HSW60" s="233">
        <v>25</v>
      </c>
      <c r="HSX60" s="233" t="s">
        <v>342</v>
      </c>
      <c r="HSY60" s="233">
        <v>3.8</v>
      </c>
      <c r="HSZ60" s="233">
        <f>HSW60*HSY60</f>
        <v>95</v>
      </c>
      <c r="HTA60" s="233">
        <v>12</v>
      </c>
      <c r="HTB60" s="233">
        <v>142</v>
      </c>
      <c r="HTC60" s="233" t="s">
        <v>343</v>
      </c>
      <c r="HTD60" s="233" t="s">
        <v>344</v>
      </c>
      <c r="HTE60" s="233">
        <v>25</v>
      </c>
      <c r="HTF60" s="233" t="s">
        <v>342</v>
      </c>
      <c r="HTG60" s="233">
        <v>3.8</v>
      </c>
      <c r="HTH60" s="233">
        <f>HTE60*HTG60</f>
        <v>95</v>
      </c>
      <c r="HTI60" s="233">
        <v>12</v>
      </c>
      <c r="HTJ60" s="233">
        <v>142</v>
      </c>
      <c r="HTK60" s="233" t="s">
        <v>343</v>
      </c>
      <c r="HTL60" s="233" t="s">
        <v>344</v>
      </c>
      <c r="HTM60" s="233">
        <v>25</v>
      </c>
      <c r="HTN60" s="233" t="s">
        <v>342</v>
      </c>
      <c r="HTO60" s="233">
        <v>3.8</v>
      </c>
      <c r="HTP60" s="233">
        <f>HTM60*HTO60</f>
        <v>95</v>
      </c>
      <c r="HTQ60" s="233">
        <v>12</v>
      </c>
      <c r="HTR60" s="233">
        <v>142</v>
      </c>
      <c r="HTS60" s="233" t="s">
        <v>343</v>
      </c>
      <c r="HTT60" s="233" t="s">
        <v>344</v>
      </c>
      <c r="HTU60" s="233">
        <v>25</v>
      </c>
      <c r="HTV60" s="233" t="s">
        <v>342</v>
      </c>
      <c r="HTW60" s="233">
        <v>3.8</v>
      </c>
      <c r="HTX60" s="233">
        <f>HTU60*HTW60</f>
        <v>95</v>
      </c>
      <c r="HTY60" s="233">
        <v>12</v>
      </c>
      <c r="HTZ60" s="233">
        <v>142</v>
      </c>
      <c r="HUA60" s="233" t="s">
        <v>343</v>
      </c>
      <c r="HUB60" s="233" t="s">
        <v>344</v>
      </c>
      <c r="HUC60" s="233">
        <v>25</v>
      </c>
      <c r="HUD60" s="233" t="s">
        <v>342</v>
      </c>
      <c r="HUE60" s="233">
        <v>3.8</v>
      </c>
      <c r="HUF60" s="233">
        <f>HUC60*HUE60</f>
        <v>95</v>
      </c>
      <c r="HUG60" s="233">
        <v>12</v>
      </c>
      <c r="HUH60" s="233">
        <v>142</v>
      </c>
      <c r="HUI60" s="233" t="s">
        <v>343</v>
      </c>
      <c r="HUJ60" s="233" t="s">
        <v>344</v>
      </c>
      <c r="HUK60" s="233">
        <v>25</v>
      </c>
      <c r="HUL60" s="233" t="s">
        <v>342</v>
      </c>
      <c r="HUM60" s="233">
        <v>3.8</v>
      </c>
      <c r="HUN60" s="233">
        <f>HUK60*HUM60</f>
        <v>95</v>
      </c>
      <c r="HUO60" s="233">
        <v>12</v>
      </c>
      <c r="HUP60" s="233">
        <v>142</v>
      </c>
      <c r="HUQ60" s="233" t="s">
        <v>343</v>
      </c>
      <c r="HUR60" s="233" t="s">
        <v>344</v>
      </c>
      <c r="HUS60" s="233">
        <v>25</v>
      </c>
      <c r="HUT60" s="233" t="s">
        <v>342</v>
      </c>
      <c r="HUU60" s="233">
        <v>3.8</v>
      </c>
      <c r="HUV60" s="233">
        <f>HUS60*HUU60</f>
        <v>95</v>
      </c>
      <c r="HUW60" s="233">
        <v>12</v>
      </c>
      <c r="HUX60" s="233">
        <v>142</v>
      </c>
      <c r="HUY60" s="233" t="s">
        <v>343</v>
      </c>
      <c r="HUZ60" s="233" t="s">
        <v>344</v>
      </c>
      <c r="HVA60" s="233">
        <v>25</v>
      </c>
      <c r="HVB60" s="233" t="s">
        <v>342</v>
      </c>
      <c r="HVC60" s="233">
        <v>3.8</v>
      </c>
      <c r="HVD60" s="233">
        <f>HVA60*HVC60</f>
        <v>95</v>
      </c>
      <c r="HVE60" s="233">
        <v>12</v>
      </c>
      <c r="HVF60" s="233">
        <v>142</v>
      </c>
      <c r="HVG60" s="233" t="s">
        <v>343</v>
      </c>
      <c r="HVH60" s="233" t="s">
        <v>344</v>
      </c>
      <c r="HVI60" s="233">
        <v>25</v>
      </c>
      <c r="HVJ60" s="233" t="s">
        <v>342</v>
      </c>
      <c r="HVK60" s="233">
        <v>3.8</v>
      </c>
      <c r="HVL60" s="233">
        <f>HVI60*HVK60</f>
        <v>95</v>
      </c>
      <c r="HVM60" s="233">
        <v>12</v>
      </c>
      <c r="HVN60" s="233">
        <v>142</v>
      </c>
      <c r="HVO60" s="233" t="s">
        <v>343</v>
      </c>
      <c r="HVP60" s="233" t="s">
        <v>344</v>
      </c>
      <c r="HVQ60" s="233">
        <v>25</v>
      </c>
      <c r="HVR60" s="233" t="s">
        <v>342</v>
      </c>
      <c r="HVS60" s="233">
        <v>3.8</v>
      </c>
      <c r="HVT60" s="233">
        <f>HVQ60*HVS60</f>
        <v>95</v>
      </c>
      <c r="HVU60" s="233">
        <v>12</v>
      </c>
      <c r="HVV60" s="233">
        <v>142</v>
      </c>
      <c r="HVW60" s="233" t="s">
        <v>343</v>
      </c>
      <c r="HVX60" s="233" t="s">
        <v>344</v>
      </c>
      <c r="HVY60" s="233">
        <v>25</v>
      </c>
      <c r="HVZ60" s="233" t="s">
        <v>342</v>
      </c>
      <c r="HWA60" s="233">
        <v>3.8</v>
      </c>
      <c r="HWB60" s="233">
        <f>HVY60*HWA60</f>
        <v>95</v>
      </c>
      <c r="HWC60" s="233">
        <v>12</v>
      </c>
      <c r="HWD60" s="233">
        <v>142</v>
      </c>
      <c r="HWE60" s="233" t="s">
        <v>343</v>
      </c>
      <c r="HWF60" s="233" t="s">
        <v>344</v>
      </c>
      <c r="HWG60" s="233">
        <v>25</v>
      </c>
      <c r="HWH60" s="233" t="s">
        <v>342</v>
      </c>
      <c r="HWI60" s="233">
        <v>3.8</v>
      </c>
      <c r="HWJ60" s="233">
        <f>HWG60*HWI60</f>
        <v>95</v>
      </c>
      <c r="HWK60" s="233">
        <v>12</v>
      </c>
      <c r="HWL60" s="233">
        <v>142</v>
      </c>
      <c r="HWM60" s="233" t="s">
        <v>343</v>
      </c>
      <c r="HWN60" s="233" t="s">
        <v>344</v>
      </c>
      <c r="HWO60" s="233">
        <v>25</v>
      </c>
      <c r="HWP60" s="233" t="s">
        <v>342</v>
      </c>
      <c r="HWQ60" s="233">
        <v>3.8</v>
      </c>
      <c r="HWR60" s="233">
        <f>HWO60*HWQ60</f>
        <v>95</v>
      </c>
      <c r="HWS60" s="233">
        <v>12</v>
      </c>
      <c r="HWT60" s="233">
        <v>142</v>
      </c>
      <c r="HWU60" s="233" t="s">
        <v>343</v>
      </c>
      <c r="HWV60" s="233" t="s">
        <v>344</v>
      </c>
      <c r="HWW60" s="233">
        <v>25</v>
      </c>
      <c r="HWX60" s="233" t="s">
        <v>342</v>
      </c>
      <c r="HWY60" s="233">
        <v>3.8</v>
      </c>
      <c r="HWZ60" s="233">
        <f>HWW60*HWY60</f>
        <v>95</v>
      </c>
      <c r="HXA60" s="233">
        <v>12</v>
      </c>
      <c r="HXB60" s="233">
        <v>142</v>
      </c>
      <c r="HXC60" s="233" t="s">
        <v>343</v>
      </c>
      <c r="HXD60" s="233" t="s">
        <v>344</v>
      </c>
      <c r="HXE60" s="233">
        <v>25</v>
      </c>
      <c r="HXF60" s="233" t="s">
        <v>342</v>
      </c>
      <c r="HXG60" s="233">
        <v>3.8</v>
      </c>
      <c r="HXH60" s="233">
        <f>HXE60*HXG60</f>
        <v>95</v>
      </c>
      <c r="HXI60" s="233">
        <v>12</v>
      </c>
      <c r="HXJ60" s="233">
        <v>142</v>
      </c>
      <c r="HXK60" s="233" t="s">
        <v>343</v>
      </c>
      <c r="HXL60" s="233" t="s">
        <v>344</v>
      </c>
      <c r="HXM60" s="233">
        <v>25</v>
      </c>
      <c r="HXN60" s="233" t="s">
        <v>342</v>
      </c>
      <c r="HXO60" s="233">
        <v>3.8</v>
      </c>
      <c r="HXP60" s="233">
        <f>HXM60*HXO60</f>
        <v>95</v>
      </c>
      <c r="HXQ60" s="233">
        <v>12</v>
      </c>
      <c r="HXR60" s="233">
        <v>142</v>
      </c>
      <c r="HXS60" s="233" t="s">
        <v>343</v>
      </c>
      <c r="HXT60" s="233" t="s">
        <v>344</v>
      </c>
      <c r="HXU60" s="233">
        <v>25</v>
      </c>
      <c r="HXV60" s="233" t="s">
        <v>342</v>
      </c>
      <c r="HXW60" s="233">
        <v>3.8</v>
      </c>
      <c r="HXX60" s="233">
        <f>HXU60*HXW60</f>
        <v>95</v>
      </c>
      <c r="HXY60" s="233">
        <v>12</v>
      </c>
      <c r="HXZ60" s="233">
        <v>142</v>
      </c>
      <c r="HYA60" s="233" t="s">
        <v>343</v>
      </c>
      <c r="HYB60" s="233" t="s">
        <v>344</v>
      </c>
      <c r="HYC60" s="233">
        <v>25</v>
      </c>
      <c r="HYD60" s="233" t="s">
        <v>342</v>
      </c>
      <c r="HYE60" s="233">
        <v>3.8</v>
      </c>
      <c r="HYF60" s="233">
        <f>HYC60*HYE60</f>
        <v>95</v>
      </c>
      <c r="HYG60" s="233">
        <v>12</v>
      </c>
      <c r="HYH60" s="233">
        <v>142</v>
      </c>
      <c r="HYI60" s="233" t="s">
        <v>343</v>
      </c>
      <c r="HYJ60" s="233" t="s">
        <v>344</v>
      </c>
      <c r="HYK60" s="233">
        <v>25</v>
      </c>
      <c r="HYL60" s="233" t="s">
        <v>342</v>
      </c>
      <c r="HYM60" s="233">
        <v>3.8</v>
      </c>
      <c r="HYN60" s="233">
        <f>HYK60*HYM60</f>
        <v>95</v>
      </c>
      <c r="HYO60" s="233">
        <v>12</v>
      </c>
      <c r="HYP60" s="233">
        <v>142</v>
      </c>
      <c r="HYQ60" s="233" t="s">
        <v>343</v>
      </c>
      <c r="HYR60" s="233" t="s">
        <v>344</v>
      </c>
      <c r="HYS60" s="233">
        <v>25</v>
      </c>
      <c r="HYT60" s="233" t="s">
        <v>342</v>
      </c>
      <c r="HYU60" s="233">
        <v>3.8</v>
      </c>
      <c r="HYV60" s="233">
        <f>HYS60*HYU60</f>
        <v>95</v>
      </c>
      <c r="HYW60" s="233">
        <v>12</v>
      </c>
      <c r="HYX60" s="233">
        <v>142</v>
      </c>
      <c r="HYY60" s="233" t="s">
        <v>343</v>
      </c>
      <c r="HYZ60" s="233" t="s">
        <v>344</v>
      </c>
      <c r="HZA60" s="233">
        <v>25</v>
      </c>
      <c r="HZB60" s="233" t="s">
        <v>342</v>
      </c>
      <c r="HZC60" s="233">
        <v>3.8</v>
      </c>
      <c r="HZD60" s="233">
        <f>HZA60*HZC60</f>
        <v>95</v>
      </c>
      <c r="HZE60" s="233">
        <v>12</v>
      </c>
      <c r="HZF60" s="233">
        <v>142</v>
      </c>
      <c r="HZG60" s="233" t="s">
        <v>343</v>
      </c>
      <c r="HZH60" s="233" t="s">
        <v>344</v>
      </c>
      <c r="HZI60" s="233">
        <v>25</v>
      </c>
      <c r="HZJ60" s="233" t="s">
        <v>342</v>
      </c>
      <c r="HZK60" s="233">
        <v>3.8</v>
      </c>
      <c r="HZL60" s="233">
        <f>HZI60*HZK60</f>
        <v>95</v>
      </c>
      <c r="HZM60" s="233">
        <v>12</v>
      </c>
      <c r="HZN60" s="233">
        <v>142</v>
      </c>
      <c r="HZO60" s="233" t="s">
        <v>343</v>
      </c>
      <c r="HZP60" s="233" t="s">
        <v>344</v>
      </c>
      <c r="HZQ60" s="233">
        <v>25</v>
      </c>
      <c r="HZR60" s="233" t="s">
        <v>342</v>
      </c>
      <c r="HZS60" s="233">
        <v>3.8</v>
      </c>
      <c r="HZT60" s="233">
        <f>HZQ60*HZS60</f>
        <v>95</v>
      </c>
      <c r="HZU60" s="233">
        <v>12</v>
      </c>
      <c r="HZV60" s="233">
        <v>142</v>
      </c>
      <c r="HZW60" s="233" t="s">
        <v>343</v>
      </c>
      <c r="HZX60" s="233" t="s">
        <v>344</v>
      </c>
      <c r="HZY60" s="233">
        <v>25</v>
      </c>
      <c r="HZZ60" s="233" t="s">
        <v>342</v>
      </c>
      <c r="IAA60" s="233">
        <v>3.8</v>
      </c>
      <c r="IAB60" s="233">
        <f>HZY60*IAA60</f>
        <v>95</v>
      </c>
      <c r="IAC60" s="233">
        <v>12</v>
      </c>
      <c r="IAD60" s="233">
        <v>142</v>
      </c>
      <c r="IAE60" s="233" t="s">
        <v>343</v>
      </c>
      <c r="IAF60" s="233" t="s">
        <v>344</v>
      </c>
      <c r="IAG60" s="233">
        <v>25</v>
      </c>
      <c r="IAH60" s="233" t="s">
        <v>342</v>
      </c>
      <c r="IAI60" s="233">
        <v>3.8</v>
      </c>
      <c r="IAJ60" s="233">
        <f>IAG60*IAI60</f>
        <v>95</v>
      </c>
      <c r="IAK60" s="233">
        <v>12</v>
      </c>
      <c r="IAL60" s="233">
        <v>142</v>
      </c>
      <c r="IAM60" s="233" t="s">
        <v>343</v>
      </c>
      <c r="IAN60" s="233" t="s">
        <v>344</v>
      </c>
      <c r="IAO60" s="233">
        <v>25</v>
      </c>
      <c r="IAP60" s="233" t="s">
        <v>342</v>
      </c>
      <c r="IAQ60" s="233">
        <v>3.8</v>
      </c>
      <c r="IAR60" s="233">
        <f>IAO60*IAQ60</f>
        <v>95</v>
      </c>
      <c r="IAS60" s="233">
        <v>12</v>
      </c>
      <c r="IAT60" s="233">
        <v>142</v>
      </c>
      <c r="IAU60" s="233" t="s">
        <v>343</v>
      </c>
      <c r="IAV60" s="233" t="s">
        <v>344</v>
      </c>
      <c r="IAW60" s="233">
        <v>25</v>
      </c>
      <c r="IAX60" s="233" t="s">
        <v>342</v>
      </c>
      <c r="IAY60" s="233">
        <v>3.8</v>
      </c>
      <c r="IAZ60" s="233">
        <f>IAW60*IAY60</f>
        <v>95</v>
      </c>
      <c r="IBA60" s="233">
        <v>12</v>
      </c>
      <c r="IBB60" s="233">
        <v>142</v>
      </c>
      <c r="IBC60" s="233" t="s">
        <v>343</v>
      </c>
      <c r="IBD60" s="233" t="s">
        <v>344</v>
      </c>
      <c r="IBE60" s="233">
        <v>25</v>
      </c>
      <c r="IBF60" s="233" t="s">
        <v>342</v>
      </c>
      <c r="IBG60" s="233">
        <v>3.8</v>
      </c>
      <c r="IBH60" s="233">
        <f>IBE60*IBG60</f>
        <v>95</v>
      </c>
      <c r="IBI60" s="233">
        <v>12</v>
      </c>
      <c r="IBJ60" s="233">
        <v>142</v>
      </c>
      <c r="IBK60" s="233" t="s">
        <v>343</v>
      </c>
      <c r="IBL60" s="233" t="s">
        <v>344</v>
      </c>
      <c r="IBM60" s="233">
        <v>25</v>
      </c>
      <c r="IBN60" s="233" t="s">
        <v>342</v>
      </c>
      <c r="IBO60" s="233">
        <v>3.8</v>
      </c>
      <c r="IBP60" s="233">
        <f>IBM60*IBO60</f>
        <v>95</v>
      </c>
      <c r="IBQ60" s="233">
        <v>12</v>
      </c>
      <c r="IBR60" s="233">
        <v>142</v>
      </c>
      <c r="IBS60" s="233" t="s">
        <v>343</v>
      </c>
      <c r="IBT60" s="233" t="s">
        <v>344</v>
      </c>
      <c r="IBU60" s="233">
        <v>25</v>
      </c>
      <c r="IBV60" s="233" t="s">
        <v>342</v>
      </c>
      <c r="IBW60" s="233">
        <v>3.8</v>
      </c>
      <c r="IBX60" s="233">
        <f>IBU60*IBW60</f>
        <v>95</v>
      </c>
      <c r="IBY60" s="233">
        <v>12</v>
      </c>
      <c r="IBZ60" s="233">
        <v>142</v>
      </c>
      <c r="ICA60" s="233" t="s">
        <v>343</v>
      </c>
      <c r="ICB60" s="233" t="s">
        <v>344</v>
      </c>
      <c r="ICC60" s="233">
        <v>25</v>
      </c>
      <c r="ICD60" s="233" t="s">
        <v>342</v>
      </c>
      <c r="ICE60" s="233">
        <v>3.8</v>
      </c>
      <c r="ICF60" s="233">
        <f>ICC60*ICE60</f>
        <v>95</v>
      </c>
      <c r="ICG60" s="233">
        <v>12</v>
      </c>
      <c r="ICH60" s="233">
        <v>142</v>
      </c>
      <c r="ICI60" s="233" t="s">
        <v>343</v>
      </c>
      <c r="ICJ60" s="233" t="s">
        <v>344</v>
      </c>
      <c r="ICK60" s="233">
        <v>25</v>
      </c>
      <c r="ICL60" s="233" t="s">
        <v>342</v>
      </c>
      <c r="ICM60" s="233">
        <v>3.8</v>
      </c>
      <c r="ICN60" s="233">
        <f>ICK60*ICM60</f>
        <v>95</v>
      </c>
      <c r="ICO60" s="233">
        <v>12</v>
      </c>
      <c r="ICP60" s="233">
        <v>142</v>
      </c>
      <c r="ICQ60" s="233" t="s">
        <v>343</v>
      </c>
      <c r="ICR60" s="233" t="s">
        <v>344</v>
      </c>
      <c r="ICS60" s="233">
        <v>25</v>
      </c>
      <c r="ICT60" s="233" t="s">
        <v>342</v>
      </c>
      <c r="ICU60" s="233">
        <v>3.8</v>
      </c>
      <c r="ICV60" s="233">
        <f>ICS60*ICU60</f>
        <v>95</v>
      </c>
      <c r="ICW60" s="233">
        <v>12</v>
      </c>
      <c r="ICX60" s="233">
        <v>142</v>
      </c>
      <c r="ICY60" s="233" t="s">
        <v>343</v>
      </c>
      <c r="ICZ60" s="233" t="s">
        <v>344</v>
      </c>
      <c r="IDA60" s="233">
        <v>25</v>
      </c>
      <c r="IDB60" s="233" t="s">
        <v>342</v>
      </c>
      <c r="IDC60" s="233">
        <v>3.8</v>
      </c>
      <c r="IDD60" s="233">
        <f>IDA60*IDC60</f>
        <v>95</v>
      </c>
      <c r="IDE60" s="233">
        <v>12</v>
      </c>
      <c r="IDF60" s="233">
        <v>142</v>
      </c>
      <c r="IDG60" s="233" t="s">
        <v>343</v>
      </c>
      <c r="IDH60" s="233" t="s">
        <v>344</v>
      </c>
      <c r="IDI60" s="233">
        <v>25</v>
      </c>
      <c r="IDJ60" s="233" t="s">
        <v>342</v>
      </c>
      <c r="IDK60" s="233">
        <v>3.8</v>
      </c>
      <c r="IDL60" s="233">
        <f>IDI60*IDK60</f>
        <v>95</v>
      </c>
      <c r="IDM60" s="233">
        <v>12</v>
      </c>
      <c r="IDN60" s="233">
        <v>142</v>
      </c>
      <c r="IDO60" s="233" t="s">
        <v>343</v>
      </c>
      <c r="IDP60" s="233" t="s">
        <v>344</v>
      </c>
      <c r="IDQ60" s="233">
        <v>25</v>
      </c>
      <c r="IDR60" s="233" t="s">
        <v>342</v>
      </c>
      <c r="IDS60" s="233">
        <v>3.8</v>
      </c>
      <c r="IDT60" s="233">
        <f>IDQ60*IDS60</f>
        <v>95</v>
      </c>
      <c r="IDU60" s="233">
        <v>12</v>
      </c>
      <c r="IDV60" s="233">
        <v>142</v>
      </c>
      <c r="IDW60" s="233" t="s">
        <v>343</v>
      </c>
      <c r="IDX60" s="233" t="s">
        <v>344</v>
      </c>
      <c r="IDY60" s="233">
        <v>25</v>
      </c>
      <c r="IDZ60" s="233" t="s">
        <v>342</v>
      </c>
      <c r="IEA60" s="233">
        <v>3.8</v>
      </c>
      <c r="IEB60" s="233">
        <f>IDY60*IEA60</f>
        <v>95</v>
      </c>
      <c r="IEC60" s="233">
        <v>12</v>
      </c>
      <c r="IED60" s="233">
        <v>142</v>
      </c>
      <c r="IEE60" s="233" t="s">
        <v>343</v>
      </c>
      <c r="IEF60" s="233" t="s">
        <v>344</v>
      </c>
      <c r="IEG60" s="233">
        <v>25</v>
      </c>
      <c r="IEH60" s="233" t="s">
        <v>342</v>
      </c>
      <c r="IEI60" s="233">
        <v>3.8</v>
      </c>
      <c r="IEJ60" s="233">
        <f>IEG60*IEI60</f>
        <v>95</v>
      </c>
      <c r="IEK60" s="233">
        <v>12</v>
      </c>
      <c r="IEL60" s="233">
        <v>142</v>
      </c>
      <c r="IEM60" s="233" t="s">
        <v>343</v>
      </c>
      <c r="IEN60" s="233" t="s">
        <v>344</v>
      </c>
      <c r="IEO60" s="233">
        <v>25</v>
      </c>
      <c r="IEP60" s="233" t="s">
        <v>342</v>
      </c>
      <c r="IEQ60" s="233">
        <v>3.8</v>
      </c>
      <c r="IER60" s="233">
        <f>IEO60*IEQ60</f>
        <v>95</v>
      </c>
      <c r="IES60" s="233">
        <v>12</v>
      </c>
      <c r="IET60" s="233">
        <v>142</v>
      </c>
      <c r="IEU60" s="233" t="s">
        <v>343</v>
      </c>
      <c r="IEV60" s="233" t="s">
        <v>344</v>
      </c>
      <c r="IEW60" s="233">
        <v>25</v>
      </c>
      <c r="IEX60" s="233" t="s">
        <v>342</v>
      </c>
      <c r="IEY60" s="233">
        <v>3.8</v>
      </c>
      <c r="IEZ60" s="233">
        <f>IEW60*IEY60</f>
        <v>95</v>
      </c>
      <c r="IFA60" s="233">
        <v>12</v>
      </c>
      <c r="IFB60" s="233">
        <v>142</v>
      </c>
      <c r="IFC60" s="233" t="s">
        <v>343</v>
      </c>
      <c r="IFD60" s="233" t="s">
        <v>344</v>
      </c>
      <c r="IFE60" s="233">
        <v>25</v>
      </c>
      <c r="IFF60" s="233" t="s">
        <v>342</v>
      </c>
      <c r="IFG60" s="233">
        <v>3.8</v>
      </c>
      <c r="IFH60" s="233">
        <f>IFE60*IFG60</f>
        <v>95</v>
      </c>
      <c r="IFI60" s="233">
        <v>12</v>
      </c>
      <c r="IFJ60" s="233">
        <v>142</v>
      </c>
      <c r="IFK60" s="233" t="s">
        <v>343</v>
      </c>
      <c r="IFL60" s="233" t="s">
        <v>344</v>
      </c>
      <c r="IFM60" s="233">
        <v>25</v>
      </c>
      <c r="IFN60" s="233" t="s">
        <v>342</v>
      </c>
      <c r="IFO60" s="233">
        <v>3.8</v>
      </c>
      <c r="IFP60" s="233">
        <f>IFM60*IFO60</f>
        <v>95</v>
      </c>
      <c r="IFQ60" s="233">
        <v>12</v>
      </c>
      <c r="IFR60" s="233">
        <v>142</v>
      </c>
      <c r="IFS60" s="233" t="s">
        <v>343</v>
      </c>
      <c r="IFT60" s="233" t="s">
        <v>344</v>
      </c>
      <c r="IFU60" s="233">
        <v>25</v>
      </c>
      <c r="IFV60" s="233" t="s">
        <v>342</v>
      </c>
      <c r="IFW60" s="233">
        <v>3.8</v>
      </c>
      <c r="IFX60" s="233">
        <f>IFU60*IFW60</f>
        <v>95</v>
      </c>
      <c r="IFY60" s="233">
        <v>12</v>
      </c>
      <c r="IFZ60" s="233">
        <v>142</v>
      </c>
      <c r="IGA60" s="233" t="s">
        <v>343</v>
      </c>
      <c r="IGB60" s="233" t="s">
        <v>344</v>
      </c>
      <c r="IGC60" s="233">
        <v>25</v>
      </c>
      <c r="IGD60" s="233" t="s">
        <v>342</v>
      </c>
      <c r="IGE60" s="233">
        <v>3.8</v>
      </c>
      <c r="IGF60" s="233">
        <f>IGC60*IGE60</f>
        <v>95</v>
      </c>
      <c r="IGG60" s="233">
        <v>12</v>
      </c>
      <c r="IGH60" s="233">
        <v>142</v>
      </c>
      <c r="IGI60" s="233" t="s">
        <v>343</v>
      </c>
      <c r="IGJ60" s="233" t="s">
        <v>344</v>
      </c>
      <c r="IGK60" s="233">
        <v>25</v>
      </c>
      <c r="IGL60" s="233" t="s">
        <v>342</v>
      </c>
      <c r="IGM60" s="233">
        <v>3.8</v>
      </c>
      <c r="IGN60" s="233">
        <f>IGK60*IGM60</f>
        <v>95</v>
      </c>
      <c r="IGO60" s="233">
        <v>12</v>
      </c>
      <c r="IGP60" s="233">
        <v>142</v>
      </c>
      <c r="IGQ60" s="233" t="s">
        <v>343</v>
      </c>
      <c r="IGR60" s="233" t="s">
        <v>344</v>
      </c>
      <c r="IGS60" s="233">
        <v>25</v>
      </c>
      <c r="IGT60" s="233" t="s">
        <v>342</v>
      </c>
      <c r="IGU60" s="233">
        <v>3.8</v>
      </c>
      <c r="IGV60" s="233">
        <f>IGS60*IGU60</f>
        <v>95</v>
      </c>
      <c r="IGW60" s="233">
        <v>12</v>
      </c>
      <c r="IGX60" s="233">
        <v>142</v>
      </c>
      <c r="IGY60" s="233" t="s">
        <v>343</v>
      </c>
      <c r="IGZ60" s="233" t="s">
        <v>344</v>
      </c>
      <c r="IHA60" s="233">
        <v>25</v>
      </c>
      <c r="IHB60" s="233" t="s">
        <v>342</v>
      </c>
      <c r="IHC60" s="233">
        <v>3.8</v>
      </c>
      <c r="IHD60" s="233">
        <f>IHA60*IHC60</f>
        <v>95</v>
      </c>
      <c r="IHE60" s="233">
        <v>12</v>
      </c>
      <c r="IHF60" s="233">
        <v>142</v>
      </c>
      <c r="IHG60" s="233" t="s">
        <v>343</v>
      </c>
      <c r="IHH60" s="233" t="s">
        <v>344</v>
      </c>
      <c r="IHI60" s="233">
        <v>25</v>
      </c>
      <c r="IHJ60" s="233" t="s">
        <v>342</v>
      </c>
      <c r="IHK60" s="233">
        <v>3.8</v>
      </c>
      <c r="IHL60" s="233">
        <f>IHI60*IHK60</f>
        <v>95</v>
      </c>
      <c r="IHM60" s="233">
        <v>12</v>
      </c>
      <c r="IHN60" s="233">
        <v>142</v>
      </c>
      <c r="IHO60" s="233" t="s">
        <v>343</v>
      </c>
      <c r="IHP60" s="233" t="s">
        <v>344</v>
      </c>
      <c r="IHQ60" s="233">
        <v>25</v>
      </c>
      <c r="IHR60" s="233" t="s">
        <v>342</v>
      </c>
      <c r="IHS60" s="233">
        <v>3.8</v>
      </c>
      <c r="IHT60" s="233">
        <f>IHQ60*IHS60</f>
        <v>95</v>
      </c>
      <c r="IHU60" s="233">
        <v>12</v>
      </c>
      <c r="IHV60" s="233">
        <v>142</v>
      </c>
      <c r="IHW60" s="233" t="s">
        <v>343</v>
      </c>
      <c r="IHX60" s="233" t="s">
        <v>344</v>
      </c>
      <c r="IHY60" s="233">
        <v>25</v>
      </c>
      <c r="IHZ60" s="233" t="s">
        <v>342</v>
      </c>
      <c r="IIA60" s="233">
        <v>3.8</v>
      </c>
      <c r="IIB60" s="233">
        <f>IHY60*IIA60</f>
        <v>95</v>
      </c>
      <c r="IIC60" s="233">
        <v>12</v>
      </c>
      <c r="IID60" s="233">
        <v>142</v>
      </c>
      <c r="IIE60" s="233" t="s">
        <v>343</v>
      </c>
      <c r="IIF60" s="233" t="s">
        <v>344</v>
      </c>
      <c r="IIG60" s="233">
        <v>25</v>
      </c>
      <c r="IIH60" s="233" t="s">
        <v>342</v>
      </c>
      <c r="III60" s="233">
        <v>3.8</v>
      </c>
      <c r="IIJ60" s="233">
        <f>IIG60*III60</f>
        <v>95</v>
      </c>
      <c r="IIK60" s="233">
        <v>12</v>
      </c>
      <c r="IIL60" s="233">
        <v>142</v>
      </c>
      <c r="IIM60" s="233" t="s">
        <v>343</v>
      </c>
      <c r="IIN60" s="233" t="s">
        <v>344</v>
      </c>
      <c r="IIO60" s="233">
        <v>25</v>
      </c>
      <c r="IIP60" s="233" t="s">
        <v>342</v>
      </c>
      <c r="IIQ60" s="233">
        <v>3.8</v>
      </c>
      <c r="IIR60" s="233">
        <f>IIO60*IIQ60</f>
        <v>95</v>
      </c>
      <c r="IIS60" s="233">
        <v>12</v>
      </c>
      <c r="IIT60" s="233">
        <v>142</v>
      </c>
      <c r="IIU60" s="233" t="s">
        <v>343</v>
      </c>
      <c r="IIV60" s="233" t="s">
        <v>344</v>
      </c>
      <c r="IIW60" s="233">
        <v>25</v>
      </c>
      <c r="IIX60" s="233" t="s">
        <v>342</v>
      </c>
      <c r="IIY60" s="233">
        <v>3.8</v>
      </c>
      <c r="IIZ60" s="233">
        <f>IIW60*IIY60</f>
        <v>95</v>
      </c>
      <c r="IJA60" s="233">
        <v>12</v>
      </c>
      <c r="IJB60" s="233">
        <v>142</v>
      </c>
      <c r="IJC60" s="233" t="s">
        <v>343</v>
      </c>
      <c r="IJD60" s="233" t="s">
        <v>344</v>
      </c>
      <c r="IJE60" s="233">
        <v>25</v>
      </c>
      <c r="IJF60" s="233" t="s">
        <v>342</v>
      </c>
      <c r="IJG60" s="233">
        <v>3.8</v>
      </c>
      <c r="IJH60" s="233">
        <f>IJE60*IJG60</f>
        <v>95</v>
      </c>
      <c r="IJI60" s="233">
        <v>12</v>
      </c>
      <c r="IJJ60" s="233">
        <v>142</v>
      </c>
      <c r="IJK60" s="233" t="s">
        <v>343</v>
      </c>
      <c r="IJL60" s="233" t="s">
        <v>344</v>
      </c>
      <c r="IJM60" s="233">
        <v>25</v>
      </c>
      <c r="IJN60" s="233" t="s">
        <v>342</v>
      </c>
      <c r="IJO60" s="233">
        <v>3.8</v>
      </c>
      <c r="IJP60" s="233">
        <f>IJM60*IJO60</f>
        <v>95</v>
      </c>
      <c r="IJQ60" s="233">
        <v>12</v>
      </c>
      <c r="IJR60" s="233">
        <v>142</v>
      </c>
      <c r="IJS60" s="233" t="s">
        <v>343</v>
      </c>
      <c r="IJT60" s="233" t="s">
        <v>344</v>
      </c>
      <c r="IJU60" s="233">
        <v>25</v>
      </c>
      <c r="IJV60" s="233" t="s">
        <v>342</v>
      </c>
      <c r="IJW60" s="233">
        <v>3.8</v>
      </c>
      <c r="IJX60" s="233">
        <f>IJU60*IJW60</f>
        <v>95</v>
      </c>
      <c r="IJY60" s="233">
        <v>12</v>
      </c>
      <c r="IJZ60" s="233">
        <v>142</v>
      </c>
      <c r="IKA60" s="233" t="s">
        <v>343</v>
      </c>
      <c r="IKB60" s="233" t="s">
        <v>344</v>
      </c>
      <c r="IKC60" s="233">
        <v>25</v>
      </c>
      <c r="IKD60" s="233" t="s">
        <v>342</v>
      </c>
      <c r="IKE60" s="233">
        <v>3.8</v>
      </c>
      <c r="IKF60" s="233">
        <f>IKC60*IKE60</f>
        <v>95</v>
      </c>
      <c r="IKG60" s="233">
        <v>12</v>
      </c>
      <c r="IKH60" s="233">
        <v>142</v>
      </c>
      <c r="IKI60" s="233" t="s">
        <v>343</v>
      </c>
      <c r="IKJ60" s="233" t="s">
        <v>344</v>
      </c>
      <c r="IKK60" s="233">
        <v>25</v>
      </c>
      <c r="IKL60" s="233" t="s">
        <v>342</v>
      </c>
      <c r="IKM60" s="233">
        <v>3.8</v>
      </c>
      <c r="IKN60" s="233">
        <f>IKK60*IKM60</f>
        <v>95</v>
      </c>
      <c r="IKO60" s="233">
        <v>12</v>
      </c>
      <c r="IKP60" s="233">
        <v>142</v>
      </c>
      <c r="IKQ60" s="233" t="s">
        <v>343</v>
      </c>
      <c r="IKR60" s="233" t="s">
        <v>344</v>
      </c>
      <c r="IKS60" s="233">
        <v>25</v>
      </c>
      <c r="IKT60" s="233" t="s">
        <v>342</v>
      </c>
      <c r="IKU60" s="233">
        <v>3.8</v>
      </c>
      <c r="IKV60" s="233">
        <f>IKS60*IKU60</f>
        <v>95</v>
      </c>
      <c r="IKW60" s="233">
        <v>12</v>
      </c>
      <c r="IKX60" s="233">
        <v>142</v>
      </c>
      <c r="IKY60" s="233" t="s">
        <v>343</v>
      </c>
      <c r="IKZ60" s="233" t="s">
        <v>344</v>
      </c>
      <c r="ILA60" s="233">
        <v>25</v>
      </c>
      <c r="ILB60" s="233" t="s">
        <v>342</v>
      </c>
      <c r="ILC60" s="233">
        <v>3.8</v>
      </c>
      <c r="ILD60" s="233">
        <f>ILA60*ILC60</f>
        <v>95</v>
      </c>
      <c r="ILE60" s="233">
        <v>12</v>
      </c>
      <c r="ILF60" s="233">
        <v>142</v>
      </c>
      <c r="ILG60" s="233" t="s">
        <v>343</v>
      </c>
      <c r="ILH60" s="233" t="s">
        <v>344</v>
      </c>
      <c r="ILI60" s="233">
        <v>25</v>
      </c>
      <c r="ILJ60" s="233" t="s">
        <v>342</v>
      </c>
      <c r="ILK60" s="233">
        <v>3.8</v>
      </c>
      <c r="ILL60" s="233">
        <f>ILI60*ILK60</f>
        <v>95</v>
      </c>
      <c r="ILM60" s="233">
        <v>12</v>
      </c>
      <c r="ILN60" s="233">
        <v>142</v>
      </c>
      <c r="ILO60" s="233" t="s">
        <v>343</v>
      </c>
      <c r="ILP60" s="233" t="s">
        <v>344</v>
      </c>
      <c r="ILQ60" s="233">
        <v>25</v>
      </c>
      <c r="ILR60" s="233" t="s">
        <v>342</v>
      </c>
      <c r="ILS60" s="233">
        <v>3.8</v>
      </c>
      <c r="ILT60" s="233">
        <f>ILQ60*ILS60</f>
        <v>95</v>
      </c>
      <c r="ILU60" s="233">
        <v>12</v>
      </c>
      <c r="ILV60" s="233">
        <v>142</v>
      </c>
      <c r="ILW60" s="233" t="s">
        <v>343</v>
      </c>
      <c r="ILX60" s="233" t="s">
        <v>344</v>
      </c>
      <c r="ILY60" s="233">
        <v>25</v>
      </c>
      <c r="ILZ60" s="233" t="s">
        <v>342</v>
      </c>
      <c r="IMA60" s="233">
        <v>3.8</v>
      </c>
      <c r="IMB60" s="233">
        <f>ILY60*IMA60</f>
        <v>95</v>
      </c>
      <c r="IMC60" s="233">
        <v>12</v>
      </c>
      <c r="IMD60" s="233">
        <v>142</v>
      </c>
      <c r="IME60" s="233" t="s">
        <v>343</v>
      </c>
      <c r="IMF60" s="233" t="s">
        <v>344</v>
      </c>
      <c r="IMG60" s="233">
        <v>25</v>
      </c>
      <c r="IMH60" s="233" t="s">
        <v>342</v>
      </c>
      <c r="IMI60" s="233">
        <v>3.8</v>
      </c>
      <c r="IMJ60" s="233">
        <f>IMG60*IMI60</f>
        <v>95</v>
      </c>
      <c r="IMK60" s="233">
        <v>12</v>
      </c>
      <c r="IML60" s="233">
        <v>142</v>
      </c>
      <c r="IMM60" s="233" t="s">
        <v>343</v>
      </c>
      <c r="IMN60" s="233" t="s">
        <v>344</v>
      </c>
      <c r="IMO60" s="233">
        <v>25</v>
      </c>
      <c r="IMP60" s="233" t="s">
        <v>342</v>
      </c>
      <c r="IMQ60" s="233">
        <v>3.8</v>
      </c>
      <c r="IMR60" s="233">
        <f>IMO60*IMQ60</f>
        <v>95</v>
      </c>
      <c r="IMS60" s="233">
        <v>12</v>
      </c>
      <c r="IMT60" s="233">
        <v>142</v>
      </c>
      <c r="IMU60" s="233" t="s">
        <v>343</v>
      </c>
      <c r="IMV60" s="233" t="s">
        <v>344</v>
      </c>
      <c r="IMW60" s="233">
        <v>25</v>
      </c>
      <c r="IMX60" s="233" t="s">
        <v>342</v>
      </c>
      <c r="IMY60" s="233">
        <v>3.8</v>
      </c>
      <c r="IMZ60" s="233">
        <f>IMW60*IMY60</f>
        <v>95</v>
      </c>
      <c r="INA60" s="233">
        <v>12</v>
      </c>
      <c r="INB60" s="233">
        <v>142</v>
      </c>
      <c r="INC60" s="233" t="s">
        <v>343</v>
      </c>
      <c r="IND60" s="233" t="s">
        <v>344</v>
      </c>
      <c r="INE60" s="233">
        <v>25</v>
      </c>
      <c r="INF60" s="233" t="s">
        <v>342</v>
      </c>
      <c r="ING60" s="233">
        <v>3.8</v>
      </c>
      <c r="INH60" s="233">
        <f>INE60*ING60</f>
        <v>95</v>
      </c>
      <c r="INI60" s="233">
        <v>12</v>
      </c>
      <c r="INJ60" s="233">
        <v>142</v>
      </c>
      <c r="INK60" s="233" t="s">
        <v>343</v>
      </c>
      <c r="INL60" s="233" t="s">
        <v>344</v>
      </c>
      <c r="INM60" s="233">
        <v>25</v>
      </c>
      <c r="INN60" s="233" t="s">
        <v>342</v>
      </c>
      <c r="INO60" s="233">
        <v>3.8</v>
      </c>
      <c r="INP60" s="233">
        <f>INM60*INO60</f>
        <v>95</v>
      </c>
      <c r="INQ60" s="233">
        <v>12</v>
      </c>
      <c r="INR60" s="233">
        <v>142</v>
      </c>
      <c r="INS60" s="233" t="s">
        <v>343</v>
      </c>
      <c r="INT60" s="233" t="s">
        <v>344</v>
      </c>
      <c r="INU60" s="233">
        <v>25</v>
      </c>
      <c r="INV60" s="233" t="s">
        <v>342</v>
      </c>
      <c r="INW60" s="233">
        <v>3.8</v>
      </c>
      <c r="INX60" s="233">
        <f>INU60*INW60</f>
        <v>95</v>
      </c>
      <c r="INY60" s="233">
        <v>12</v>
      </c>
      <c r="INZ60" s="233">
        <v>142</v>
      </c>
      <c r="IOA60" s="233" t="s">
        <v>343</v>
      </c>
      <c r="IOB60" s="233" t="s">
        <v>344</v>
      </c>
      <c r="IOC60" s="233">
        <v>25</v>
      </c>
      <c r="IOD60" s="233" t="s">
        <v>342</v>
      </c>
      <c r="IOE60" s="233">
        <v>3.8</v>
      </c>
      <c r="IOF60" s="233">
        <f>IOC60*IOE60</f>
        <v>95</v>
      </c>
      <c r="IOG60" s="233">
        <v>12</v>
      </c>
      <c r="IOH60" s="233">
        <v>142</v>
      </c>
      <c r="IOI60" s="233" t="s">
        <v>343</v>
      </c>
      <c r="IOJ60" s="233" t="s">
        <v>344</v>
      </c>
      <c r="IOK60" s="233">
        <v>25</v>
      </c>
      <c r="IOL60" s="233" t="s">
        <v>342</v>
      </c>
      <c r="IOM60" s="233">
        <v>3.8</v>
      </c>
      <c r="ION60" s="233">
        <f>IOK60*IOM60</f>
        <v>95</v>
      </c>
      <c r="IOO60" s="233">
        <v>12</v>
      </c>
      <c r="IOP60" s="233">
        <v>142</v>
      </c>
      <c r="IOQ60" s="233" t="s">
        <v>343</v>
      </c>
      <c r="IOR60" s="233" t="s">
        <v>344</v>
      </c>
      <c r="IOS60" s="233">
        <v>25</v>
      </c>
      <c r="IOT60" s="233" t="s">
        <v>342</v>
      </c>
      <c r="IOU60" s="233">
        <v>3.8</v>
      </c>
      <c r="IOV60" s="233">
        <f>IOS60*IOU60</f>
        <v>95</v>
      </c>
      <c r="IOW60" s="233">
        <v>12</v>
      </c>
      <c r="IOX60" s="233">
        <v>142</v>
      </c>
      <c r="IOY60" s="233" t="s">
        <v>343</v>
      </c>
      <c r="IOZ60" s="233" t="s">
        <v>344</v>
      </c>
      <c r="IPA60" s="233">
        <v>25</v>
      </c>
      <c r="IPB60" s="233" t="s">
        <v>342</v>
      </c>
      <c r="IPC60" s="233">
        <v>3.8</v>
      </c>
      <c r="IPD60" s="233">
        <f>IPA60*IPC60</f>
        <v>95</v>
      </c>
      <c r="IPE60" s="233">
        <v>12</v>
      </c>
      <c r="IPF60" s="233">
        <v>142</v>
      </c>
      <c r="IPG60" s="233" t="s">
        <v>343</v>
      </c>
      <c r="IPH60" s="233" t="s">
        <v>344</v>
      </c>
      <c r="IPI60" s="233">
        <v>25</v>
      </c>
      <c r="IPJ60" s="233" t="s">
        <v>342</v>
      </c>
      <c r="IPK60" s="233">
        <v>3.8</v>
      </c>
      <c r="IPL60" s="233">
        <f>IPI60*IPK60</f>
        <v>95</v>
      </c>
      <c r="IPM60" s="233">
        <v>12</v>
      </c>
      <c r="IPN60" s="233">
        <v>142</v>
      </c>
      <c r="IPO60" s="233" t="s">
        <v>343</v>
      </c>
      <c r="IPP60" s="233" t="s">
        <v>344</v>
      </c>
      <c r="IPQ60" s="233">
        <v>25</v>
      </c>
      <c r="IPR60" s="233" t="s">
        <v>342</v>
      </c>
      <c r="IPS60" s="233">
        <v>3.8</v>
      </c>
      <c r="IPT60" s="233">
        <f>IPQ60*IPS60</f>
        <v>95</v>
      </c>
      <c r="IPU60" s="233">
        <v>12</v>
      </c>
      <c r="IPV60" s="233">
        <v>142</v>
      </c>
      <c r="IPW60" s="233" t="s">
        <v>343</v>
      </c>
      <c r="IPX60" s="233" t="s">
        <v>344</v>
      </c>
      <c r="IPY60" s="233">
        <v>25</v>
      </c>
      <c r="IPZ60" s="233" t="s">
        <v>342</v>
      </c>
      <c r="IQA60" s="233">
        <v>3.8</v>
      </c>
      <c r="IQB60" s="233">
        <f>IPY60*IQA60</f>
        <v>95</v>
      </c>
      <c r="IQC60" s="233">
        <v>12</v>
      </c>
      <c r="IQD60" s="233">
        <v>142</v>
      </c>
      <c r="IQE60" s="233" t="s">
        <v>343</v>
      </c>
      <c r="IQF60" s="233" t="s">
        <v>344</v>
      </c>
      <c r="IQG60" s="233">
        <v>25</v>
      </c>
      <c r="IQH60" s="233" t="s">
        <v>342</v>
      </c>
      <c r="IQI60" s="233">
        <v>3.8</v>
      </c>
      <c r="IQJ60" s="233">
        <f>IQG60*IQI60</f>
        <v>95</v>
      </c>
      <c r="IQK60" s="233">
        <v>12</v>
      </c>
      <c r="IQL60" s="233">
        <v>142</v>
      </c>
      <c r="IQM60" s="233" t="s">
        <v>343</v>
      </c>
      <c r="IQN60" s="233" t="s">
        <v>344</v>
      </c>
      <c r="IQO60" s="233">
        <v>25</v>
      </c>
      <c r="IQP60" s="233" t="s">
        <v>342</v>
      </c>
      <c r="IQQ60" s="233">
        <v>3.8</v>
      </c>
      <c r="IQR60" s="233">
        <f>IQO60*IQQ60</f>
        <v>95</v>
      </c>
      <c r="IQS60" s="233">
        <v>12</v>
      </c>
      <c r="IQT60" s="233">
        <v>142</v>
      </c>
      <c r="IQU60" s="233" t="s">
        <v>343</v>
      </c>
      <c r="IQV60" s="233" t="s">
        <v>344</v>
      </c>
      <c r="IQW60" s="233">
        <v>25</v>
      </c>
      <c r="IQX60" s="233" t="s">
        <v>342</v>
      </c>
      <c r="IQY60" s="233">
        <v>3.8</v>
      </c>
      <c r="IQZ60" s="233">
        <f>IQW60*IQY60</f>
        <v>95</v>
      </c>
      <c r="IRA60" s="233">
        <v>12</v>
      </c>
      <c r="IRB60" s="233">
        <v>142</v>
      </c>
      <c r="IRC60" s="233" t="s">
        <v>343</v>
      </c>
      <c r="IRD60" s="233" t="s">
        <v>344</v>
      </c>
      <c r="IRE60" s="233">
        <v>25</v>
      </c>
      <c r="IRF60" s="233" t="s">
        <v>342</v>
      </c>
      <c r="IRG60" s="233">
        <v>3.8</v>
      </c>
      <c r="IRH60" s="233">
        <f>IRE60*IRG60</f>
        <v>95</v>
      </c>
      <c r="IRI60" s="233">
        <v>12</v>
      </c>
      <c r="IRJ60" s="233">
        <v>142</v>
      </c>
      <c r="IRK60" s="233" t="s">
        <v>343</v>
      </c>
      <c r="IRL60" s="233" t="s">
        <v>344</v>
      </c>
      <c r="IRM60" s="233">
        <v>25</v>
      </c>
      <c r="IRN60" s="233" t="s">
        <v>342</v>
      </c>
      <c r="IRO60" s="233">
        <v>3.8</v>
      </c>
      <c r="IRP60" s="233">
        <f>IRM60*IRO60</f>
        <v>95</v>
      </c>
      <c r="IRQ60" s="233">
        <v>12</v>
      </c>
      <c r="IRR60" s="233">
        <v>142</v>
      </c>
      <c r="IRS60" s="233" t="s">
        <v>343</v>
      </c>
      <c r="IRT60" s="233" t="s">
        <v>344</v>
      </c>
      <c r="IRU60" s="233">
        <v>25</v>
      </c>
      <c r="IRV60" s="233" t="s">
        <v>342</v>
      </c>
      <c r="IRW60" s="233">
        <v>3.8</v>
      </c>
      <c r="IRX60" s="233">
        <f>IRU60*IRW60</f>
        <v>95</v>
      </c>
      <c r="IRY60" s="233">
        <v>12</v>
      </c>
      <c r="IRZ60" s="233">
        <v>142</v>
      </c>
      <c r="ISA60" s="233" t="s">
        <v>343</v>
      </c>
      <c r="ISB60" s="233" t="s">
        <v>344</v>
      </c>
      <c r="ISC60" s="233">
        <v>25</v>
      </c>
      <c r="ISD60" s="233" t="s">
        <v>342</v>
      </c>
      <c r="ISE60" s="233">
        <v>3.8</v>
      </c>
      <c r="ISF60" s="233">
        <f>ISC60*ISE60</f>
        <v>95</v>
      </c>
      <c r="ISG60" s="233">
        <v>12</v>
      </c>
      <c r="ISH60" s="233">
        <v>142</v>
      </c>
      <c r="ISI60" s="233" t="s">
        <v>343</v>
      </c>
      <c r="ISJ60" s="233" t="s">
        <v>344</v>
      </c>
      <c r="ISK60" s="233">
        <v>25</v>
      </c>
      <c r="ISL60" s="233" t="s">
        <v>342</v>
      </c>
      <c r="ISM60" s="233">
        <v>3.8</v>
      </c>
      <c r="ISN60" s="233">
        <f>ISK60*ISM60</f>
        <v>95</v>
      </c>
      <c r="ISO60" s="233">
        <v>12</v>
      </c>
      <c r="ISP60" s="233">
        <v>142</v>
      </c>
      <c r="ISQ60" s="233" t="s">
        <v>343</v>
      </c>
      <c r="ISR60" s="233" t="s">
        <v>344</v>
      </c>
      <c r="ISS60" s="233">
        <v>25</v>
      </c>
      <c r="IST60" s="233" t="s">
        <v>342</v>
      </c>
      <c r="ISU60" s="233">
        <v>3.8</v>
      </c>
      <c r="ISV60" s="233">
        <f>ISS60*ISU60</f>
        <v>95</v>
      </c>
      <c r="ISW60" s="233">
        <v>12</v>
      </c>
      <c r="ISX60" s="233">
        <v>142</v>
      </c>
      <c r="ISY60" s="233" t="s">
        <v>343</v>
      </c>
      <c r="ISZ60" s="233" t="s">
        <v>344</v>
      </c>
      <c r="ITA60" s="233">
        <v>25</v>
      </c>
      <c r="ITB60" s="233" t="s">
        <v>342</v>
      </c>
      <c r="ITC60" s="233">
        <v>3.8</v>
      </c>
      <c r="ITD60" s="233">
        <f>ITA60*ITC60</f>
        <v>95</v>
      </c>
      <c r="ITE60" s="233">
        <v>12</v>
      </c>
      <c r="ITF60" s="233">
        <v>142</v>
      </c>
      <c r="ITG60" s="233" t="s">
        <v>343</v>
      </c>
      <c r="ITH60" s="233" t="s">
        <v>344</v>
      </c>
      <c r="ITI60" s="233">
        <v>25</v>
      </c>
      <c r="ITJ60" s="233" t="s">
        <v>342</v>
      </c>
      <c r="ITK60" s="233">
        <v>3.8</v>
      </c>
      <c r="ITL60" s="233">
        <f>ITI60*ITK60</f>
        <v>95</v>
      </c>
      <c r="ITM60" s="233">
        <v>12</v>
      </c>
      <c r="ITN60" s="233">
        <v>142</v>
      </c>
      <c r="ITO60" s="233" t="s">
        <v>343</v>
      </c>
      <c r="ITP60" s="233" t="s">
        <v>344</v>
      </c>
      <c r="ITQ60" s="233">
        <v>25</v>
      </c>
      <c r="ITR60" s="233" t="s">
        <v>342</v>
      </c>
      <c r="ITS60" s="233">
        <v>3.8</v>
      </c>
      <c r="ITT60" s="233">
        <f>ITQ60*ITS60</f>
        <v>95</v>
      </c>
      <c r="ITU60" s="233">
        <v>12</v>
      </c>
      <c r="ITV60" s="233">
        <v>142</v>
      </c>
      <c r="ITW60" s="233" t="s">
        <v>343</v>
      </c>
      <c r="ITX60" s="233" t="s">
        <v>344</v>
      </c>
      <c r="ITY60" s="233">
        <v>25</v>
      </c>
      <c r="ITZ60" s="233" t="s">
        <v>342</v>
      </c>
      <c r="IUA60" s="233">
        <v>3.8</v>
      </c>
      <c r="IUB60" s="233">
        <f>ITY60*IUA60</f>
        <v>95</v>
      </c>
      <c r="IUC60" s="233">
        <v>12</v>
      </c>
      <c r="IUD60" s="233">
        <v>142</v>
      </c>
      <c r="IUE60" s="233" t="s">
        <v>343</v>
      </c>
      <c r="IUF60" s="233" t="s">
        <v>344</v>
      </c>
      <c r="IUG60" s="233">
        <v>25</v>
      </c>
      <c r="IUH60" s="233" t="s">
        <v>342</v>
      </c>
      <c r="IUI60" s="233">
        <v>3.8</v>
      </c>
      <c r="IUJ60" s="233">
        <f>IUG60*IUI60</f>
        <v>95</v>
      </c>
      <c r="IUK60" s="233">
        <v>12</v>
      </c>
      <c r="IUL60" s="233">
        <v>142</v>
      </c>
      <c r="IUM60" s="233" t="s">
        <v>343</v>
      </c>
      <c r="IUN60" s="233" t="s">
        <v>344</v>
      </c>
      <c r="IUO60" s="233">
        <v>25</v>
      </c>
      <c r="IUP60" s="233" t="s">
        <v>342</v>
      </c>
      <c r="IUQ60" s="233">
        <v>3.8</v>
      </c>
      <c r="IUR60" s="233">
        <f>IUO60*IUQ60</f>
        <v>95</v>
      </c>
      <c r="IUS60" s="233">
        <v>12</v>
      </c>
      <c r="IUT60" s="233">
        <v>142</v>
      </c>
      <c r="IUU60" s="233" t="s">
        <v>343</v>
      </c>
      <c r="IUV60" s="233" t="s">
        <v>344</v>
      </c>
      <c r="IUW60" s="233">
        <v>25</v>
      </c>
      <c r="IUX60" s="233" t="s">
        <v>342</v>
      </c>
      <c r="IUY60" s="233">
        <v>3.8</v>
      </c>
      <c r="IUZ60" s="233">
        <f>IUW60*IUY60</f>
        <v>95</v>
      </c>
      <c r="IVA60" s="233">
        <v>12</v>
      </c>
      <c r="IVB60" s="233">
        <v>142</v>
      </c>
      <c r="IVC60" s="233" t="s">
        <v>343</v>
      </c>
      <c r="IVD60" s="233" t="s">
        <v>344</v>
      </c>
      <c r="IVE60" s="233">
        <v>25</v>
      </c>
      <c r="IVF60" s="233" t="s">
        <v>342</v>
      </c>
      <c r="IVG60" s="233">
        <v>3.8</v>
      </c>
      <c r="IVH60" s="233">
        <f>IVE60*IVG60</f>
        <v>95</v>
      </c>
      <c r="IVI60" s="233">
        <v>12</v>
      </c>
      <c r="IVJ60" s="233">
        <v>142</v>
      </c>
      <c r="IVK60" s="233" t="s">
        <v>343</v>
      </c>
      <c r="IVL60" s="233" t="s">
        <v>344</v>
      </c>
      <c r="IVM60" s="233">
        <v>25</v>
      </c>
      <c r="IVN60" s="233" t="s">
        <v>342</v>
      </c>
      <c r="IVO60" s="233">
        <v>3.8</v>
      </c>
      <c r="IVP60" s="233">
        <f>IVM60*IVO60</f>
        <v>95</v>
      </c>
      <c r="IVQ60" s="233">
        <v>12</v>
      </c>
      <c r="IVR60" s="233">
        <v>142</v>
      </c>
      <c r="IVS60" s="233" t="s">
        <v>343</v>
      </c>
      <c r="IVT60" s="233" t="s">
        <v>344</v>
      </c>
      <c r="IVU60" s="233">
        <v>25</v>
      </c>
      <c r="IVV60" s="233" t="s">
        <v>342</v>
      </c>
      <c r="IVW60" s="233">
        <v>3.8</v>
      </c>
      <c r="IVX60" s="233">
        <f>IVU60*IVW60</f>
        <v>95</v>
      </c>
      <c r="IVY60" s="233">
        <v>12</v>
      </c>
      <c r="IVZ60" s="233">
        <v>142</v>
      </c>
      <c r="IWA60" s="233" t="s">
        <v>343</v>
      </c>
      <c r="IWB60" s="233" t="s">
        <v>344</v>
      </c>
      <c r="IWC60" s="233">
        <v>25</v>
      </c>
      <c r="IWD60" s="233" t="s">
        <v>342</v>
      </c>
      <c r="IWE60" s="233">
        <v>3.8</v>
      </c>
      <c r="IWF60" s="233">
        <f>IWC60*IWE60</f>
        <v>95</v>
      </c>
      <c r="IWG60" s="233">
        <v>12</v>
      </c>
      <c r="IWH60" s="233">
        <v>142</v>
      </c>
      <c r="IWI60" s="233" t="s">
        <v>343</v>
      </c>
      <c r="IWJ60" s="233" t="s">
        <v>344</v>
      </c>
      <c r="IWK60" s="233">
        <v>25</v>
      </c>
      <c r="IWL60" s="233" t="s">
        <v>342</v>
      </c>
      <c r="IWM60" s="233">
        <v>3.8</v>
      </c>
      <c r="IWN60" s="233">
        <f>IWK60*IWM60</f>
        <v>95</v>
      </c>
      <c r="IWO60" s="233">
        <v>12</v>
      </c>
      <c r="IWP60" s="233">
        <v>142</v>
      </c>
      <c r="IWQ60" s="233" t="s">
        <v>343</v>
      </c>
      <c r="IWR60" s="233" t="s">
        <v>344</v>
      </c>
      <c r="IWS60" s="233">
        <v>25</v>
      </c>
      <c r="IWT60" s="233" t="s">
        <v>342</v>
      </c>
      <c r="IWU60" s="233">
        <v>3.8</v>
      </c>
      <c r="IWV60" s="233">
        <f>IWS60*IWU60</f>
        <v>95</v>
      </c>
      <c r="IWW60" s="233">
        <v>12</v>
      </c>
      <c r="IWX60" s="233">
        <v>142</v>
      </c>
      <c r="IWY60" s="233" t="s">
        <v>343</v>
      </c>
      <c r="IWZ60" s="233" t="s">
        <v>344</v>
      </c>
      <c r="IXA60" s="233">
        <v>25</v>
      </c>
      <c r="IXB60" s="233" t="s">
        <v>342</v>
      </c>
      <c r="IXC60" s="233">
        <v>3.8</v>
      </c>
      <c r="IXD60" s="233">
        <f>IXA60*IXC60</f>
        <v>95</v>
      </c>
      <c r="IXE60" s="233">
        <v>12</v>
      </c>
      <c r="IXF60" s="233">
        <v>142</v>
      </c>
      <c r="IXG60" s="233" t="s">
        <v>343</v>
      </c>
      <c r="IXH60" s="233" t="s">
        <v>344</v>
      </c>
      <c r="IXI60" s="233">
        <v>25</v>
      </c>
      <c r="IXJ60" s="233" t="s">
        <v>342</v>
      </c>
      <c r="IXK60" s="233">
        <v>3.8</v>
      </c>
      <c r="IXL60" s="233">
        <f>IXI60*IXK60</f>
        <v>95</v>
      </c>
      <c r="IXM60" s="233">
        <v>12</v>
      </c>
      <c r="IXN60" s="233">
        <v>142</v>
      </c>
      <c r="IXO60" s="233" t="s">
        <v>343</v>
      </c>
      <c r="IXP60" s="233" t="s">
        <v>344</v>
      </c>
      <c r="IXQ60" s="233">
        <v>25</v>
      </c>
      <c r="IXR60" s="233" t="s">
        <v>342</v>
      </c>
      <c r="IXS60" s="233">
        <v>3.8</v>
      </c>
      <c r="IXT60" s="233">
        <f>IXQ60*IXS60</f>
        <v>95</v>
      </c>
      <c r="IXU60" s="233">
        <v>12</v>
      </c>
      <c r="IXV60" s="233">
        <v>142</v>
      </c>
      <c r="IXW60" s="233" t="s">
        <v>343</v>
      </c>
      <c r="IXX60" s="233" t="s">
        <v>344</v>
      </c>
      <c r="IXY60" s="233">
        <v>25</v>
      </c>
      <c r="IXZ60" s="233" t="s">
        <v>342</v>
      </c>
      <c r="IYA60" s="233">
        <v>3.8</v>
      </c>
      <c r="IYB60" s="233">
        <f>IXY60*IYA60</f>
        <v>95</v>
      </c>
      <c r="IYC60" s="233">
        <v>12</v>
      </c>
      <c r="IYD60" s="233">
        <v>142</v>
      </c>
      <c r="IYE60" s="233" t="s">
        <v>343</v>
      </c>
      <c r="IYF60" s="233" t="s">
        <v>344</v>
      </c>
      <c r="IYG60" s="233">
        <v>25</v>
      </c>
      <c r="IYH60" s="233" t="s">
        <v>342</v>
      </c>
      <c r="IYI60" s="233">
        <v>3.8</v>
      </c>
      <c r="IYJ60" s="233">
        <f>IYG60*IYI60</f>
        <v>95</v>
      </c>
      <c r="IYK60" s="233">
        <v>12</v>
      </c>
      <c r="IYL60" s="233">
        <v>142</v>
      </c>
      <c r="IYM60" s="233" t="s">
        <v>343</v>
      </c>
      <c r="IYN60" s="233" t="s">
        <v>344</v>
      </c>
      <c r="IYO60" s="233">
        <v>25</v>
      </c>
      <c r="IYP60" s="233" t="s">
        <v>342</v>
      </c>
      <c r="IYQ60" s="233">
        <v>3.8</v>
      </c>
      <c r="IYR60" s="233">
        <f>IYO60*IYQ60</f>
        <v>95</v>
      </c>
      <c r="IYS60" s="233">
        <v>12</v>
      </c>
      <c r="IYT60" s="233">
        <v>142</v>
      </c>
      <c r="IYU60" s="233" t="s">
        <v>343</v>
      </c>
      <c r="IYV60" s="233" t="s">
        <v>344</v>
      </c>
      <c r="IYW60" s="233">
        <v>25</v>
      </c>
      <c r="IYX60" s="233" t="s">
        <v>342</v>
      </c>
      <c r="IYY60" s="233">
        <v>3.8</v>
      </c>
      <c r="IYZ60" s="233">
        <f>IYW60*IYY60</f>
        <v>95</v>
      </c>
      <c r="IZA60" s="233">
        <v>12</v>
      </c>
      <c r="IZB60" s="233">
        <v>142</v>
      </c>
      <c r="IZC60" s="233" t="s">
        <v>343</v>
      </c>
      <c r="IZD60" s="233" t="s">
        <v>344</v>
      </c>
      <c r="IZE60" s="233">
        <v>25</v>
      </c>
      <c r="IZF60" s="233" t="s">
        <v>342</v>
      </c>
      <c r="IZG60" s="233">
        <v>3.8</v>
      </c>
      <c r="IZH60" s="233">
        <f>IZE60*IZG60</f>
        <v>95</v>
      </c>
      <c r="IZI60" s="233">
        <v>12</v>
      </c>
      <c r="IZJ60" s="233">
        <v>142</v>
      </c>
      <c r="IZK60" s="233" t="s">
        <v>343</v>
      </c>
      <c r="IZL60" s="233" t="s">
        <v>344</v>
      </c>
      <c r="IZM60" s="233">
        <v>25</v>
      </c>
      <c r="IZN60" s="233" t="s">
        <v>342</v>
      </c>
      <c r="IZO60" s="233">
        <v>3.8</v>
      </c>
      <c r="IZP60" s="233">
        <f>IZM60*IZO60</f>
        <v>95</v>
      </c>
      <c r="IZQ60" s="233">
        <v>12</v>
      </c>
      <c r="IZR60" s="233">
        <v>142</v>
      </c>
      <c r="IZS60" s="233" t="s">
        <v>343</v>
      </c>
      <c r="IZT60" s="233" t="s">
        <v>344</v>
      </c>
      <c r="IZU60" s="233">
        <v>25</v>
      </c>
      <c r="IZV60" s="233" t="s">
        <v>342</v>
      </c>
      <c r="IZW60" s="233">
        <v>3.8</v>
      </c>
      <c r="IZX60" s="233">
        <f>IZU60*IZW60</f>
        <v>95</v>
      </c>
      <c r="IZY60" s="233">
        <v>12</v>
      </c>
      <c r="IZZ60" s="233">
        <v>142</v>
      </c>
      <c r="JAA60" s="233" t="s">
        <v>343</v>
      </c>
      <c r="JAB60" s="233" t="s">
        <v>344</v>
      </c>
      <c r="JAC60" s="233">
        <v>25</v>
      </c>
      <c r="JAD60" s="233" t="s">
        <v>342</v>
      </c>
      <c r="JAE60" s="233">
        <v>3.8</v>
      </c>
      <c r="JAF60" s="233">
        <f>JAC60*JAE60</f>
        <v>95</v>
      </c>
      <c r="JAG60" s="233">
        <v>12</v>
      </c>
      <c r="JAH60" s="233">
        <v>142</v>
      </c>
      <c r="JAI60" s="233" t="s">
        <v>343</v>
      </c>
      <c r="JAJ60" s="233" t="s">
        <v>344</v>
      </c>
      <c r="JAK60" s="233">
        <v>25</v>
      </c>
      <c r="JAL60" s="233" t="s">
        <v>342</v>
      </c>
      <c r="JAM60" s="233">
        <v>3.8</v>
      </c>
      <c r="JAN60" s="233">
        <f>JAK60*JAM60</f>
        <v>95</v>
      </c>
      <c r="JAO60" s="233">
        <v>12</v>
      </c>
      <c r="JAP60" s="233">
        <v>142</v>
      </c>
      <c r="JAQ60" s="233" t="s">
        <v>343</v>
      </c>
      <c r="JAR60" s="233" t="s">
        <v>344</v>
      </c>
      <c r="JAS60" s="233">
        <v>25</v>
      </c>
      <c r="JAT60" s="233" t="s">
        <v>342</v>
      </c>
      <c r="JAU60" s="233">
        <v>3.8</v>
      </c>
      <c r="JAV60" s="233">
        <f>JAS60*JAU60</f>
        <v>95</v>
      </c>
      <c r="JAW60" s="233">
        <v>12</v>
      </c>
      <c r="JAX60" s="233">
        <v>142</v>
      </c>
      <c r="JAY60" s="233" t="s">
        <v>343</v>
      </c>
      <c r="JAZ60" s="233" t="s">
        <v>344</v>
      </c>
      <c r="JBA60" s="233">
        <v>25</v>
      </c>
      <c r="JBB60" s="233" t="s">
        <v>342</v>
      </c>
      <c r="JBC60" s="233">
        <v>3.8</v>
      </c>
      <c r="JBD60" s="233">
        <f>JBA60*JBC60</f>
        <v>95</v>
      </c>
      <c r="JBE60" s="233">
        <v>12</v>
      </c>
      <c r="JBF60" s="233">
        <v>142</v>
      </c>
      <c r="JBG60" s="233" t="s">
        <v>343</v>
      </c>
      <c r="JBH60" s="233" t="s">
        <v>344</v>
      </c>
      <c r="JBI60" s="233">
        <v>25</v>
      </c>
      <c r="JBJ60" s="233" t="s">
        <v>342</v>
      </c>
      <c r="JBK60" s="233">
        <v>3.8</v>
      </c>
      <c r="JBL60" s="233">
        <f>JBI60*JBK60</f>
        <v>95</v>
      </c>
      <c r="JBM60" s="233">
        <v>12</v>
      </c>
      <c r="JBN60" s="233">
        <v>142</v>
      </c>
      <c r="JBO60" s="233" t="s">
        <v>343</v>
      </c>
      <c r="JBP60" s="233" t="s">
        <v>344</v>
      </c>
      <c r="JBQ60" s="233">
        <v>25</v>
      </c>
      <c r="JBR60" s="233" t="s">
        <v>342</v>
      </c>
      <c r="JBS60" s="233">
        <v>3.8</v>
      </c>
      <c r="JBT60" s="233">
        <f>JBQ60*JBS60</f>
        <v>95</v>
      </c>
      <c r="JBU60" s="233">
        <v>12</v>
      </c>
      <c r="JBV60" s="233">
        <v>142</v>
      </c>
      <c r="JBW60" s="233" t="s">
        <v>343</v>
      </c>
      <c r="JBX60" s="233" t="s">
        <v>344</v>
      </c>
      <c r="JBY60" s="233">
        <v>25</v>
      </c>
      <c r="JBZ60" s="233" t="s">
        <v>342</v>
      </c>
      <c r="JCA60" s="233">
        <v>3.8</v>
      </c>
      <c r="JCB60" s="233">
        <f>JBY60*JCA60</f>
        <v>95</v>
      </c>
      <c r="JCC60" s="233">
        <v>12</v>
      </c>
      <c r="JCD60" s="233">
        <v>142</v>
      </c>
      <c r="JCE60" s="233" t="s">
        <v>343</v>
      </c>
      <c r="JCF60" s="233" t="s">
        <v>344</v>
      </c>
      <c r="JCG60" s="233">
        <v>25</v>
      </c>
      <c r="JCH60" s="233" t="s">
        <v>342</v>
      </c>
      <c r="JCI60" s="233">
        <v>3.8</v>
      </c>
      <c r="JCJ60" s="233">
        <f>JCG60*JCI60</f>
        <v>95</v>
      </c>
      <c r="JCK60" s="233">
        <v>12</v>
      </c>
      <c r="JCL60" s="233">
        <v>142</v>
      </c>
      <c r="JCM60" s="233" t="s">
        <v>343</v>
      </c>
      <c r="JCN60" s="233" t="s">
        <v>344</v>
      </c>
      <c r="JCO60" s="233">
        <v>25</v>
      </c>
      <c r="JCP60" s="233" t="s">
        <v>342</v>
      </c>
      <c r="JCQ60" s="233">
        <v>3.8</v>
      </c>
      <c r="JCR60" s="233">
        <f>JCO60*JCQ60</f>
        <v>95</v>
      </c>
      <c r="JCS60" s="233">
        <v>12</v>
      </c>
      <c r="JCT60" s="233">
        <v>142</v>
      </c>
      <c r="JCU60" s="233" t="s">
        <v>343</v>
      </c>
      <c r="JCV60" s="233" t="s">
        <v>344</v>
      </c>
      <c r="JCW60" s="233">
        <v>25</v>
      </c>
      <c r="JCX60" s="233" t="s">
        <v>342</v>
      </c>
      <c r="JCY60" s="233">
        <v>3.8</v>
      </c>
      <c r="JCZ60" s="233">
        <f>JCW60*JCY60</f>
        <v>95</v>
      </c>
      <c r="JDA60" s="233">
        <v>12</v>
      </c>
      <c r="JDB60" s="233">
        <v>142</v>
      </c>
      <c r="JDC60" s="233" t="s">
        <v>343</v>
      </c>
      <c r="JDD60" s="233" t="s">
        <v>344</v>
      </c>
      <c r="JDE60" s="233">
        <v>25</v>
      </c>
      <c r="JDF60" s="233" t="s">
        <v>342</v>
      </c>
      <c r="JDG60" s="233">
        <v>3.8</v>
      </c>
      <c r="JDH60" s="233">
        <f>JDE60*JDG60</f>
        <v>95</v>
      </c>
      <c r="JDI60" s="233">
        <v>12</v>
      </c>
      <c r="JDJ60" s="233">
        <v>142</v>
      </c>
      <c r="JDK60" s="233" t="s">
        <v>343</v>
      </c>
      <c r="JDL60" s="233" t="s">
        <v>344</v>
      </c>
      <c r="JDM60" s="233">
        <v>25</v>
      </c>
      <c r="JDN60" s="233" t="s">
        <v>342</v>
      </c>
      <c r="JDO60" s="233">
        <v>3.8</v>
      </c>
      <c r="JDP60" s="233">
        <f>JDM60*JDO60</f>
        <v>95</v>
      </c>
      <c r="JDQ60" s="233">
        <v>12</v>
      </c>
      <c r="JDR60" s="233">
        <v>142</v>
      </c>
      <c r="JDS60" s="233" t="s">
        <v>343</v>
      </c>
      <c r="JDT60" s="233" t="s">
        <v>344</v>
      </c>
      <c r="JDU60" s="233">
        <v>25</v>
      </c>
      <c r="JDV60" s="233" t="s">
        <v>342</v>
      </c>
      <c r="JDW60" s="233">
        <v>3.8</v>
      </c>
      <c r="JDX60" s="233">
        <f>JDU60*JDW60</f>
        <v>95</v>
      </c>
      <c r="JDY60" s="233">
        <v>12</v>
      </c>
      <c r="JDZ60" s="233">
        <v>142</v>
      </c>
      <c r="JEA60" s="233" t="s">
        <v>343</v>
      </c>
      <c r="JEB60" s="233" t="s">
        <v>344</v>
      </c>
      <c r="JEC60" s="233">
        <v>25</v>
      </c>
      <c r="JED60" s="233" t="s">
        <v>342</v>
      </c>
      <c r="JEE60" s="233">
        <v>3.8</v>
      </c>
      <c r="JEF60" s="233">
        <f>JEC60*JEE60</f>
        <v>95</v>
      </c>
      <c r="JEG60" s="233">
        <v>12</v>
      </c>
      <c r="JEH60" s="233">
        <v>142</v>
      </c>
      <c r="JEI60" s="233" t="s">
        <v>343</v>
      </c>
      <c r="JEJ60" s="233" t="s">
        <v>344</v>
      </c>
      <c r="JEK60" s="233">
        <v>25</v>
      </c>
      <c r="JEL60" s="233" t="s">
        <v>342</v>
      </c>
      <c r="JEM60" s="233">
        <v>3.8</v>
      </c>
      <c r="JEN60" s="233">
        <f>JEK60*JEM60</f>
        <v>95</v>
      </c>
      <c r="JEO60" s="233">
        <v>12</v>
      </c>
      <c r="JEP60" s="233">
        <v>142</v>
      </c>
      <c r="JEQ60" s="233" t="s">
        <v>343</v>
      </c>
      <c r="JER60" s="233" t="s">
        <v>344</v>
      </c>
      <c r="JES60" s="233">
        <v>25</v>
      </c>
      <c r="JET60" s="233" t="s">
        <v>342</v>
      </c>
      <c r="JEU60" s="233">
        <v>3.8</v>
      </c>
      <c r="JEV60" s="233">
        <f>JES60*JEU60</f>
        <v>95</v>
      </c>
      <c r="JEW60" s="233">
        <v>12</v>
      </c>
      <c r="JEX60" s="233">
        <v>142</v>
      </c>
      <c r="JEY60" s="233" t="s">
        <v>343</v>
      </c>
      <c r="JEZ60" s="233" t="s">
        <v>344</v>
      </c>
      <c r="JFA60" s="233">
        <v>25</v>
      </c>
      <c r="JFB60" s="233" t="s">
        <v>342</v>
      </c>
      <c r="JFC60" s="233">
        <v>3.8</v>
      </c>
      <c r="JFD60" s="233">
        <f>JFA60*JFC60</f>
        <v>95</v>
      </c>
      <c r="JFE60" s="233">
        <v>12</v>
      </c>
      <c r="JFF60" s="233">
        <v>142</v>
      </c>
      <c r="JFG60" s="233" t="s">
        <v>343</v>
      </c>
      <c r="JFH60" s="233" t="s">
        <v>344</v>
      </c>
      <c r="JFI60" s="233">
        <v>25</v>
      </c>
      <c r="JFJ60" s="233" t="s">
        <v>342</v>
      </c>
      <c r="JFK60" s="233">
        <v>3.8</v>
      </c>
      <c r="JFL60" s="233">
        <f>JFI60*JFK60</f>
        <v>95</v>
      </c>
      <c r="JFM60" s="233">
        <v>12</v>
      </c>
      <c r="JFN60" s="233">
        <v>142</v>
      </c>
      <c r="JFO60" s="233" t="s">
        <v>343</v>
      </c>
      <c r="JFP60" s="233" t="s">
        <v>344</v>
      </c>
      <c r="JFQ60" s="233">
        <v>25</v>
      </c>
      <c r="JFR60" s="233" t="s">
        <v>342</v>
      </c>
      <c r="JFS60" s="233">
        <v>3.8</v>
      </c>
      <c r="JFT60" s="233">
        <f>JFQ60*JFS60</f>
        <v>95</v>
      </c>
      <c r="JFU60" s="233">
        <v>12</v>
      </c>
      <c r="JFV60" s="233">
        <v>142</v>
      </c>
      <c r="JFW60" s="233" t="s">
        <v>343</v>
      </c>
      <c r="JFX60" s="233" t="s">
        <v>344</v>
      </c>
      <c r="JFY60" s="233">
        <v>25</v>
      </c>
      <c r="JFZ60" s="233" t="s">
        <v>342</v>
      </c>
      <c r="JGA60" s="233">
        <v>3.8</v>
      </c>
      <c r="JGB60" s="233">
        <f>JFY60*JGA60</f>
        <v>95</v>
      </c>
      <c r="JGC60" s="233">
        <v>12</v>
      </c>
      <c r="JGD60" s="233">
        <v>142</v>
      </c>
      <c r="JGE60" s="233" t="s">
        <v>343</v>
      </c>
      <c r="JGF60" s="233" t="s">
        <v>344</v>
      </c>
      <c r="JGG60" s="233">
        <v>25</v>
      </c>
      <c r="JGH60" s="233" t="s">
        <v>342</v>
      </c>
      <c r="JGI60" s="233">
        <v>3.8</v>
      </c>
      <c r="JGJ60" s="233">
        <f>JGG60*JGI60</f>
        <v>95</v>
      </c>
      <c r="JGK60" s="233">
        <v>12</v>
      </c>
      <c r="JGL60" s="233">
        <v>142</v>
      </c>
      <c r="JGM60" s="233" t="s">
        <v>343</v>
      </c>
      <c r="JGN60" s="233" t="s">
        <v>344</v>
      </c>
      <c r="JGO60" s="233">
        <v>25</v>
      </c>
      <c r="JGP60" s="233" t="s">
        <v>342</v>
      </c>
      <c r="JGQ60" s="233">
        <v>3.8</v>
      </c>
      <c r="JGR60" s="233">
        <f>JGO60*JGQ60</f>
        <v>95</v>
      </c>
      <c r="JGS60" s="233">
        <v>12</v>
      </c>
      <c r="JGT60" s="233">
        <v>142</v>
      </c>
      <c r="JGU60" s="233" t="s">
        <v>343</v>
      </c>
      <c r="JGV60" s="233" t="s">
        <v>344</v>
      </c>
      <c r="JGW60" s="233">
        <v>25</v>
      </c>
      <c r="JGX60" s="233" t="s">
        <v>342</v>
      </c>
      <c r="JGY60" s="233">
        <v>3.8</v>
      </c>
      <c r="JGZ60" s="233">
        <f>JGW60*JGY60</f>
        <v>95</v>
      </c>
      <c r="JHA60" s="233">
        <v>12</v>
      </c>
      <c r="JHB60" s="233">
        <v>142</v>
      </c>
      <c r="JHC60" s="233" t="s">
        <v>343</v>
      </c>
      <c r="JHD60" s="233" t="s">
        <v>344</v>
      </c>
      <c r="JHE60" s="233">
        <v>25</v>
      </c>
      <c r="JHF60" s="233" t="s">
        <v>342</v>
      </c>
      <c r="JHG60" s="233">
        <v>3.8</v>
      </c>
      <c r="JHH60" s="233">
        <f>JHE60*JHG60</f>
        <v>95</v>
      </c>
      <c r="JHI60" s="233">
        <v>12</v>
      </c>
      <c r="JHJ60" s="233">
        <v>142</v>
      </c>
      <c r="JHK60" s="233" t="s">
        <v>343</v>
      </c>
      <c r="JHL60" s="233" t="s">
        <v>344</v>
      </c>
      <c r="JHM60" s="233">
        <v>25</v>
      </c>
      <c r="JHN60" s="233" t="s">
        <v>342</v>
      </c>
      <c r="JHO60" s="233">
        <v>3.8</v>
      </c>
      <c r="JHP60" s="233">
        <f>JHM60*JHO60</f>
        <v>95</v>
      </c>
      <c r="JHQ60" s="233">
        <v>12</v>
      </c>
      <c r="JHR60" s="233">
        <v>142</v>
      </c>
      <c r="JHS60" s="233" t="s">
        <v>343</v>
      </c>
      <c r="JHT60" s="233" t="s">
        <v>344</v>
      </c>
      <c r="JHU60" s="233">
        <v>25</v>
      </c>
      <c r="JHV60" s="233" t="s">
        <v>342</v>
      </c>
      <c r="JHW60" s="233">
        <v>3.8</v>
      </c>
      <c r="JHX60" s="233">
        <f>JHU60*JHW60</f>
        <v>95</v>
      </c>
      <c r="JHY60" s="233">
        <v>12</v>
      </c>
      <c r="JHZ60" s="233">
        <v>142</v>
      </c>
      <c r="JIA60" s="233" t="s">
        <v>343</v>
      </c>
      <c r="JIB60" s="233" t="s">
        <v>344</v>
      </c>
      <c r="JIC60" s="233">
        <v>25</v>
      </c>
      <c r="JID60" s="233" t="s">
        <v>342</v>
      </c>
      <c r="JIE60" s="233">
        <v>3.8</v>
      </c>
      <c r="JIF60" s="233">
        <f>JIC60*JIE60</f>
        <v>95</v>
      </c>
      <c r="JIG60" s="233">
        <v>12</v>
      </c>
      <c r="JIH60" s="233">
        <v>142</v>
      </c>
      <c r="JII60" s="233" t="s">
        <v>343</v>
      </c>
      <c r="JIJ60" s="233" t="s">
        <v>344</v>
      </c>
      <c r="JIK60" s="233">
        <v>25</v>
      </c>
      <c r="JIL60" s="233" t="s">
        <v>342</v>
      </c>
      <c r="JIM60" s="233">
        <v>3.8</v>
      </c>
      <c r="JIN60" s="233">
        <f>JIK60*JIM60</f>
        <v>95</v>
      </c>
      <c r="JIO60" s="233">
        <v>12</v>
      </c>
      <c r="JIP60" s="233">
        <v>142</v>
      </c>
      <c r="JIQ60" s="233" t="s">
        <v>343</v>
      </c>
      <c r="JIR60" s="233" t="s">
        <v>344</v>
      </c>
      <c r="JIS60" s="233">
        <v>25</v>
      </c>
      <c r="JIT60" s="233" t="s">
        <v>342</v>
      </c>
      <c r="JIU60" s="233">
        <v>3.8</v>
      </c>
      <c r="JIV60" s="233">
        <f>JIS60*JIU60</f>
        <v>95</v>
      </c>
      <c r="JIW60" s="233">
        <v>12</v>
      </c>
      <c r="JIX60" s="233">
        <v>142</v>
      </c>
      <c r="JIY60" s="233" t="s">
        <v>343</v>
      </c>
      <c r="JIZ60" s="233" t="s">
        <v>344</v>
      </c>
      <c r="JJA60" s="233">
        <v>25</v>
      </c>
      <c r="JJB60" s="233" t="s">
        <v>342</v>
      </c>
      <c r="JJC60" s="233">
        <v>3.8</v>
      </c>
      <c r="JJD60" s="233">
        <f>JJA60*JJC60</f>
        <v>95</v>
      </c>
      <c r="JJE60" s="233">
        <v>12</v>
      </c>
      <c r="JJF60" s="233">
        <v>142</v>
      </c>
      <c r="JJG60" s="233" t="s">
        <v>343</v>
      </c>
      <c r="JJH60" s="233" t="s">
        <v>344</v>
      </c>
      <c r="JJI60" s="233">
        <v>25</v>
      </c>
      <c r="JJJ60" s="233" t="s">
        <v>342</v>
      </c>
      <c r="JJK60" s="233">
        <v>3.8</v>
      </c>
      <c r="JJL60" s="233">
        <f>JJI60*JJK60</f>
        <v>95</v>
      </c>
      <c r="JJM60" s="233">
        <v>12</v>
      </c>
      <c r="JJN60" s="233">
        <v>142</v>
      </c>
      <c r="JJO60" s="233" t="s">
        <v>343</v>
      </c>
      <c r="JJP60" s="233" t="s">
        <v>344</v>
      </c>
      <c r="JJQ60" s="233">
        <v>25</v>
      </c>
      <c r="JJR60" s="233" t="s">
        <v>342</v>
      </c>
      <c r="JJS60" s="233">
        <v>3.8</v>
      </c>
      <c r="JJT60" s="233">
        <f>JJQ60*JJS60</f>
        <v>95</v>
      </c>
      <c r="JJU60" s="233">
        <v>12</v>
      </c>
      <c r="JJV60" s="233">
        <v>142</v>
      </c>
      <c r="JJW60" s="233" t="s">
        <v>343</v>
      </c>
      <c r="JJX60" s="233" t="s">
        <v>344</v>
      </c>
      <c r="JJY60" s="233">
        <v>25</v>
      </c>
      <c r="JJZ60" s="233" t="s">
        <v>342</v>
      </c>
      <c r="JKA60" s="233">
        <v>3.8</v>
      </c>
      <c r="JKB60" s="233">
        <f>JJY60*JKA60</f>
        <v>95</v>
      </c>
      <c r="JKC60" s="233">
        <v>12</v>
      </c>
      <c r="JKD60" s="233">
        <v>142</v>
      </c>
      <c r="JKE60" s="233" t="s">
        <v>343</v>
      </c>
      <c r="JKF60" s="233" t="s">
        <v>344</v>
      </c>
      <c r="JKG60" s="233">
        <v>25</v>
      </c>
      <c r="JKH60" s="233" t="s">
        <v>342</v>
      </c>
      <c r="JKI60" s="233">
        <v>3.8</v>
      </c>
      <c r="JKJ60" s="233">
        <f>JKG60*JKI60</f>
        <v>95</v>
      </c>
      <c r="JKK60" s="233">
        <v>12</v>
      </c>
      <c r="JKL60" s="233">
        <v>142</v>
      </c>
      <c r="JKM60" s="233" t="s">
        <v>343</v>
      </c>
      <c r="JKN60" s="233" t="s">
        <v>344</v>
      </c>
      <c r="JKO60" s="233">
        <v>25</v>
      </c>
      <c r="JKP60" s="233" t="s">
        <v>342</v>
      </c>
      <c r="JKQ60" s="233">
        <v>3.8</v>
      </c>
      <c r="JKR60" s="233">
        <f>JKO60*JKQ60</f>
        <v>95</v>
      </c>
      <c r="JKS60" s="233">
        <v>12</v>
      </c>
      <c r="JKT60" s="233">
        <v>142</v>
      </c>
      <c r="JKU60" s="233" t="s">
        <v>343</v>
      </c>
      <c r="JKV60" s="233" t="s">
        <v>344</v>
      </c>
      <c r="JKW60" s="233">
        <v>25</v>
      </c>
      <c r="JKX60" s="233" t="s">
        <v>342</v>
      </c>
      <c r="JKY60" s="233">
        <v>3.8</v>
      </c>
      <c r="JKZ60" s="233">
        <f>JKW60*JKY60</f>
        <v>95</v>
      </c>
      <c r="JLA60" s="233">
        <v>12</v>
      </c>
      <c r="JLB60" s="233">
        <v>142</v>
      </c>
      <c r="JLC60" s="233" t="s">
        <v>343</v>
      </c>
      <c r="JLD60" s="233" t="s">
        <v>344</v>
      </c>
      <c r="JLE60" s="233">
        <v>25</v>
      </c>
      <c r="JLF60" s="233" t="s">
        <v>342</v>
      </c>
      <c r="JLG60" s="233">
        <v>3.8</v>
      </c>
      <c r="JLH60" s="233">
        <f>JLE60*JLG60</f>
        <v>95</v>
      </c>
      <c r="JLI60" s="233">
        <v>12</v>
      </c>
      <c r="JLJ60" s="233">
        <v>142</v>
      </c>
      <c r="JLK60" s="233" t="s">
        <v>343</v>
      </c>
      <c r="JLL60" s="233" t="s">
        <v>344</v>
      </c>
      <c r="JLM60" s="233">
        <v>25</v>
      </c>
      <c r="JLN60" s="233" t="s">
        <v>342</v>
      </c>
      <c r="JLO60" s="233">
        <v>3.8</v>
      </c>
      <c r="JLP60" s="233">
        <f>JLM60*JLO60</f>
        <v>95</v>
      </c>
      <c r="JLQ60" s="233">
        <v>12</v>
      </c>
      <c r="JLR60" s="233">
        <v>142</v>
      </c>
      <c r="JLS60" s="233" t="s">
        <v>343</v>
      </c>
      <c r="JLT60" s="233" t="s">
        <v>344</v>
      </c>
      <c r="JLU60" s="233">
        <v>25</v>
      </c>
      <c r="JLV60" s="233" t="s">
        <v>342</v>
      </c>
      <c r="JLW60" s="233">
        <v>3.8</v>
      </c>
      <c r="JLX60" s="233">
        <f>JLU60*JLW60</f>
        <v>95</v>
      </c>
      <c r="JLY60" s="233">
        <v>12</v>
      </c>
      <c r="JLZ60" s="233">
        <v>142</v>
      </c>
      <c r="JMA60" s="233" t="s">
        <v>343</v>
      </c>
      <c r="JMB60" s="233" t="s">
        <v>344</v>
      </c>
      <c r="JMC60" s="233">
        <v>25</v>
      </c>
      <c r="JMD60" s="233" t="s">
        <v>342</v>
      </c>
      <c r="JME60" s="233">
        <v>3.8</v>
      </c>
      <c r="JMF60" s="233">
        <f>JMC60*JME60</f>
        <v>95</v>
      </c>
      <c r="JMG60" s="233">
        <v>12</v>
      </c>
      <c r="JMH60" s="233">
        <v>142</v>
      </c>
      <c r="JMI60" s="233" t="s">
        <v>343</v>
      </c>
      <c r="JMJ60" s="233" t="s">
        <v>344</v>
      </c>
      <c r="JMK60" s="233">
        <v>25</v>
      </c>
      <c r="JML60" s="233" t="s">
        <v>342</v>
      </c>
      <c r="JMM60" s="233">
        <v>3.8</v>
      </c>
      <c r="JMN60" s="233">
        <f>JMK60*JMM60</f>
        <v>95</v>
      </c>
      <c r="JMO60" s="233">
        <v>12</v>
      </c>
      <c r="JMP60" s="233">
        <v>142</v>
      </c>
      <c r="JMQ60" s="233" t="s">
        <v>343</v>
      </c>
      <c r="JMR60" s="233" t="s">
        <v>344</v>
      </c>
      <c r="JMS60" s="233">
        <v>25</v>
      </c>
      <c r="JMT60" s="233" t="s">
        <v>342</v>
      </c>
      <c r="JMU60" s="233">
        <v>3.8</v>
      </c>
      <c r="JMV60" s="233">
        <f>JMS60*JMU60</f>
        <v>95</v>
      </c>
      <c r="JMW60" s="233">
        <v>12</v>
      </c>
      <c r="JMX60" s="233">
        <v>142</v>
      </c>
      <c r="JMY60" s="233" t="s">
        <v>343</v>
      </c>
      <c r="JMZ60" s="233" t="s">
        <v>344</v>
      </c>
      <c r="JNA60" s="233">
        <v>25</v>
      </c>
      <c r="JNB60" s="233" t="s">
        <v>342</v>
      </c>
      <c r="JNC60" s="233">
        <v>3.8</v>
      </c>
      <c r="JND60" s="233">
        <f>JNA60*JNC60</f>
        <v>95</v>
      </c>
      <c r="JNE60" s="233">
        <v>12</v>
      </c>
      <c r="JNF60" s="233">
        <v>142</v>
      </c>
      <c r="JNG60" s="233" t="s">
        <v>343</v>
      </c>
      <c r="JNH60" s="233" t="s">
        <v>344</v>
      </c>
      <c r="JNI60" s="233">
        <v>25</v>
      </c>
      <c r="JNJ60" s="233" t="s">
        <v>342</v>
      </c>
      <c r="JNK60" s="233">
        <v>3.8</v>
      </c>
      <c r="JNL60" s="233">
        <f>JNI60*JNK60</f>
        <v>95</v>
      </c>
      <c r="JNM60" s="233">
        <v>12</v>
      </c>
      <c r="JNN60" s="233">
        <v>142</v>
      </c>
      <c r="JNO60" s="233" t="s">
        <v>343</v>
      </c>
      <c r="JNP60" s="233" t="s">
        <v>344</v>
      </c>
      <c r="JNQ60" s="233">
        <v>25</v>
      </c>
      <c r="JNR60" s="233" t="s">
        <v>342</v>
      </c>
      <c r="JNS60" s="233">
        <v>3.8</v>
      </c>
      <c r="JNT60" s="233">
        <f>JNQ60*JNS60</f>
        <v>95</v>
      </c>
      <c r="JNU60" s="233">
        <v>12</v>
      </c>
      <c r="JNV60" s="233">
        <v>142</v>
      </c>
      <c r="JNW60" s="233" t="s">
        <v>343</v>
      </c>
      <c r="JNX60" s="233" t="s">
        <v>344</v>
      </c>
      <c r="JNY60" s="233">
        <v>25</v>
      </c>
      <c r="JNZ60" s="233" t="s">
        <v>342</v>
      </c>
      <c r="JOA60" s="233">
        <v>3.8</v>
      </c>
      <c r="JOB60" s="233">
        <f>JNY60*JOA60</f>
        <v>95</v>
      </c>
      <c r="JOC60" s="233">
        <v>12</v>
      </c>
      <c r="JOD60" s="233">
        <v>142</v>
      </c>
      <c r="JOE60" s="233" t="s">
        <v>343</v>
      </c>
      <c r="JOF60" s="233" t="s">
        <v>344</v>
      </c>
      <c r="JOG60" s="233">
        <v>25</v>
      </c>
      <c r="JOH60" s="233" t="s">
        <v>342</v>
      </c>
      <c r="JOI60" s="233">
        <v>3.8</v>
      </c>
      <c r="JOJ60" s="233">
        <f>JOG60*JOI60</f>
        <v>95</v>
      </c>
      <c r="JOK60" s="233">
        <v>12</v>
      </c>
      <c r="JOL60" s="233">
        <v>142</v>
      </c>
      <c r="JOM60" s="233" t="s">
        <v>343</v>
      </c>
      <c r="JON60" s="233" t="s">
        <v>344</v>
      </c>
      <c r="JOO60" s="233">
        <v>25</v>
      </c>
      <c r="JOP60" s="233" t="s">
        <v>342</v>
      </c>
      <c r="JOQ60" s="233">
        <v>3.8</v>
      </c>
      <c r="JOR60" s="233">
        <f>JOO60*JOQ60</f>
        <v>95</v>
      </c>
      <c r="JOS60" s="233">
        <v>12</v>
      </c>
      <c r="JOT60" s="233">
        <v>142</v>
      </c>
      <c r="JOU60" s="233" t="s">
        <v>343</v>
      </c>
      <c r="JOV60" s="233" t="s">
        <v>344</v>
      </c>
      <c r="JOW60" s="233">
        <v>25</v>
      </c>
      <c r="JOX60" s="233" t="s">
        <v>342</v>
      </c>
      <c r="JOY60" s="233">
        <v>3.8</v>
      </c>
      <c r="JOZ60" s="233">
        <f>JOW60*JOY60</f>
        <v>95</v>
      </c>
      <c r="JPA60" s="233">
        <v>12</v>
      </c>
      <c r="JPB60" s="233">
        <v>142</v>
      </c>
      <c r="JPC60" s="233" t="s">
        <v>343</v>
      </c>
      <c r="JPD60" s="233" t="s">
        <v>344</v>
      </c>
      <c r="JPE60" s="233">
        <v>25</v>
      </c>
      <c r="JPF60" s="233" t="s">
        <v>342</v>
      </c>
      <c r="JPG60" s="233">
        <v>3.8</v>
      </c>
      <c r="JPH60" s="233">
        <f>JPE60*JPG60</f>
        <v>95</v>
      </c>
      <c r="JPI60" s="233">
        <v>12</v>
      </c>
      <c r="JPJ60" s="233">
        <v>142</v>
      </c>
      <c r="JPK60" s="233" t="s">
        <v>343</v>
      </c>
      <c r="JPL60" s="233" t="s">
        <v>344</v>
      </c>
      <c r="JPM60" s="233">
        <v>25</v>
      </c>
      <c r="JPN60" s="233" t="s">
        <v>342</v>
      </c>
      <c r="JPO60" s="233">
        <v>3.8</v>
      </c>
      <c r="JPP60" s="233">
        <f>JPM60*JPO60</f>
        <v>95</v>
      </c>
      <c r="JPQ60" s="233">
        <v>12</v>
      </c>
      <c r="JPR60" s="233">
        <v>142</v>
      </c>
      <c r="JPS60" s="233" t="s">
        <v>343</v>
      </c>
      <c r="JPT60" s="233" t="s">
        <v>344</v>
      </c>
      <c r="JPU60" s="233">
        <v>25</v>
      </c>
      <c r="JPV60" s="233" t="s">
        <v>342</v>
      </c>
      <c r="JPW60" s="233">
        <v>3.8</v>
      </c>
      <c r="JPX60" s="233">
        <f>JPU60*JPW60</f>
        <v>95</v>
      </c>
      <c r="JPY60" s="233">
        <v>12</v>
      </c>
      <c r="JPZ60" s="233">
        <v>142</v>
      </c>
      <c r="JQA60" s="233" t="s">
        <v>343</v>
      </c>
      <c r="JQB60" s="233" t="s">
        <v>344</v>
      </c>
      <c r="JQC60" s="233">
        <v>25</v>
      </c>
      <c r="JQD60" s="233" t="s">
        <v>342</v>
      </c>
      <c r="JQE60" s="233">
        <v>3.8</v>
      </c>
      <c r="JQF60" s="233">
        <f>JQC60*JQE60</f>
        <v>95</v>
      </c>
      <c r="JQG60" s="233">
        <v>12</v>
      </c>
      <c r="JQH60" s="233">
        <v>142</v>
      </c>
      <c r="JQI60" s="233" t="s">
        <v>343</v>
      </c>
      <c r="JQJ60" s="233" t="s">
        <v>344</v>
      </c>
      <c r="JQK60" s="233">
        <v>25</v>
      </c>
      <c r="JQL60" s="233" t="s">
        <v>342</v>
      </c>
      <c r="JQM60" s="233">
        <v>3.8</v>
      </c>
      <c r="JQN60" s="233">
        <f>JQK60*JQM60</f>
        <v>95</v>
      </c>
      <c r="JQO60" s="233">
        <v>12</v>
      </c>
      <c r="JQP60" s="233">
        <v>142</v>
      </c>
      <c r="JQQ60" s="233" t="s">
        <v>343</v>
      </c>
      <c r="JQR60" s="233" t="s">
        <v>344</v>
      </c>
      <c r="JQS60" s="233">
        <v>25</v>
      </c>
      <c r="JQT60" s="233" t="s">
        <v>342</v>
      </c>
      <c r="JQU60" s="233">
        <v>3.8</v>
      </c>
      <c r="JQV60" s="233">
        <f>JQS60*JQU60</f>
        <v>95</v>
      </c>
      <c r="JQW60" s="233">
        <v>12</v>
      </c>
      <c r="JQX60" s="233">
        <v>142</v>
      </c>
      <c r="JQY60" s="233" t="s">
        <v>343</v>
      </c>
      <c r="JQZ60" s="233" t="s">
        <v>344</v>
      </c>
      <c r="JRA60" s="233">
        <v>25</v>
      </c>
      <c r="JRB60" s="233" t="s">
        <v>342</v>
      </c>
      <c r="JRC60" s="233">
        <v>3.8</v>
      </c>
      <c r="JRD60" s="233">
        <f>JRA60*JRC60</f>
        <v>95</v>
      </c>
      <c r="JRE60" s="233">
        <v>12</v>
      </c>
      <c r="JRF60" s="233">
        <v>142</v>
      </c>
      <c r="JRG60" s="233" t="s">
        <v>343</v>
      </c>
      <c r="JRH60" s="233" t="s">
        <v>344</v>
      </c>
      <c r="JRI60" s="233">
        <v>25</v>
      </c>
      <c r="JRJ60" s="233" t="s">
        <v>342</v>
      </c>
      <c r="JRK60" s="233">
        <v>3.8</v>
      </c>
      <c r="JRL60" s="233">
        <f>JRI60*JRK60</f>
        <v>95</v>
      </c>
      <c r="JRM60" s="233">
        <v>12</v>
      </c>
      <c r="JRN60" s="233">
        <v>142</v>
      </c>
      <c r="JRO60" s="233" t="s">
        <v>343</v>
      </c>
      <c r="JRP60" s="233" t="s">
        <v>344</v>
      </c>
      <c r="JRQ60" s="233">
        <v>25</v>
      </c>
      <c r="JRR60" s="233" t="s">
        <v>342</v>
      </c>
      <c r="JRS60" s="233">
        <v>3.8</v>
      </c>
      <c r="JRT60" s="233">
        <f>JRQ60*JRS60</f>
        <v>95</v>
      </c>
      <c r="JRU60" s="233">
        <v>12</v>
      </c>
      <c r="JRV60" s="233">
        <v>142</v>
      </c>
      <c r="JRW60" s="233" t="s">
        <v>343</v>
      </c>
      <c r="JRX60" s="233" t="s">
        <v>344</v>
      </c>
      <c r="JRY60" s="233">
        <v>25</v>
      </c>
      <c r="JRZ60" s="233" t="s">
        <v>342</v>
      </c>
      <c r="JSA60" s="233">
        <v>3.8</v>
      </c>
      <c r="JSB60" s="233">
        <f>JRY60*JSA60</f>
        <v>95</v>
      </c>
      <c r="JSC60" s="233">
        <v>12</v>
      </c>
      <c r="JSD60" s="233">
        <v>142</v>
      </c>
      <c r="JSE60" s="233" t="s">
        <v>343</v>
      </c>
      <c r="JSF60" s="233" t="s">
        <v>344</v>
      </c>
      <c r="JSG60" s="233">
        <v>25</v>
      </c>
      <c r="JSH60" s="233" t="s">
        <v>342</v>
      </c>
      <c r="JSI60" s="233">
        <v>3.8</v>
      </c>
      <c r="JSJ60" s="233">
        <f>JSG60*JSI60</f>
        <v>95</v>
      </c>
      <c r="JSK60" s="233">
        <v>12</v>
      </c>
      <c r="JSL60" s="233">
        <v>142</v>
      </c>
      <c r="JSM60" s="233" t="s">
        <v>343</v>
      </c>
      <c r="JSN60" s="233" t="s">
        <v>344</v>
      </c>
      <c r="JSO60" s="233">
        <v>25</v>
      </c>
      <c r="JSP60" s="233" t="s">
        <v>342</v>
      </c>
      <c r="JSQ60" s="233">
        <v>3.8</v>
      </c>
      <c r="JSR60" s="233">
        <f>JSO60*JSQ60</f>
        <v>95</v>
      </c>
      <c r="JSS60" s="233">
        <v>12</v>
      </c>
      <c r="JST60" s="233">
        <v>142</v>
      </c>
      <c r="JSU60" s="233" t="s">
        <v>343</v>
      </c>
      <c r="JSV60" s="233" t="s">
        <v>344</v>
      </c>
      <c r="JSW60" s="233">
        <v>25</v>
      </c>
      <c r="JSX60" s="233" t="s">
        <v>342</v>
      </c>
      <c r="JSY60" s="233">
        <v>3.8</v>
      </c>
      <c r="JSZ60" s="233">
        <f>JSW60*JSY60</f>
        <v>95</v>
      </c>
      <c r="JTA60" s="233">
        <v>12</v>
      </c>
      <c r="JTB60" s="233">
        <v>142</v>
      </c>
      <c r="JTC60" s="233" t="s">
        <v>343</v>
      </c>
      <c r="JTD60" s="233" t="s">
        <v>344</v>
      </c>
      <c r="JTE60" s="233">
        <v>25</v>
      </c>
      <c r="JTF60" s="233" t="s">
        <v>342</v>
      </c>
      <c r="JTG60" s="233">
        <v>3.8</v>
      </c>
      <c r="JTH60" s="233">
        <f>JTE60*JTG60</f>
        <v>95</v>
      </c>
      <c r="JTI60" s="233">
        <v>12</v>
      </c>
      <c r="JTJ60" s="233">
        <v>142</v>
      </c>
      <c r="JTK60" s="233" t="s">
        <v>343</v>
      </c>
      <c r="JTL60" s="233" t="s">
        <v>344</v>
      </c>
      <c r="JTM60" s="233">
        <v>25</v>
      </c>
      <c r="JTN60" s="233" t="s">
        <v>342</v>
      </c>
      <c r="JTO60" s="233">
        <v>3.8</v>
      </c>
      <c r="JTP60" s="233">
        <f>JTM60*JTO60</f>
        <v>95</v>
      </c>
      <c r="JTQ60" s="233">
        <v>12</v>
      </c>
      <c r="JTR60" s="233">
        <v>142</v>
      </c>
      <c r="JTS60" s="233" t="s">
        <v>343</v>
      </c>
      <c r="JTT60" s="233" t="s">
        <v>344</v>
      </c>
      <c r="JTU60" s="233">
        <v>25</v>
      </c>
      <c r="JTV60" s="233" t="s">
        <v>342</v>
      </c>
      <c r="JTW60" s="233">
        <v>3.8</v>
      </c>
      <c r="JTX60" s="233">
        <f>JTU60*JTW60</f>
        <v>95</v>
      </c>
      <c r="JTY60" s="233">
        <v>12</v>
      </c>
      <c r="JTZ60" s="233">
        <v>142</v>
      </c>
      <c r="JUA60" s="233" t="s">
        <v>343</v>
      </c>
      <c r="JUB60" s="233" t="s">
        <v>344</v>
      </c>
      <c r="JUC60" s="233">
        <v>25</v>
      </c>
      <c r="JUD60" s="233" t="s">
        <v>342</v>
      </c>
      <c r="JUE60" s="233">
        <v>3.8</v>
      </c>
      <c r="JUF60" s="233">
        <f>JUC60*JUE60</f>
        <v>95</v>
      </c>
      <c r="JUG60" s="233">
        <v>12</v>
      </c>
      <c r="JUH60" s="233">
        <v>142</v>
      </c>
      <c r="JUI60" s="233" t="s">
        <v>343</v>
      </c>
      <c r="JUJ60" s="233" t="s">
        <v>344</v>
      </c>
      <c r="JUK60" s="233">
        <v>25</v>
      </c>
      <c r="JUL60" s="233" t="s">
        <v>342</v>
      </c>
      <c r="JUM60" s="233">
        <v>3.8</v>
      </c>
      <c r="JUN60" s="233">
        <f>JUK60*JUM60</f>
        <v>95</v>
      </c>
      <c r="JUO60" s="233">
        <v>12</v>
      </c>
      <c r="JUP60" s="233">
        <v>142</v>
      </c>
      <c r="JUQ60" s="233" t="s">
        <v>343</v>
      </c>
      <c r="JUR60" s="233" t="s">
        <v>344</v>
      </c>
      <c r="JUS60" s="233">
        <v>25</v>
      </c>
      <c r="JUT60" s="233" t="s">
        <v>342</v>
      </c>
      <c r="JUU60" s="233">
        <v>3.8</v>
      </c>
      <c r="JUV60" s="233">
        <f>JUS60*JUU60</f>
        <v>95</v>
      </c>
      <c r="JUW60" s="233">
        <v>12</v>
      </c>
      <c r="JUX60" s="233">
        <v>142</v>
      </c>
      <c r="JUY60" s="233" t="s">
        <v>343</v>
      </c>
      <c r="JUZ60" s="233" t="s">
        <v>344</v>
      </c>
      <c r="JVA60" s="233">
        <v>25</v>
      </c>
      <c r="JVB60" s="233" t="s">
        <v>342</v>
      </c>
      <c r="JVC60" s="233">
        <v>3.8</v>
      </c>
      <c r="JVD60" s="233">
        <f>JVA60*JVC60</f>
        <v>95</v>
      </c>
      <c r="JVE60" s="233">
        <v>12</v>
      </c>
      <c r="JVF60" s="233">
        <v>142</v>
      </c>
      <c r="JVG60" s="233" t="s">
        <v>343</v>
      </c>
      <c r="JVH60" s="233" t="s">
        <v>344</v>
      </c>
      <c r="JVI60" s="233">
        <v>25</v>
      </c>
      <c r="JVJ60" s="233" t="s">
        <v>342</v>
      </c>
      <c r="JVK60" s="233">
        <v>3.8</v>
      </c>
      <c r="JVL60" s="233">
        <f>JVI60*JVK60</f>
        <v>95</v>
      </c>
      <c r="JVM60" s="233">
        <v>12</v>
      </c>
      <c r="JVN60" s="233">
        <v>142</v>
      </c>
      <c r="JVO60" s="233" t="s">
        <v>343</v>
      </c>
      <c r="JVP60" s="233" t="s">
        <v>344</v>
      </c>
      <c r="JVQ60" s="233">
        <v>25</v>
      </c>
      <c r="JVR60" s="233" t="s">
        <v>342</v>
      </c>
      <c r="JVS60" s="233">
        <v>3.8</v>
      </c>
      <c r="JVT60" s="233">
        <f>JVQ60*JVS60</f>
        <v>95</v>
      </c>
      <c r="JVU60" s="233">
        <v>12</v>
      </c>
      <c r="JVV60" s="233">
        <v>142</v>
      </c>
      <c r="JVW60" s="233" t="s">
        <v>343</v>
      </c>
      <c r="JVX60" s="233" t="s">
        <v>344</v>
      </c>
      <c r="JVY60" s="233">
        <v>25</v>
      </c>
      <c r="JVZ60" s="233" t="s">
        <v>342</v>
      </c>
      <c r="JWA60" s="233">
        <v>3.8</v>
      </c>
      <c r="JWB60" s="233">
        <f>JVY60*JWA60</f>
        <v>95</v>
      </c>
      <c r="JWC60" s="233">
        <v>12</v>
      </c>
      <c r="JWD60" s="233">
        <v>142</v>
      </c>
      <c r="JWE60" s="233" t="s">
        <v>343</v>
      </c>
      <c r="JWF60" s="233" t="s">
        <v>344</v>
      </c>
      <c r="JWG60" s="233">
        <v>25</v>
      </c>
      <c r="JWH60" s="233" t="s">
        <v>342</v>
      </c>
      <c r="JWI60" s="233">
        <v>3.8</v>
      </c>
      <c r="JWJ60" s="233">
        <f>JWG60*JWI60</f>
        <v>95</v>
      </c>
      <c r="JWK60" s="233">
        <v>12</v>
      </c>
      <c r="JWL60" s="233">
        <v>142</v>
      </c>
      <c r="JWM60" s="233" t="s">
        <v>343</v>
      </c>
      <c r="JWN60" s="233" t="s">
        <v>344</v>
      </c>
      <c r="JWO60" s="233">
        <v>25</v>
      </c>
      <c r="JWP60" s="233" t="s">
        <v>342</v>
      </c>
      <c r="JWQ60" s="233">
        <v>3.8</v>
      </c>
      <c r="JWR60" s="233">
        <f>JWO60*JWQ60</f>
        <v>95</v>
      </c>
      <c r="JWS60" s="233">
        <v>12</v>
      </c>
      <c r="JWT60" s="233">
        <v>142</v>
      </c>
      <c r="JWU60" s="233" t="s">
        <v>343</v>
      </c>
      <c r="JWV60" s="233" t="s">
        <v>344</v>
      </c>
      <c r="JWW60" s="233">
        <v>25</v>
      </c>
      <c r="JWX60" s="233" t="s">
        <v>342</v>
      </c>
      <c r="JWY60" s="233">
        <v>3.8</v>
      </c>
      <c r="JWZ60" s="233">
        <f>JWW60*JWY60</f>
        <v>95</v>
      </c>
      <c r="JXA60" s="233">
        <v>12</v>
      </c>
      <c r="JXB60" s="233">
        <v>142</v>
      </c>
      <c r="JXC60" s="233" t="s">
        <v>343</v>
      </c>
      <c r="JXD60" s="233" t="s">
        <v>344</v>
      </c>
      <c r="JXE60" s="233">
        <v>25</v>
      </c>
      <c r="JXF60" s="233" t="s">
        <v>342</v>
      </c>
      <c r="JXG60" s="233">
        <v>3.8</v>
      </c>
      <c r="JXH60" s="233">
        <f>JXE60*JXG60</f>
        <v>95</v>
      </c>
      <c r="JXI60" s="233">
        <v>12</v>
      </c>
      <c r="JXJ60" s="233">
        <v>142</v>
      </c>
      <c r="JXK60" s="233" t="s">
        <v>343</v>
      </c>
      <c r="JXL60" s="233" t="s">
        <v>344</v>
      </c>
      <c r="JXM60" s="233">
        <v>25</v>
      </c>
      <c r="JXN60" s="233" t="s">
        <v>342</v>
      </c>
      <c r="JXO60" s="233">
        <v>3.8</v>
      </c>
      <c r="JXP60" s="233">
        <f>JXM60*JXO60</f>
        <v>95</v>
      </c>
      <c r="JXQ60" s="233">
        <v>12</v>
      </c>
      <c r="JXR60" s="233">
        <v>142</v>
      </c>
      <c r="JXS60" s="233" t="s">
        <v>343</v>
      </c>
      <c r="JXT60" s="233" t="s">
        <v>344</v>
      </c>
      <c r="JXU60" s="233">
        <v>25</v>
      </c>
      <c r="JXV60" s="233" t="s">
        <v>342</v>
      </c>
      <c r="JXW60" s="233">
        <v>3.8</v>
      </c>
      <c r="JXX60" s="233">
        <f>JXU60*JXW60</f>
        <v>95</v>
      </c>
      <c r="JXY60" s="233">
        <v>12</v>
      </c>
      <c r="JXZ60" s="233">
        <v>142</v>
      </c>
      <c r="JYA60" s="233" t="s">
        <v>343</v>
      </c>
      <c r="JYB60" s="233" t="s">
        <v>344</v>
      </c>
      <c r="JYC60" s="233">
        <v>25</v>
      </c>
      <c r="JYD60" s="233" t="s">
        <v>342</v>
      </c>
      <c r="JYE60" s="233">
        <v>3.8</v>
      </c>
      <c r="JYF60" s="233">
        <f>JYC60*JYE60</f>
        <v>95</v>
      </c>
      <c r="JYG60" s="233">
        <v>12</v>
      </c>
      <c r="JYH60" s="233">
        <v>142</v>
      </c>
      <c r="JYI60" s="233" t="s">
        <v>343</v>
      </c>
      <c r="JYJ60" s="233" t="s">
        <v>344</v>
      </c>
      <c r="JYK60" s="233">
        <v>25</v>
      </c>
      <c r="JYL60" s="233" t="s">
        <v>342</v>
      </c>
      <c r="JYM60" s="233">
        <v>3.8</v>
      </c>
      <c r="JYN60" s="233">
        <f>JYK60*JYM60</f>
        <v>95</v>
      </c>
      <c r="JYO60" s="233">
        <v>12</v>
      </c>
      <c r="JYP60" s="233">
        <v>142</v>
      </c>
      <c r="JYQ60" s="233" t="s">
        <v>343</v>
      </c>
      <c r="JYR60" s="233" t="s">
        <v>344</v>
      </c>
      <c r="JYS60" s="233">
        <v>25</v>
      </c>
      <c r="JYT60" s="233" t="s">
        <v>342</v>
      </c>
      <c r="JYU60" s="233">
        <v>3.8</v>
      </c>
      <c r="JYV60" s="233">
        <f>JYS60*JYU60</f>
        <v>95</v>
      </c>
      <c r="JYW60" s="233">
        <v>12</v>
      </c>
      <c r="JYX60" s="233">
        <v>142</v>
      </c>
      <c r="JYY60" s="233" t="s">
        <v>343</v>
      </c>
      <c r="JYZ60" s="233" t="s">
        <v>344</v>
      </c>
      <c r="JZA60" s="233">
        <v>25</v>
      </c>
      <c r="JZB60" s="233" t="s">
        <v>342</v>
      </c>
      <c r="JZC60" s="233">
        <v>3.8</v>
      </c>
      <c r="JZD60" s="233">
        <f>JZA60*JZC60</f>
        <v>95</v>
      </c>
      <c r="JZE60" s="233">
        <v>12</v>
      </c>
      <c r="JZF60" s="233">
        <v>142</v>
      </c>
      <c r="JZG60" s="233" t="s">
        <v>343</v>
      </c>
      <c r="JZH60" s="233" t="s">
        <v>344</v>
      </c>
      <c r="JZI60" s="233">
        <v>25</v>
      </c>
      <c r="JZJ60" s="233" t="s">
        <v>342</v>
      </c>
      <c r="JZK60" s="233">
        <v>3.8</v>
      </c>
      <c r="JZL60" s="233">
        <f>JZI60*JZK60</f>
        <v>95</v>
      </c>
      <c r="JZM60" s="233">
        <v>12</v>
      </c>
      <c r="JZN60" s="233">
        <v>142</v>
      </c>
      <c r="JZO60" s="233" t="s">
        <v>343</v>
      </c>
      <c r="JZP60" s="233" t="s">
        <v>344</v>
      </c>
      <c r="JZQ60" s="233">
        <v>25</v>
      </c>
      <c r="JZR60" s="233" t="s">
        <v>342</v>
      </c>
      <c r="JZS60" s="233">
        <v>3.8</v>
      </c>
      <c r="JZT60" s="233">
        <f>JZQ60*JZS60</f>
        <v>95</v>
      </c>
      <c r="JZU60" s="233">
        <v>12</v>
      </c>
      <c r="JZV60" s="233">
        <v>142</v>
      </c>
      <c r="JZW60" s="233" t="s">
        <v>343</v>
      </c>
      <c r="JZX60" s="233" t="s">
        <v>344</v>
      </c>
      <c r="JZY60" s="233">
        <v>25</v>
      </c>
      <c r="JZZ60" s="233" t="s">
        <v>342</v>
      </c>
      <c r="KAA60" s="233">
        <v>3.8</v>
      </c>
      <c r="KAB60" s="233">
        <f>JZY60*KAA60</f>
        <v>95</v>
      </c>
      <c r="KAC60" s="233">
        <v>12</v>
      </c>
      <c r="KAD60" s="233">
        <v>142</v>
      </c>
      <c r="KAE60" s="233" t="s">
        <v>343</v>
      </c>
      <c r="KAF60" s="233" t="s">
        <v>344</v>
      </c>
      <c r="KAG60" s="233">
        <v>25</v>
      </c>
      <c r="KAH60" s="233" t="s">
        <v>342</v>
      </c>
      <c r="KAI60" s="233">
        <v>3.8</v>
      </c>
      <c r="KAJ60" s="233">
        <f>KAG60*KAI60</f>
        <v>95</v>
      </c>
      <c r="KAK60" s="233">
        <v>12</v>
      </c>
      <c r="KAL60" s="233">
        <v>142</v>
      </c>
      <c r="KAM60" s="233" t="s">
        <v>343</v>
      </c>
      <c r="KAN60" s="233" t="s">
        <v>344</v>
      </c>
      <c r="KAO60" s="233">
        <v>25</v>
      </c>
      <c r="KAP60" s="233" t="s">
        <v>342</v>
      </c>
      <c r="KAQ60" s="233">
        <v>3.8</v>
      </c>
      <c r="KAR60" s="233">
        <f>KAO60*KAQ60</f>
        <v>95</v>
      </c>
      <c r="KAS60" s="233">
        <v>12</v>
      </c>
      <c r="KAT60" s="233">
        <v>142</v>
      </c>
      <c r="KAU60" s="233" t="s">
        <v>343</v>
      </c>
      <c r="KAV60" s="233" t="s">
        <v>344</v>
      </c>
      <c r="KAW60" s="233">
        <v>25</v>
      </c>
      <c r="KAX60" s="233" t="s">
        <v>342</v>
      </c>
      <c r="KAY60" s="233">
        <v>3.8</v>
      </c>
      <c r="KAZ60" s="233">
        <f>KAW60*KAY60</f>
        <v>95</v>
      </c>
      <c r="KBA60" s="233">
        <v>12</v>
      </c>
      <c r="KBB60" s="233">
        <v>142</v>
      </c>
      <c r="KBC60" s="233" t="s">
        <v>343</v>
      </c>
      <c r="KBD60" s="233" t="s">
        <v>344</v>
      </c>
      <c r="KBE60" s="233">
        <v>25</v>
      </c>
      <c r="KBF60" s="233" t="s">
        <v>342</v>
      </c>
      <c r="KBG60" s="233">
        <v>3.8</v>
      </c>
      <c r="KBH60" s="233">
        <f>KBE60*KBG60</f>
        <v>95</v>
      </c>
      <c r="KBI60" s="233">
        <v>12</v>
      </c>
      <c r="KBJ60" s="233">
        <v>142</v>
      </c>
      <c r="KBK60" s="233" t="s">
        <v>343</v>
      </c>
      <c r="KBL60" s="233" t="s">
        <v>344</v>
      </c>
      <c r="KBM60" s="233">
        <v>25</v>
      </c>
      <c r="KBN60" s="233" t="s">
        <v>342</v>
      </c>
      <c r="KBO60" s="233">
        <v>3.8</v>
      </c>
      <c r="KBP60" s="233">
        <f>KBM60*KBO60</f>
        <v>95</v>
      </c>
      <c r="KBQ60" s="233">
        <v>12</v>
      </c>
      <c r="KBR60" s="233">
        <v>142</v>
      </c>
      <c r="KBS60" s="233" t="s">
        <v>343</v>
      </c>
      <c r="KBT60" s="233" t="s">
        <v>344</v>
      </c>
      <c r="KBU60" s="233">
        <v>25</v>
      </c>
      <c r="KBV60" s="233" t="s">
        <v>342</v>
      </c>
      <c r="KBW60" s="233">
        <v>3.8</v>
      </c>
      <c r="KBX60" s="233">
        <f>KBU60*KBW60</f>
        <v>95</v>
      </c>
      <c r="KBY60" s="233">
        <v>12</v>
      </c>
      <c r="KBZ60" s="233">
        <v>142</v>
      </c>
      <c r="KCA60" s="233" t="s">
        <v>343</v>
      </c>
      <c r="KCB60" s="233" t="s">
        <v>344</v>
      </c>
      <c r="KCC60" s="233">
        <v>25</v>
      </c>
      <c r="KCD60" s="233" t="s">
        <v>342</v>
      </c>
      <c r="KCE60" s="233">
        <v>3.8</v>
      </c>
      <c r="KCF60" s="233">
        <f>KCC60*KCE60</f>
        <v>95</v>
      </c>
      <c r="KCG60" s="233">
        <v>12</v>
      </c>
      <c r="KCH60" s="233">
        <v>142</v>
      </c>
      <c r="KCI60" s="233" t="s">
        <v>343</v>
      </c>
      <c r="KCJ60" s="233" t="s">
        <v>344</v>
      </c>
      <c r="KCK60" s="233">
        <v>25</v>
      </c>
      <c r="KCL60" s="233" t="s">
        <v>342</v>
      </c>
      <c r="KCM60" s="233">
        <v>3.8</v>
      </c>
      <c r="KCN60" s="233">
        <f>KCK60*KCM60</f>
        <v>95</v>
      </c>
      <c r="KCO60" s="233">
        <v>12</v>
      </c>
      <c r="KCP60" s="233">
        <v>142</v>
      </c>
      <c r="KCQ60" s="233" t="s">
        <v>343</v>
      </c>
      <c r="KCR60" s="233" t="s">
        <v>344</v>
      </c>
      <c r="KCS60" s="233">
        <v>25</v>
      </c>
      <c r="KCT60" s="233" t="s">
        <v>342</v>
      </c>
      <c r="KCU60" s="233">
        <v>3.8</v>
      </c>
      <c r="KCV60" s="233">
        <f>KCS60*KCU60</f>
        <v>95</v>
      </c>
      <c r="KCW60" s="233">
        <v>12</v>
      </c>
      <c r="KCX60" s="233">
        <v>142</v>
      </c>
      <c r="KCY60" s="233" t="s">
        <v>343</v>
      </c>
      <c r="KCZ60" s="233" t="s">
        <v>344</v>
      </c>
      <c r="KDA60" s="233">
        <v>25</v>
      </c>
      <c r="KDB60" s="233" t="s">
        <v>342</v>
      </c>
      <c r="KDC60" s="233">
        <v>3.8</v>
      </c>
      <c r="KDD60" s="233">
        <f>KDA60*KDC60</f>
        <v>95</v>
      </c>
      <c r="KDE60" s="233">
        <v>12</v>
      </c>
      <c r="KDF60" s="233">
        <v>142</v>
      </c>
      <c r="KDG60" s="233" t="s">
        <v>343</v>
      </c>
      <c r="KDH60" s="233" t="s">
        <v>344</v>
      </c>
      <c r="KDI60" s="233">
        <v>25</v>
      </c>
      <c r="KDJ60" s="233" t="s">
        <v>342</v>
      </c>
      <c r="KDK60" s="233">
        <v>3.8</v>
      </c>
      <c r="KDL60" s="233">
        <f>KDI60*KDK60</f>
        <v>95</v>
      </c>
      <c r="KDM60" s="233">
        <v>12</v>
      </c>
      <c r="KDN60" s="233">
        <v>142</v>
      </c>
      <c r="KDO60" s="233" t="s">
        <v>343</v>
      </c>
      <c r="KDP60" s="233" t="s">
        <v>344</v>
      </c>
      <c r="KDQ60" s="233">
        <v>25</v>
      </c>
      <c r="KDR60" s="233" t="s">
        <v>342</v>
      </c>
      <c r="KDS60" s="233">
        <v>3.8</v>
      </c>
      <c r="KDT60" s="233">
        <f>KDQ60*KDS60</f>
        <v>95</v>
      </c>
      <c r="KDU60" s="233">
        <v>12</v>
      </c>
      <c r="KDV60" s="233">
        <v>142</v>
      </c>
      <c r="KDW60" s="233" t="s">
        <v>343</v>
      </c>
      <c r="KDX60" s="233" t="s">
        <v>344</v>
      </c>
      <c r="KDY60" s="233">
        <v>25</v>
      </c>
      <c r="KDZ60" s="233" t="s">
        <v>342</v>
      </c>
      <c r="KEA60" s="233">
        <v>3.8</v>
      </c>
      <c r="KEB60" s="233">
        <f>KDY60*KEA60</f>
        <v>95</v>
      </c>
      <c r="KEC60" s="233">
        <v>12</v>
      </c>
      <c r="KED60" s="233">
        <v>142</v>
      </c>
      <c r="KEE60" s="233" t="s">
        <v>343</v>
      </c>
      <c r="KEF60" s="233" t="s">
        <v>344</v>
      </c>
      <c r="KEG60" s="233">
        <v>25</v>
      </c>
      <c r="KEH60" s="233" t="s">
        <v>342</v>
      </c>
      <c r="KEI60" s="233">
        <v>3.8</v>
      </c>
      <c r="KEJ60" s="233">
        <f>KEG60*KEI60</f>
        <v>95</v>
      </c>
      <c r="KEK60" s="233">
        <v>12</v>
      </c>
      <c r="KEL60" s="233">
        <v>142</v>
      </c>
      <c r="KEM60" s="233" t="s">
        <v>343</v>
      </c>
      <c r="KEN60" s="233" t="s">
        <v>344</v>
      </c>
      <c r="KEO60" s="233">
        <v>25</v>
      </c>
      <c r="KEP60" s="233" t="s">
        <v>342</v>
      </c>
      <c r="KEQ60" s="233">
        <v>3.8</v>
      </c>
      <c r="KER60" s="233">
        <f>KEO60*KEQ60</f>
        <v>95</v>
      </c>
      <c r="KES60" s="233">
        <v>12</v>
      </c>
      <c r="KET60" s="233">
        <v>142</v>
      </c>
      <c r="KEU60" s="233" t="s">
        <v>343</v>
      </c>
      <c r="KEV60" s="233" t="s">
        <v>344</v>
      </c>
      <c r="KEW60" s="233">
        <v>25</v>
      </c>
      <c r="KEX60" s="233" t="s">
        <v>342</v>
      </c>
      <c r="KEY60" s="233">
        <v>3.8</v>
      </c>
      <c r="KEZ60" s="233">
        <f>KEW60*KEY60</f>
        <v>95</v>
      </c>
      <c r="KFA60" s="233">
        <v>12</v>
      </c>
      <c r="KFB60" s="233">
        <v>142</v>
      </c>
      <c r="KFC60" s="233" t="s">
        <v>343</v>
      </c>
      <c r="KFD60" s="233" t="s">
        <v>344</v>
      </c>
      <c r="KFE60" s="233">
        <v>25</v>
      </c>
      <c r="KFF60" s="233" t="s">
        <v>342</v>
      </c>
      <c r="KFG60" s="233">
        <v>3.8</v>
      </c>
      <c r="KFH60" s="233">
        <f>KFE60*KFG60</f>
        <v>95</v>
      </c>
      <c r="KFI60" s="233">
        <v>12</v>
      </c>
      <c r="KFJ60" s="233">
        <v>142</v>
      </c>
      <c r="KFK60" s="233" t="s">
        <v>343</v>
      </c>
      <c r="KFL60" s="233" t="s">
        <v>344</v>
      </c>
      <c r="KFM60" s="233">
        <v>25</v>
      </c>
      <c r="KFN60" s="233" t="s">
        <v>342</v>
      </c>
      <c r="KFO60" s="233">
        <v>3.8</v>
      </c>
      <c r="KFP60" s="233">
        <f>KFM60*KFO60</f>
        <v>95</v>
      </c>
      <c r="KFQ60" s="233">
        <v>12</v>
      </c>
      <c r="KFR60" s="233">
        <v>142</v>
      </c>
      <c r="KFS60" s="233" t="s">
        <v>343</v>
      </c>
      <c r="KFT60" s="233" t="s">
        <v>344</v>
      </c>
      <c r="KFU60" s="233">
        <v>25</v>
      </c>
      <c r="KFV60" s="233" t="s">
        <v>342</v>
      </c>
      <c r="KFW60" s="233">
        <v>3.8</v>
      </c>
      <c r="KFX60" s="233">
        <f>KFU60*KFW60</f>
        <v>95</v>
      </c>
      <c r="KFY60" s="233">
        <v>12</v>
      </c>
      <c r="KFZ60" s="233">
        <v>142</v>
      </c>
      <c r="KGA60" s="233" t="s">
        <v>343</v>
      </c>
      <c r="KGB60" s="233" t="s">
        <v>344</v>
      </c>
      <c r="KGC60" s="233">
        <v>25</v>
      </c>
      <c r="KGD60" s="233" t="s">
        <v>342</v>
      </c>
      <c r="KGE60" s="233">
        <v>3.8</v>
      </c>
      <c r="KGF60" s="233">
        <f>KGC60*KGE60</f>
        <v>95</v>
      </c>
      <c r="KGG60" s="233">
        <v>12</v>
      </c>
      <c r="KGH60" s="233">
        <v>142</v>
      </c>
      <c r="KGI60" s="233" t="s">
        <v>343</v>
      </c>
      <c r="KGJ60" s="233" t="s">
        <v>344</v>
      </c>
      <c r="KGK60" s="233">
        <v>25</v>
      </c>
      <c r="KGL60" s="233" t="s">
        <v>342</v>
      </c>
      <c r="KGM60" s="233">
        <v>3.8</v>
      </c>
      <c r="KGN60" s="233">
        <f>KGK60*KGM60</f>
        <v>95</v>
      </c>
      <c r="KGO60" s="233">
        <v>12</v>
      </c>
      <c r="KGP60" s="233">
        <v>142</v>
      </c>
      <c r="KGQ60" s="233" t="s">
        <v>343</v>
      </c>
      <c r="KGR60" s="233" t="s">
        <v>344</v>
      </c>
      <c r="KGS60" s="233">
        <v>25</v>
      </c>
      <c r="KGT60" s="233" t="s">
        <v>342</v>
      </c>
      <c r="KGU60" s="233">
        <v>3.8</v>
      </c>
      <c r="KGV60" s="233">
        <f>KGS60*KGU60</f>
        <v>95</v>
      </c>
      <c r="KGW60" s="233">
        <v>12</v>
      </c>
      <c r="KGX60" s="233">
        <v>142</v>
      </c>
      <c r="KGY60" s="233" t="s">
        <v>343</v>
      </c>
      <c r="KGZ60" s="233" t="s">
        <v>344</v>
      </c>
      <c r="KHA60" s="233">
        <v>25</v>
      </c>
      <c r="KHB60" s="233" t="s">
        <v>342</v>
      </c>
      <c r="KHC60" s="233">
        <v>3.8</v>
      </c>
      <c r="KHD60" s="233">
        <f>KHA60*KHC60</f>
        <v>95</v>
      </c>
      <c r="KHE60" s="233">
        <v>12</v>
      </c>
      <c r="KHF60" s="233">
        <v>142</v>
      </c>
      <c r="KHG60" s="233" t="s">
        <v>343</v>
      </c>
      <c r="KHH60" s="233" t="s">
        <v>344</v>
      </c>
      <c r="KHI60" s="233">
        <v>25</v>
      </c>
      <c r="KHJ60" s="233" t="s">
        <v>342</v>
      </c>
      <c r="KHK60" s="233">
        <v>3.8</v>
      </c>
      <c r="KHL60" s="233">
        <f>KHI60*KHK60</f>
        <v>95</v>
      </c>
      <c r="KHM60" s="233">
        <v>12</v>
      </c>
      <c r="KHN60" s="233">
        <v>142</v>
      </c>
      <c r="KHO60" s="233" t="s">
        <v>343</v>
      </c>
      <c r="KHP60" s="233" t="s">
        <v>344</v>
      </c>
      <c r="KHQ60" s="233">
        <v>25</v>
      </c>
      <c r="KHR60" s="233" t="s">
        <v>342</v>
      </c>
      <c r="KHS60" s="233">
        <v>3.8</v>
      </c>
      <c r="KHT60" s="233">
        <f>KHQ60*KHS60</f>
        <v>95</v>
      </c>
      <c r="KHU60" s="233">
        <v>12</v>
      </c>
      <c r="KHV60" s="233">
        <v>142</v>
      </c>
      <c r="KHW60" s="233" t="s">
        <v>343</v>
      </c>
      <c r="KHX60" s="233" t="s">
        <v>344</v>
      </c>
      <c r="KHY60" s="233">
        <v>25</v>
      </c>
      <c r="KHZ60" s="233" t="s">
        <v>342</v>
      </c>
      <c r="KIA60" s="233">
        <v>3.8</v>
      </c>
      <c r="KIB60" s="233">
        <f>KHY60*KIA60</f>
        <v>95</v>
      </c>
      <c r="KIC60" s="233">
        <v>12</v>
      </c>
      <c r="KID60" s="233">
        <v>142</v>
      </c>
      <c r="KIE60" s="233" t="s">
        <v>343</v>
      </c>
      <c r="KIF60" s="233" t="s">
        <v>344</v>
      </c>
      <c r="KIG60" s="233">
        <v>25</v>
      </c>
      <c r="KIH60" s="233" t="s">
        <v>342</v>
      </c>
      <c r="KII60" s="233">
        <v>3.8</v>
      </c>
      <c r="KIJ60" s="233">
        <f>KIG60*KII60</f>
        <v>95</v>
      </c>
      <c r="KIK60" s="233">
        <v>12</v>
      </c>
      <c r="KIL60" s="233">
        <v>142</v>
      </c>
      <c r="KIM60" s="233" t="s">
        <v>343</v>
      </c>
      <c r="KIN60" s="233" t="s">
        <v>344</v>
      </c>
      <c r="KIO60" s="233">
        <v>25</v>
      </c>
      <c r="KIP60" s="233" t="s">
        <v>342</v>
      </c>
      <c r="KIQ60" s="233">
        <v>3.8</v>
      </c>
      <c r="KIR60" s="233">
        <f>KIO60*KIQ60</f>
        <v>95</v>
      </c>
      <c r="KIS60" s="233">
        <v>12</v>
      </c>
      <c r="KIT60" s="233">
        <v>142</v>
      </c>
      <c r="KIU60" s="233" t="s">
        <v>343</v>
      </c>
      <c r="KIV60" s="233" t="s">
        <v>344</v>
      </c>
      <c r="KIW60" s="233">
        <v>25</v>
      </c>
      <c r="KIX60" s="233" t="s">
        <v>342</v>
      </c>
      <c r="KIY60" s="233">
        <v>3.8</v>
      </c>
      <c r="KIZ60" s="233">
        <f>KIW60*KIY60</f>
        <v>95</v>
      </c>
      <c r="KJA60" s="233">
        <v>12</v>
      </c>
      <c r="KJB60" s="233">
        <v>142</v>
      </c>
      <c r="KJC60" s="233" t="s">
        <v>343</v>
      </c>
      <c r="KJD60" s="233" t="s">
        <v>344</v>
      </c>
      <c r="KJE60" s="233">
        <v>25</v>
      </c>
      <c r="KJF60" s="233" t="s">
        <v>342</v>
      </c>
      <c r="KJG60" s="233">
        <v>3.8</v>
      </c>
      <c r="KJH60" s="233">
        <f>KJE60*KJG60</f>
        <v>95</v>
      </c>
      <c r="KJI60" s="233">
        <v>12</v>
      </c>
      <c r="KJJ60" s="233">
        <v>142</v>
      </c>
      <c r="KJK60" s="233" t="s">
        <v>343</v>
      </c>
      <c r="KJL60" s="233" t="s">
        <v>344</v>
      </c>
      <c r="KJM60" s="233">
        <v>25</v>
      </c>
      <c r="KJN60" s="233" t="s">
        <v>342</v>
      </c>
      <c r="KJO60" s="233">
        <v>3.8</v>
      </c>
      <c r="KJP60" s="233">
        <f>KJM60*KJO60</f>
        <v>95</v>
      </c>
      <c r="KJQ60" s="233">
        <v>12</v>
      </c>
      <c r="KJR60" s="233">
        <v>142</v>
      </c>
      <c r="KJS60" s="233" t="s">
        <v>343</v>
      </c>
      <c r="KJT60" s="233" t="s">
        <v>344</v>
      </c>
      <c r="KJU60" s="233">
        <v>25</v>
      </c>
      <c r="KJV60" s="233" t="s">
        <v>342</v>
      </c>
      <c r="KJW60" s="233">
        <v>3.8</v>
      </c>
      <c r="KJX60" s="233">
        <f>KJU60*KJW60</f>
        <v>95</v>
      </c>
      <c r="KJY60" s="233">
        <v>12</v>
      </c>
      <c r="KJZ60" s="233">
        <v>142</v>
      </c>
      <c r="KKA60" s="233" t="s">
        <v>343</v>
      </c>
      <c r="KKB60" s="233" t="s">
        <v>344</v>
      </c>
      <c r="KKC60" s="233">
        <v>25</v>
      </c>
      <c r="KKD60" s="233" t="s">
        <v>342</v>
      </c>
      <c r="KKE60" s="233">
        <v>3.8</v>
      </c>
      <c r="KKF60" s="233">
        <f>KKC60*KKE60</f>
        <v>95</v>
      </c>
      <c r="KKG60" s="233">
        <v>12</v>
      </c>
      <c r="KKH60" s="233">
        <v>142</v>
      </c>
      <c r="KKI60" s="233" t="s">
        <v>343</v>
      </c>
      <c r="KKJ60" s="233" t="s">
        <v>344</v>
      </c>
      <c r="KKK60" s="233">
        <v>25</v>
      </c>
      <c r="KKL60" s="233" t="s">
        <v>342</v>
      </c>
      <c r="KKM60" s="233">
        <v>3.8</v>
      </c>
      <c r="KKN60" s="233">
        <f>KKK60*KKM60</f>
        <v>95</v>
      </c>
      <c r="KKO60" s="233">
        <v>12</v>
      </c>
      <c r="KKP60" s="233">
        <v>142</v>
      </c>
      <c r="KKQ60" s="233" t="s">
        <v>343</v>
      </c>
      <c r="KKR60" s="233" t="s">
        <v>344</v>
      </c>
      <c r="KKS60" s="233">
        <v>25</v>
      </c>
      <c r="KKT60" s="233" t="s">
        <v>342</v>
      </c>
      <c r="KKU60" s="233">
        <v>3.8</v>
      </c>
      <c r="KKV60" s="233">
        <f>KKS60*KKU60</f>
        <v>95</v>
      </c>
      <c r="KKW60" s="233">
        <v>12</v>
      </c>
      <c r="KKX60" s="233">
        <v>142</v>
      </c>
      <c r="KKY60" s="233" t="s">
        <v>343</v>
      </c>
      <c r="KKZ60" s="233" t="s">
        <v>344</v>
      </c>
      <c r="KLA60" s="233">
        <v>25</v>
      </c>
      <c r="KLB60" s="233" t="s">
        <v>342</v>
      </c>
      <c r="KLC60" s="233">
        <v>3.8</v>
      </c>
      <c r="KLD60" s="233">
        <f>KLA60*KLC60</f>
        <v>95</v>
      </c>
      <c r="KLE60" s="233">
        <v>12</v>
      </c>
      <c r="KLF60" s="233">
        <v>142</v>
      </c>
      <c r="KLG60" s="233" t="s">
        <v>343</v>
      </c>
      <c r="KLH60" s="233" t="s">
        <v>344</v>
      </c>
      <c r="KLI60" s="233">
        <v>25</v>
      </c>
      <c r="KLJ60" s="233" t="s">
        <v>342</v>
      </c>
      <c r="KLK60" s="233">
        <v>3.8</v>
      </c>
      <c r="KLL60" s="233">
        <f>KLI60*KLK60</f>
        <v>95</v>
      </c>
      <c r="KLM60" s="233">
        <v>12</v>
      </c>
      <c r="KLN60" s="233">
        <v>142</v>
      </c>
      <c r="KLO60" s="233" t="s">
        <v>343</v>
      </c>
      <c r="KLP60" s="233" t="s">
        <v>344</v>
      </c>
      <c r="KLQ60" s="233">
        <v>25</v>
      </c>
      <c r="KLR60" s="233" t="s">
        <v>342</v>
      </c>
      <c r="KLS60" s="233">
        <v>3.8</v>
      </c>
      <c r="KLT60" s="233">
        <f>KLQ60*KLS60</f>
        <v>95</v>
      </c>
      <c r="KLU60" s="233">
        <v>12</v>
      </c>
      <c r="KLV60" s="233">
        <v>142</v>
      </c>
      <c r="KLW60" s="233" t="s">
        <v>343</v>
      </c>
      <c r="KLX60" s="233" t="s">
        <v>344</v>
      </c>
      <c r="KLY60" s="233">
        <v>25</v>
      </c>
      <c r="KLZ60" s="233" t="s">
        <v>342</v>
      </c>
      <c r="KMA60" s="233">
        <v>3.8</v>
      </c>
      <c r="KMB60" s="233">
        <f>KLY60*KMA60</f>
        <v>95</v>
      </c>
      <c r="KMC60" s="233">
        <v>12</v>
      </c>
      <c r="KMD60" s="233">
        <v>142</v>
      </c>
      <c r="KME60" s="233" t="s">
        <v>343</v>
      </c>
      <c r="KMF60" s="233" t="s">
        <v>344</v>
      </c>
      <c r="KMG60" s="233">
        <v>25</v>
      </c>
      <c r="KMH60" s="233" t="s">
        <v>342</v>
      </c>
      <c r="KMI60" s="233">
        <v>3.8</v>
      </c>
      <c r="KMJ60" s="233">
        <f>KMG60*KMI60</f>
        <v>95</v>
      </c>
      <c r="KMK60" s="233">
        <v>12</v>
      </c>
      <c r="KML60" s="233">
        <v>142</v>
      </c>
      <c r="KMM60" s="233" t="s">
        <v>343</v>
      </c>
      <c r="KMN60" s="233" t="s">
        <v>344</v>
      </c>
      <c r="KMO60" s="233">
        <v>25</v>
      </c>
      <c r="KMP60" s="233" t="s">
        <v>342</v>
      </c>
      <c r="KMQ60" s="233">
        <v>3.8</v>
      </c>
      <c r="KMR60" s="233">
        <f>KMO60*KMQ60</f>
        <v>95</v>
      </c>
      <c r="KMS60" s="233">
        <v>12</v>
      </c>
      <c r="KMT60" s="233">
        <v>142</v>
      </c>
      <c r="KMU60" s="233" t="s">
        <v>343</v>
      </c>
      <c r="KMV60" s="233" t="s">
        <v>344</v>
      </c>
      <c r="KMW60" s="233">
        <v>25</v>
      </c>
      <c r="KMX60" s="233" t="s">
        <v>342</v>
      </c>
      <c r="KMY60" s="233">
        <v>3.8</v>
      </c>
      <c r="KMZ60" s="233">
        <f>KMW60*KMY60</f>
        <v>95</v>
      </c>
      <c r="KNA60" s="233">
        <v>12</v>
      </c>
      <c r="KNB60" s="233">
        <v>142</v>
      </c>
      <c r="KNC60" s="233" t="s">
        <v>343</v>
      </c>
      <c r="KND60" s="233" t="s">
        <v>344</v>
      </c>
      <c r="KNE60" s="233">
        <v>25</v>
      </c>
      <c r="KNF60" s="233" t="s">
        <v>342</v>
      </c>
      <c r="KNG60" s="233">
        <v>3.8</v>
      </c>
      <c r="KNH60" s="233">
        <f>KNE60*KNG60</f>
        <v>95</v>
      </c>
      <c r="KNI60" s="233">
        <v>12</v>
      </c>
      <c r="KNJ60" s="233">
        <v>142</v>
      </c>
      <c r="KNK60" s="233" t="s">
        <v>343</v>
      </c>
      <c r="KNL60" s="233" t="s">
        <v>344</v>
      </c>
      <c r="KNM60" s="233">
        <v>25</v>
      </c>
      <c r="KNN60" s="233" t="s">
        <v>342</v>
      </c>
      <c r="KNO60" s="233">
        <v>3.8</v>
      </c>
      <c r="KNP60" s="233">
        <f>KNM60*KNO60</f>
        <v>95</v>
      </c>
      <c r="KNQ60" s="233">
        <v>12</v>
      </c>
      <c r="KNR60" s="233">
        <v>142</v>
      </c>
      <c r="KNS60" s="233" t="s">
        <v>343</v>
      </c>
      <c r="KNT60" s="233" t="s">
        <v>344</v>
      </c>
      <c r="KNU60" s="233">
        <v>25</v>
      </c>
      <c r="KNV60" s="233" t="s">
        <v>342</v>
      </c>
      <c r="KNW60" s="233">
        <v>3.8</v>
      </c>
      <c r="KNX60" s="233">
        <f>KNU60*KNW60</f>
        <v>95</v>
      </c>
      <c r="KNY60" s="233">
        <v>12</v>
      </c>
      <c r="KNZ60" s="233">
        <v>142</v>
      </c>
      <c r="KOA60" s="233" t="s">
        <v>343</v>
      </c>
      <c r="KOB60" s="233" t="s">
        <v>344</v>
      </c>
      <c r="KOC60" s="233">
        <v>25</v>
      </c>
      <c r="KOD60" s="233" t="s">
        <v>342</v>
      </c>
      <c r="KOE60" s="233">
        <v>3.8</v>
      </c>
      <c r="KOF60" s="233">
        <f>KOC60*KOE60</f>
        <v>95</v>
      </c>
      <c r="KOG60" s="233">
        <v>12</v>
      </c>
      <c r="KOH60" s="233">
        <v>142</v>
      </c>
      <c r="KOI60" s="233" t="s">
        <v>343</v>
      </c>
      <c r="KOJ60" s="233" t="s">
        <v>344</v>
      </c>
      <c r="KOK60" s="233">
        <v>25</v>
      </c>
      <c r="KOL60" s="233" t="s">
        <v>342</v>
      </c>
      <c r="KOM60" s="233">
        <v>3.8</v>
      </c>
      <c r="KON60" s="233">
        <f>KOK60*KOM60</f>
        <v>95</v>
      </c>
      <c r="KOO60" s="233">
        <v>12</v>
      </c>
      <c r="KOP60" s="233">
        <v>142</v>
      </c>
      <c r="KOQ60" s="233" t="s">
        <v>343</v>
      </c>
      <c r="KOR60" s="233" t="s">
        <v>344</v>
      </c>
      <c r="KOS60" s="233">
        <v>25</v>
      </c>
      <c r="KOT60" s="233" t="s">
        <v>342</v>
      </c>
      <c r="KOU60" s="233">
        <v>3.8</v>
      </c>
      <c r="KOV60" s="233">
        <f>KOS60*KOU60</f>
        <v>95</v>
      </c>
      <c r="KOW60" s="233">
        <v>12</v>
      </c>
      <c r="KOX60" s="233">
        <v>142</v>
      </c>
      <c r="KOY60" s="233" t="s">
        <v>343</v>
      </c>
      <c r="KOZ60" s="233" t="s">
        <v>344</v>
      </c>
      <c r="KPA60" s="233">
        <v>25</v>
      </c>
      <c r="KPB60" s="233" t="s">
        <v>342</v>
      </c>
      <c r="KPC60" s="233">
        <v>3.8</v>
      </c>
      <c r="KPD60" s="233">
        <f>KPA60*KPC60</f>
        <v>95</v>
      </c>
      <c r="KPE60" s="233">
        <v>12</v>
      </c>
      <c r="KPF60" s="233">
        <v>142</v>
      </c>
      <c r="KPG60" s="233" t="s">
        <v>343</v>
      </c>
      <c r="KPH60" s="233" t="s">
        <v>344</v>
      </c>
      <c r="KPI60" s="233">
        <v>25</v>
      </c>
      <c r="KPJ60" s="233" t="s">
        <v>342</v>
      </c>
      <c r="KPK60" s="233">
        <v>3.8</v>
      </c>
      <c r="KPL60" s="233">
        <f>KPI60*KPK60</f>
        <v>95</v>
      </c>
      <c r="KPM60" s="233">
        <v>12</v>
      </c>
      <c r="KPN60" s="233">
        <v>142</v>
      </c>
      <c r="KPO60" s="233" t="s">
        <v>343</v>
      </c>
      <c r="KPP60" s="233" t="s">
        <v>344</v>
      </c>
      <c r="KPQ60" s="233">
        <v>25</v>
      </c>
      <c r="KPR60" s="233" t="s">
        <v>342</v>
      </c>
      <c r="KPS60" s="233">
        <v>3.8</v>
      </c>
      <c r="KPT60" s="233">
        <f>KPQ60*KPS60</f>
        <v>95</v>
      </c>
      <c r="KPU60" s="233">
        <v>12</v>
      </c>
      <c r="KPV60" s="233">
        <v>142</v>
      </c>
      <c r="KPW60" s="233" t="s">
        <v>343</v>
      </c>
      <c r="KPX60" s="233" t="s">
        <v>344</v>
      </c>
      <c r="KPY60" s="233">
        <v>25</v>
      </c>
      <c r="KPZ60" s="233" t="s">
        <v>342</v>
      </c>
      <c r="KQA60" s="233">
        <v>3.8</v>
      </c>
      <c r="KQB60" s="233">
        <f>KPY60*KQA60</f>
        <v>95</v>
      </c>
      <c r="KQC60" s="233">
        <v>12</v>
      </c>
      <c r="KQD60" s="233">
        <v>142</v>
      </c>
      <c r="KQE60" s="233" t="s">
        <v>343</v>
      </c>
      <c r="KQF60" s="233" t="s">
        <v>344</v>
      </c>
      <c r="KQG60" s="233">
        <v>25</v>
      </c>
      <c r="KQH60" s="233" t="s">
        <v>342</v>
      </c>
      <c r="KQI60" s="233">
        <v>3.8</v>
      </c>
      <c r="KQJ60" s="233">
        <f>KQG60*KQI60</f>
        <v>95</v>
      </c>
      <c r="KQK60" s="233">
        <v>12</v>
      </c>
      <c r="KQL60" s="233">
        <v>142</v>
      </c>
      <c r="KQM60" s="233" t="s">
        <v>343</v>
      </c>
      <c r="KQN60" s="233" t="s">
        <v>344</v>
      </c>
      <c r="KQO60" s="233">
        <v>25</v>
      </c>
      <c r="KQP60" s="233" t="s">
        <v>342</v>
      </c>
      <c r="KQQ60" s="233">
        <v>3.8</v>
      </c>
      <c r="KQR60" s="233">
        <f>KQO60*KQQ60</f>
        <v>95</v>
      </c>
      <c r="KQS60" s="233">
        <v>12</v>
      </c>
      <c r="KQT60" s="233">
        <v>142</v>
      </c>
      <c r="KQU60" s="233" t="s">
        <v>343</v>
      </c>
      <c r="KQV60" s="233" t="s">
        <v>344</v>
      </c>
      <c r="KQW60" s="233">
        <v>25</v>
      </c>
      <c r="KQX60" s="233" t="s">
        <v>342</v>
      </c>
      <c r="KQY60" s="233">
        <v>3.8</v>
      </c>
      <c r="KQZ60" s="233">
        <f>KQW60*KQY60</f>
        <v>95</v>
      </c>
      <c r="KRA60" s="233">
        <v>12</v>
      </c>
      <c r="KRB60" s="233">
        <v>142</v>
      </c>
      <c r="KRC60" s="233" t="s">
        <v>343</v>
      </c>
      <c r="KRD60" s="233" t="s">
        <v>344</v>
      </c>
      <c r="KRE60" s="233">
        <v>25</v>
      </c>
      <c r="KRF60" s="233" t="s">
        <v>342</v>
      </c>
      <c r="KRG60" s="233">
        <v>3.8</v>
      </c>
      <c r="KRH60" s="233">
        <f>KRE60*KRG60</f>
        <v>95</v>
      </c>
      <c r="KRI60" s="233">
        <v>12</v>
      </c>
      <c r="KRJ60" s="233">
        <v>142</v>
      </c>
      <c r="KRK60" s="233" t="s">
        <v>343</v>
      </c>
      <c r="KRL60" s="233" t="s">
        <v>344</v>
      </c>
      <c r="KRM60" s="233">
        <v>25</v>
      </c>
      <c r="KRN60" s="233" t="s">
        <v>342</v>
      </c>
      <c r="KRO60" s="233">
        <v>3.8</v>
      </c>
      <c r="KRP60" s="233">
        <f>KRM60*KRO60</f>
        <v>95</v>
      </c>
      <c r="KRQ60" s="233">
        <v>12</v>
      </c>
      <c r="KRR60" s="233">
        <v>142</v>
      </c>
      <c r="KRS60" s="233" t="s">
        <v>343</v>
      </c>
      <c r="KRT60" s="233" t="s">
        <v>344</v>
      </c>
      <c r="KRU60" s="233">
        <v>25</v>
      </c>
      <c r="KRV60" s="233" t="s">
        <v>342</v>
      </c>
      <c r="KRW60" s="233">
        <v>3.8</v>
      </c>
      <c r="KRX60" s="233">
        <f>KRU60*KRW60</f>
        <v>95</v>
      </c>
      <c r="KRY60" s="233">
        <v>12</v>
      </c>
      <c r="KRZ60" s="233">
        <v>142</v>
      </c>
      <c r="KSA60" s="233" t="s">
        <v>343</v>
      </c>
      <c r="KSB60" s="233" t="s">
        <v>344</v>
      </c>
      <c r="KSC60" s="233">
        <v>25</v>
      </c>
      <c r="KSD60" s="233" t="s">
        <v>342</v>
      </c>
      <c r="KSE60" s="233">
        <v>3.8</v>
      </c>
      <c r="KSF60" s="233">
        <f>KSC60*KSE60</f>
        <v>95</v>
      </c>
      <c r="KSG60" s="233">
        <v>12</v>
      </c>
      <c r="KSH60" s="233">
        <v>142</v>
      </c>
      <c r="KSI60" s="233" t="s">
        <v>343</v>
      </c>
      <c r="KSJ60" s="233" t="s">
        <v>344</v>
      </c>
      <c r="KSK60" s="233">
        <v>25</v>
      </c>
      <c r="KSL60" s="233" t="s">
        <v>342</v>
      </c>
      <c r="KSM60" s="233">
        <v>3.8</v>
      </c>
      <c r="KSN60" s="233">
        <f>KSK60*KSM60</f>
        <v>95</v>
      </c>
      <c r="KSO60" s="233">
        <v>12</v>
      </c>
      <c r="KSP60" s="233">
        <v>142</v>
      </c>
      <c r="KSQ60" s="233" t="s">
        <v>343</v>
      </c>
      <c r="KSR60" s="233" t="s">
        <v>344</v>
      </c>
      <c r="KSS60" s="233">
        <v>25</v>
      </c>
      <c r="KST60" s="233" t="s">
        <v>342</v>
      </c>
      <c r="KSU60" s="233">
        <v>3.8</v>
      </c>
      <c r="KSV60" s="233">
        <f>KSS60*KSU60</f>
        <v>95</v>
      </c>
      <c r="KSW60" s="233">
        <v>12</v>
      </c>
      <c r="KSX60" s="233">
        <v>142</v>
      </c>
      <c r="KSY60" s="233" t="s">
        <v>343</v>
      </c>
      <c r="KSZ60" s="233" t="s">
        <v>344</v>
      </c>
      <c r="KTA60" s="233">
        <v>25</v>
      </c>
      <c r="KTB60" s="233" t="s">
        <v>342</v>
      </c>
      <c r="KTC60" s="233">
        <v>3.8</v>
      </c>
      <c r="KTD60" s="233">
        <f>KTA60*KTC60</f>
        <v>95</v>
      </c>
      <c r="KTE60" s="233">
        <v>12</v>
      </c>
      <c r="KTF60" s="233">
        <v>142</v>
      </c>
      <c r="KTG60" s="233" t="s">
        <v>343</v>
      </c>
      <c r="KTH60" s="233" t="s">
        <v>344</v>
      </c>
      <c r="KTI60" s="233">
        <v>25</v>
      </c>
      <c r="KTJ60" s="233" t="s">
        <v>342</v>
      </c>
      <c r="KTK60" s="233">
        <v>3.8</v>
      </c>
      <c r="KTL60" s="233">
        <f>KTI60*KTK60</f>
        <v>95</v>
      </c>
      <c r="KTM60" s="233">
        <v>12</v>
      </c>
      <c r="KTN60" s="233">
        <v>142</v>
      </c>
      <c r="KTO60" s="233" t="s">
        <v>343</v>
      </c>
      <c r="KTP60" s="233" t="s">
        <v>344</v>
      </c>
      <c r="KTQ60" s="233">
        <v>25</v>
      </c>
      <c r="KTR60" s="233" t="s">
        <v>342</v>
      </c>
      <c r="KTS60" s="233">
        <v>3.8</v>
      </c>
      <c r="KTT60" s="233">
        <f>KTQ60*KTS60</f>
        <v>95</v>
      </c>
      <c r="KTU60" s="233">
        <v>12</v>
      </c>
      <c r="KTV60" s="233">
        <v>142</v>
      </c>
      <c r="KTW60" s="233" t="s">
        <v>343</v>
      </c>
      <c r="KTX60" s="233" t="s">
        <v>344</v>
      </c>
      <c r="KTY60" s="233">
        <v>25</v>
      </c>
      <c r="KTZ60" s="233" t="s">
        <v>342</v>
      </c>
      <c r="KUA60" s="233">
        <v>3.8</v>
      </c>
      <c r="KUB60" s="233">
        <f>KTY60*KUA60</f>
        <v>95</v>
      </c>
      <c r="KUC60" s="233">
        <v>12</v>
      </c>
      <c r="KUD60" s="233">
        <v>142</v>
      </c>
      <c r="KUE60" s="233" t="s">
        <v>343</v>
      </c>
      <c r="KUF60" s="233" t="s">
        <v>344</v>
      </c>
      <c r="KUG60" s="233">
        <v>25</v>
      </c>
      <c r="KUH60" s="233" t="s">
        <v>342</v>
      </c>
      <c r="KUI60" s="233">
        <v>3.8</v>
      </c>
      <c r="KUJ60" s="233">
        <f>KUG60*KUI60</f>
        <v>95</v>
      </c>
      <c r="KUK60" s="233">
        <v>12</v>
      </c>
      <c r="KUL60" s="233">
        <v>142</v>
      </c>
      <c r="KUM60" s="233" t="s">
        <v>343</v>
      </c>
      <c r="KUN60" s="233" t="s">
        <v>344</v>
      </c>
      <c r="KUO60" s="233">
        <v>25</v>
      </c>
      <c r="KUP60" s="233" t="s">
        <v>342</v>
      </c>
      <c r="KUQ60" s="233">
        <v>3.8</v>
      </c>
      <c r="KUR60" s="233">
        <f>KUO60*KUQ60</f>
        <v>95</v>
      </c>
      <c r="KUS60" s="233">
        <v>12</v>
      </c>
      <c r="KUT60" s="233">
        <v>142</v>
      </c>
      <c r="KUU60" s="233" t="s">
        <v>343</v>
      </c>
      <c r="KUV60" s="233" t="s">
        <v>344</v>
      </c>
      <c r="KUW60" s="233">
        <v>25</v>
      </c>
      <c r="KUX60" s="233" t="s">
        <v>342</v>
      </c>
      <c r="KUY60" s="233">
        <v>3.8</v>
      </c>
      <c r="KUZ60" s="233">
        <f>KUW60*KUY60</f>
        <v>95</v>
      </c>
      <c r="KVA60" s="233">
        <v>12</v>
      </c>
      <c r="KVB60" s="233">
        <v>142</v>
      </c>
      <c r="KVC60" s="233" t="s">
        <v>343</v>
      </c>
      <c r="KVD60" s="233" t="s">
        <v>344</v>
      </c>
      <c r="KVE60" s="233">
        <v>25</v>
      </c>
      <c r="KVF60" s="233" t="s">
        <v>342</v>
      </c>
      <c r="KVG60" s="233">
        <v>3.8</v>
      </c>
      <c r="KVH60" s="233">
        <f>KVE60*KVG60</f>
        <v>95</v>
      </c>
      <c r="KVI60" s="233">
        <v>12</v>
      </c>
      <c r="KVJ60" s="233">
        <v>142</v>
      </c>
      <c r="KVK60" s="233" t="s">
        <v>343</v>
      </c>
      <c r="KVL60" s="233" t="s">
        <v>344</v>
      </c>
      <c r="KVM60" s="233">
        <v>25</v>
      </c>
      <c r="KVN60" s="233" t="s">
        <v>342</v>
      </c>
      <c r="KVO60" s="233">
        <v>3.8</v>
      </c>
      <c r="KVP60" s="233">
        <f>KVM60*KVO60</f>
        <v>95</v>
      </c>
      <c r="KVQ60" s="233">
        <v>12</v>
      </c>
      <c r="KVR60" s="233">
        <v>142</v>
      </c>
      <c r="KVS60" s="233" t="s">
        <v>343</v>
      </c>
      <c r="KVT60" s="233" t="s">
        <v>344</v>
      </c>
      <c r="KVU60" s="233">
        <v>25</v>
      </c>
      <c r="KVV60" s="233" t="s">
        <v>342</v>
      </c>
      <c r="KVW60" s="233">
        <v>3.8</v>
      </c>
      <c r="KVX60" s="233">
        <f>KVU60*KVW60</f>
        <v>95</v>
      </c>
      <c r="KVY60" s="233">
        <v>12</v>
      </c>
      <c r="KVZ60" s="233">
        <v>142</v>
      </c>
      <c r="KWA60" s="233" t="s">
        <v>343</v>
      </c>
      <c r="KWB60" s="233" t="s">
        <v>344</v>
      </c>
      <c r="KWC60" s="233">
        <v>25</v>
      </c>
      <c r="KWD60" s="233" t="s">
        <v>342</v>
      </c>
      <c r="KWE60" s="233">
        <v>3.8</v>
      </c>
      <c r="KWF60" s="233">
        <f>KWC60*KWE60</f>
        <v>95</v>
      </c>
      <c r="KWG60" s="233">
        <v>12</v>
      </c>
      <c r="KWH60" s="233">
        <v>142</v>
      </c>
      <c r="KWI60" s="233" t="s">
        <v>343</v>
      </c>
      <c r="KWJ60" s="233" t="s">
        <v>344</v>
      </c>
      <c r="KWK60" s="233">
        <v>25</v>
      </c>
      <c r="KWL60" s="233" t="s">
        <v>342</v>
      </c>
      <c r="KWM60" s="233">
        <v>3.8</v>
      </c>
      <c r="KWN60" s="233">
        <f>KWK60*KWM60</f>
        <v>95</v>
      </c>
      <c r="KWO60" s="233">
        <v>12</v>
      </c>
      <c r="KWP60" s="233">
        <v>142</v>
      </c>
      <c r="KWQ60" s="233" t="s">
        <v>343</v>
      </c>
      <c r="KWR60" s="233" t="s">
        <v>344</v>
      </c>
      <c r="KWS60" s="233">
        <v>25</v>
      </c>
      <c r="KWT60" s="233" t="s">
        <v>342</v>
      </c>
      <c r="KWU60" s="233">
        <v>3.8</v>
      </c>
      <c r="KWV60" s="233">
        <f>KWS60*KWU60</f>
        <v>95</v>
      </c>
      <c r="KWW60" s="233">
        <v>12</v>
      </c>
      <c r="KWX60" s="233">
        <v>142</v>
      </c>
      <c r="KWY60" s="233" t="s">
        <v>343</v>
      </c>
      <c r="KWZ60" s="233" t="s">
        <v>344</v>
      </c>
      <c r="KXA60" s="233">
        <v>25</v>
      </c>
      <c r="KXB60" s="233" t="s">
        <v>342</v>
      </c>
      <c r="KXC60" s="233">
        <v>3.8</v>
      </c>
      <c r="KXD60" s="233">
        <f>KXA60*KXC60</f>
        <v>95</v>
      </c>
      <c r="KXE60" s="233">
        <v>12</v>
      </c>
      <c r="KXF60" s="233">
        <v>142</v>
      </c>
      <c r="KXG60" s="233" t="s">
        <v>343</v>
      </c>
      <c r="KXH60" s="233" t="s">
        <v>344</v>
      </c>
      <c r="KXI60" s="233">
        <v>25</v>
      </c>
      <c r="KXJ60" s="233" t="s">
        <v>342</v>
      </c>
      <c r="KXK60" s="233">
        <v>3.8</v>
      </c>
      <c r="KXL60" s="233">
        <f>KXI60*KXK60</f>
        <v>95</v>
      </c>
      <c r="KXM60" s="233">
        <v>12</v>
      </c>
      <c r="KXN60" s="233">
        <v>142</v>
      </c>
      <c r="KXO60" s="233" t="s">
        <v>343</v>
      </c>
      <c r="KXP60" s="233" t="s">
        <v>344</v>
      </c>
      <c r="KXQ60" s="233">
        <v>25</v>
      </c>
      <c r="KXR60" s="233" t="s">
        <v>342</v>
      </c>
      <c r="KXS60" s="233">
        <v>3.8</v>
      </c>
      <c r="KXT60" s="233">
        <f>KXQ60*KXS60</f>
        <v>95</v>
      </c>
      <c r="KXU60" s="233">
        <v>12</v>
      </c>
      <c r="KXV60" s="233">
        <v>142</v>
      </c>
      <c r="KXW60" s="233" t="s">
        <v>343</v>
      </c>
      <c r="KXX60" s="233" t="s">
        <v>344</v>
      </c>
      <c r="KXY60" s="233">
        <v>25</v>
      </c>
      <c r="KXZ60" s="233" t="s">
        <v>342</v>
      </c>
      <c r="KYA60" s="233">
        <v>3.8</v>
      </c>
      <c r="KYB60" s="233">
        <f>KXY60*KYA60</f>
        <v>95</v>
      </c>
      <c r="KYC60" s="233">
        <v>12</v>
      </c>
      <c r="KYD60" s="233">
        <v>142</v>
      </c>
      <c r="KYE60" s="233" t="s">
        <v>343</v>
      </c>
      <c r="KYF60" s="233" t="s">
        <v>344</v>
      </c>
      <c r="KYG60" s="233">
        <v>25</v>
      </c>
      <c r="KYH60" s="233" t="s">
        <v>342</v>
      </c>
      <c r="KYI60" s="233">
        <v>3.8</v>
      </c>
      <c r="KYJ60" s="233">
        <f>KYG60*KYI60</f>
        <v>95</v>
      </c>
      <c r="KYK60" s="233">
        <v>12</v>
      </c>
      <c r="KYL60" s="233">
        <v>142</v>
      </c>
      <c r="KYM60" s="233" t="s">
        <v>343</v>
      </c>
      <c r="KYN60" s="233" t="s">
        <v>344</v>
      </c>
      <c r="KYO60" s="233">
        <v>25</v>
      </c>
      <c r="KYP60" s="233" t="s">
        <v>342</v>
      </c>
      <c r="KYQ60" s="233">
        <v>3.8</v>
      </c>
      <c r="KYR60" s="233">
        <f>KYO60*KYQ60</f>
        <v>95</v>
      </c>
      <c r="KYS60" s="233">
        <v>12</v>
      </c>
      <c r="KYT60" s="233">
        <v>142</v>
      </c>
      <c r="KYU60" s="233" t="s">
        <v>343</v>
      </c>
      <c r="KYV60" s="233" t="s">
        <v>344</v>
      </c>
      <c r="KYW60" s="233">
        <v>25</v>
      </c>
      <c r="KYX60" s="233" t="s">
        <v>342</v>
      </c>
      <c r="KYY60" s="233">
        <v>3.8</v>
      </c>
      <c r="KYZ60" s="233">
        <f>KYW60*KYY60</f>
        <v>95</v>
      </c>
      <c r="KZA60" s="233">
        <v>12</v>
      </c>
      <c r="KZB60" s="233">
        <v>142</v>
      </c>
      <c r="KZC60" s="233" t="s">
        <v>343</v>
      </c>
      <c r="KZD60" s="233" t="s">
        <v>344</v>
      </c>
      <c r="KZE60" s="233">
        <v>25</v>
      </c>
      <c r="KZF60" s="233" t="s">
        <v>342</v>
      </c>
      <c r="KZG60" s="233">
        <v>3.8</v>
      </c>
      <c r="KZH60" s="233">
        <f>KZE60*KZG60</f>
        <v>95</v>
      </c>
      <c r="KZI60" s="233">
        <v>12</v>
      </c>
      <c r="KZJ60" s="233">
        <v>142</v>
      </c>
      <c r="KZK60" s="233" t="s">
        <v>343</v>
      </c>
      <c r="KZL60" s="233" t="s">
        <v>344</v>
      </c>
      <c r="KZM60" s="233">
        <v>25</v>
      </c>
      <c r="KZN60" s="233" t="s">
        <v>342</v>
      </c>
      <c r="KZO60" s="233">
        <v>3.8</v>
      </c>
      <c r="KZP60" s="233">
        <f>KZM60*KZO60</f>
        <v>95</v>
      </c>
      <c r="KZQ60" s="233">
        <v>12</v>
      </c>
      <c r="KZR60" s="233">
        <v>142</v>
      </c>
      <c r="KZS60" s="233" t="s">
        <v>343</v>
      </c>
      <c r="KZT60" s="233" t="s">
        <v>344</v>
      </c>
      <c r="KZU60" s="233">
        <v>25</v>
      </c>
      <c r="KZV60" s="233" t="s">
        <v>342</v>
      </c>
      <c r="KZW60" s="233">
        <v>3.8</v>
      </c>
      <c r="KZX60" s="233">
        <f>KZU60*KZW60</f>
        <v>95</v>
      </c>
      <c r="KZY60" s="233">
        <v>12</v>
      </c>
      <c r="KZZ60" s="233">
        <v>142</v>
      </c>
      <c r="LAA60" s="233" t="s">
        <v>343</v>
      </c>
      <c r="LAB60" s="233" t="s">
        <v>344</v>
      </c>
      <c r="LAC60" s="233">
        <v>25</v>
      </c>
      <c r="LAD60" s="233" t="s">
        <v>342</v>
      </c>
      <c r="LAE60" s="233">
        <v>3.8</v>
      </c>
      <c r="LAF60" s="233">
        <f>LAC60*LAE60</f>
        <v>95</v>
      </c>
      <c r="LAG60" s="233">
        <v>12</v>
      </c>
      <c r="LAH60" s="233">
        <v>142</v>
      </c>
      <c r="LAI60" s="233" t="s">
        <v>343</v>
      </c>
      <c r="LAJ60" s="233" t="s">
        <v>344</v>
      </c>
      <c r="LAK60" s="233">
        <v>25</v>
      </c>
      <c r="LAL60" s="233" t="s">
        <v>342</v>
      </c>
      <c r="LAM60" s="233">
        <v>3.8</v>
      </c>
      <c r="LAN60" s="233">
        <f>LAK60*LAM60</f>
        <v>95</v>
      </c>
      <c r="LAO60" s="233">
        <v>12</v>
      </c>
      <c r="LAP60" s="233">
        <v>142</v>
      </c>
      <c r="LAQ60" s="233" t="s">
        <v>343</v>
      </c>
      <c r="LAR60" s="233" t="s">
        <v>344</v>
      </c>
      <c r="LAS60" s="233">
        <v>25</v>
      </c>
      <c r="LAT60" s="233" t="s">
        <v>342</v>
      </c>
      <c r="LAU60" s="233">
        <v>3.8</v>
      </c>
      <c r="LAV60" s="233">
        <f>LAS60*LAU60</f>
        <v>95</v>
      </c>
      <c r="LAW60" s="233">
        <v>12</v>
      </c>
      <c r="LAX60" s="233">
        <v>142</v>
      </c>
      <c r="LAY60" s="233" t="s">
        <v>343</v>
      </c>
      <c r="LAZ60" s="233" t="s">
        <v>344</v>
      </c>
      <c r="LBA60" s="233">
        <v>25</v>
      </c>
      <c r="LBB60" s="233" t="s">
        <v>342</v>
      </c>
      <c r="LBC60" s="233">
        <v>3.8</v>
      </c>
      <c r="LBD60" s="233">
        <f>LBA60*LBC60</f>
        <v>95</v>
      </c>
      <c r="LBE60" s="233">
        <v>12</v>
      </c>
      <c r="LBF60" s="233">
        <v>142</v>
      </c>
      <c r="LBG60" s="233" t="s">
        <v>343</v>
      </c>
      <c r="LBH60" s="233" t="s">
        <v>344</v>
      </c>
      <c r="LBI60" s="233">
        <v>25</v>
      </c>
      <c r="LBJ60" s="233" t="s">
        <v>342</v>
      </c>
      <c r="LBK60" s="233">
        <v>3.8</v>
      </c>
      <c r="LBL60" s="233">
        <f>LBI60*LBK60</f>
        <v>95</v>
      </c>
      <c r="LBM60" s="233">
        <v>12</v>
      </c>
      <c r="LBN60" s="233">
        <v>142</v>
      </c>
      <c r="LBO60" s="233" t="s">
        <v>343</v>
      </c>
      <c r="LBP60" s="233" t="s">
        <v>344</v>
      </c>
      <c r="LBQ60" s="233">
        <v>25</v>
      </c>
      <c r="LBR60" s="233" t="s">
        <v>342</v>
      </c>
      <c r="LBS60" s="233">
        <v>3.8</v>
      </c>
      <c r="LBT60" s="233">
        <f>LBQ60*LBS60</f>
        <v>95</v>
      </c>
      <c r="LBU60" s="233">
        <v>12</v>
      </c>
      <c r="LBV60" s="233">
        <v>142</v>
      </c>
      <c r="LBW60" s="233" t="s">
        <v>343</v>
      </c>
      <c r="LBX60" s="233" t="s">
        <v>344</v>
      </c>
      <c r="LBY60" s="233">
        <v>25</v>
      </c>
      <c r="LBZ60" s="233" t="s">
        <v>342</v>
      </c>
      <c r="LCA60" s="233">
        <v>3.8</v>
      </c>
      <c r="LCB60" s="233">
        <f>LBY60*LCA60</f>
        <v>95</v>
      </c>
      <c r="LCC60" s="233">
        <v>12</v>
      </c>
      <c r="LCD60" s="233">
        <v>142</v>
      </c>
      <c r="LCE60" s="233" t="s">
        <v>343</v>
      </c>
      <c r="LCF60" s="233" t="s">
        <v>344</v>
      </c>
      <c r="LCG60" s="233">
        <v>25</v>
      </c>
      <c r="LCH60" s="233" t="s">
        <v>342</v>
      </c>
      <c r="LCI60" s="233">
        <v>3.8</v>
      </c>
      <c r="LCJ60" s="233">
        <f>LCG60*LCI60</f>
        <v>95</v>
      </c>
      <c r="LCK60" s="233">
        <v>12</v>
      </c>
      <c r="LCL60" s="233">
        <v>142</v>
      </c>
      <c r="LCM60" s="233" t="s">
        <v>343</v>
      </c>
      <c r="LCN60" s="233" t="s">
        <v>344</v>
      </c>
      <c r="LCO60" s="233">
        <v>25</v>
      </c>
      <c r="LCP60" s="233" t="s">
        <v>342</v>
      </c>
      <c r="LCQ60" s="233">
        <v>3.8</v>
      </c>
      <c r="LCR60" s="233">
        <f>LCO60*LCQ60</f>
        <v>95</v>
      </c>
      <c r="LCS60" s="233">
        <v>12</v>
      </c>
      <c r="LCT60" s="233">
        <v>142</v>
      </c>
      <c r="LCU60" s="233" t="s">
        <v>343</v>
      </c>
      <c r="LCV60" s="233" t="s">
        <v>344</v>
      </c>
      <c r="LCW60" s="233">
        <v>25</v>
      </c>
      <c r="LCX60" s="233" t="s">
        <v>342</v>
      </c>
      <c r="LCY60" s="233">
        <v>3.8</v>
      </c>
      <c r="LCZ60" s="233">
        <f>LCW60*LCY60</f>
        <v>95</v>
      </c>
      <c r="LDA60" s="233">
        <v>12</v>
      </c>
      <c r="LDB60" s="233">
        <v>142</v>
      </c>
      <c r="LDC60" s="233" t="s">
        <v>343</v>
      </c>
      <c r="LDD60" s="233" t="s">
        <v>344</v>
      </c>
      <c r="LDE60" s="233">
        <v>25</v>
      </c>
      <c r="LDF60" s="233" t="s">
        <v>342</v>
      </c>
      <c r="LDG60" s="233">
        <v>3.8</v>
      </c>
      <c r="LDH60" s="233">
        <f>LDE60*LDG60</f>
        <v>95</v>
      </c>
      <c r="LDI60" s="233">
        <v>12</v>
      </c>
      <c r="LDJ60" s="233">
        <v>142</v>
      </c>
      <c r="LDK60" s="233" t="s">
        <v>343</v>
      </c>
      <c r="LDL60" s="233" t="s">
        <v>344</v>
      </c>
      <c r="LDM60" s="233">
        <v>25</v>
      </c>
      <c r="LDN60" s="233" t="s">
        <v>342</v>
      </c>
      <c r="LDO60" s="233">
        <v>3.8</v>
      </c>
      <c r="LDP60" s="233">
        <f>LDM60*LDO60</f>
        <v>95</v>
      </c>
      <c r="LDQ60" s="233">
        <v>12</v>
      </c>
      <c r="LDR60" s="233">
        <v>142</v>
      </c>
      <c r="LDS60" s="233" t="s">
        <v>343</v>
      </c>
      <c r="LDT60" s="233" t="s">
        <v>344</v>
      </c>
      <c r="LDU60" s="233">
        <v>25</v>
      </c>
      <c r="LDV60" s="233" t="s">
        <v>342</v>
      </c>
      <c r="LDW60" s="233">
        <v>3.8</v>
      </c>
      <c r="LDX60" s="233">
        <f>LDU60*LDW60</f>
        <v>95</v>
      </c>
      <c r="LDY60" s="233">
        <v>12</v>
      </c>
      <c r="LDZ60" s="233">
        <v>142</v>
      </c>
      <c r="LEA60" s="233" t="s">
        <v>343</v>
      </c>
      <c r="LEB60" s="233" t="s">
        <v>344</v>
      </c>
      <c r="LEC60" s="233">
        <v>25</v>
      </c>
      <c r="LED60" s="233" t="s">
        <v>342</v>
      </c>
      <c r="LEE60" s="233">
        <v>3.8</v>
      </c>
      <c r="LEF60" s="233">
        <f>LEC60*LEE60</f>
        <v>95</v>
      </c>
      <c r="LEG60" s="233">
        <v>12</v>
      </c>
      <c r="LEH60" s="233">
        <v>142</v>
      </c>
      <c r="LEI60" s="233" t="s">
        <v>343</v>
      </c>
      <c r="LEJ60" s="233" t="s">
        <v>344</v>
      </c>
      <c r="LEK60" s="233">
        <v>25</v>
      </c>
      <c r="LEL60" s="233" t="s">
        <v>342</v>
      </c>
      <c r="LEM60" s="233">
        <v>3.8</v>
      </c>
      <c r="LEN60" s="233">
        <f>LEK60*LEM60</f>
        <v>95</v>
      </c>
      <c r="LEO60" s="233">
        <v>12</v>
      </c>
      <c r="LEP60" s="233">
        <v>142</v>
      </c>
      <c r="LEQ60" s="233" t="s">
        <v>343</v>
      </c>
      <c r="LER60" s="233" t="s">
        <v>344</v>
      </c>
      <c r="LES60" s="233">
        <v>25</v>
      </c>
      <c r="LET60" s="233" t="s">
        <v>342</v>
      </c>
      <c r="LEU60" s="233">
        <v>3.8</v>
      </c>
      <c r="LEV60" s="233">
        <f>LES60*LEU60</f>
        <v>95</v>
      </c>
      <c r="LEW60" s="233">
        <v>12</v>
      </c>
      <c r="LEX60" s="233">
        <v>142</v>
      </c>
      <c r="LEY60" s="233" t="s">
        <v>343</v>
      </c>
      <c r="LEZ60" s="233" t="s">
        <v>344</v>
      </c>
      <c r="LFA60" s="233">
        <v>25</v>
      </c>
      <c r="LFB60" s="233" t="s">
        <v>342</v>
      </c>
      <c r="LFC60" s="233">
        <v>3.8</v>
      </c>
      <c r="LFD60" s="233">
        <f>LFA60*LFC60</f>
        <v>95</v>
      </c>
      <c r="LFE60" s="233">
        <v>12</v>
      </c>
      <c r="LFF60" s="233">
        <v>142</v>
      </c>
      <c r="LFG60" s="233" t="s">
        <v>343</v>
      </c>
      <c r="LFH60" s="233" t="s">
        <v>344</v>
      </c>
      <c r="LFI60" s="233">
        <v>25</v>
      </c>
      <c r="LFJ60" s="233" t="s">
        <v>342</v>
      </c>
      <c r="LFK60" s="233">
        <v>3.8</v>
      </c>
      <c r="LFL60" s="233">
        <f>LFI60*LFK60</f>
        <v>95</v>
      </c>
      <c r="LFM60" s="233">
        <v>12</v>
      </c>
      <c r="LFN60" s="233">
        <v>142</v>
      </c>
      <c r="LFO60" s="233" t="s">
        <v>343</v>
      </c>
      <c r="LFP60" s="233" t="s">
        <v>344</v>
      </c>
      <c r="LFQ60" s="233">
        <v>25</v>
      </c>
      <c r="LFR60" s="233" t="s">
        <v>342</v>
      </c>
      <c r="LFS60" s="233">
        <v>3.8</v>
      </c>
      <c r="LFT60" s="233">
        <f>LFQ60*LFS60</f>
        <v>95</v>
      </c>
      <c r="LFU60" s="233">
        <v>12</v>
      </c>
      <c r="LFV60" s="233">
        <v>142</v>
      </c>
      <c r="LFW60" s="233" t="s">
        <v>343</v>
      </c>
      <c r="LFX60" s="233" t="s">
        <v>344</v>
      </c>
      <c r="LFY60" s="233">
        <v>25</v>
      </c>
      <c r="LFZ60" s="233" t="s">
        <v>342</v>
      </c>
      <c r="LGA60" s="233">
        <v>3.8</v>
      </c>
      <c r="LGB60" s="233">
        <f>LFY60*LGA60</f>
        <v>95</v>
      </c>
      <c r="LGC60" s="233">
        <v>12</v>
      </c>
      <c r="LGD60" s="233">
        <v>142</v>
      </c>
      <c r="LGE60" s="233" t="s">
        <v>343</v>
      </c>
      <c r="LGF60" s="233" t="s">
        <v>344</v>
      </c>
      <c r="LGG60" s="233">
        <v>25</v>
      </c>
      <c r="LGH60" s="233" t="s">
        <v>342</v>
      </c>
      <c r="LGI60" s="233">
        <v>3.8</v>
      </c>
      <c r="LGJ60" s="233">
        <f>LGG60*LGI60</f>
        <v>95</v>
      </c>
      <c r="LGK60" s="233">
        <v>12</v>
      </c>
      <c r="LGL60" s="233">
        <v>142</v>
      </c>
      <c r="LGM60" s="233" t="s">
        <v>343</v>
      </c>
      <c r="LGN60" s="233" t="s">
        <v>344</v>
      </c>
      <c r="LGO60" s="233">
        <v>25</v>
      </c>
      <c r="LGP60" s="233" t="s">
        <v>342</v>
      </c>
      <c r="LGQ60" s="233">
        <v>3.8</v>
      </c>
      <c r="LGR60" s="233">
        <f>LGO60*LGQ60</f>
        <v>95</v>
      </c>
      <c r="LGS60" s="233">
        <v>12</v>
      </c>
      <c r="LGT60" s="233">
        <v>142</v>
      </c>
      <c r="LGU60" s="233" t="s">
        <v>343</v>
      </c>
      <c r="LGV60" s="233" t="s">
        <v>344</v>
      </c>
      <c r="LGW60" s="233">
        <v>25</v>
      </c>
      <c r="LGX60" s="233" t="s">
        <v>342</v>
      </c>
      <c r="LGY60" s="233">
        <v>3.8</v>
      </c>
      <c r="LGZ60" s="233">
        <f>LGW60*LGY60</f>
        <v>95</v>
      </c>
      <c r="LHA60" s="233">
        <v>12</v>
      </c>
      <c r="LHB60" s="233">
        <v>142</v>
      </c>
      <c r="LHC60" s="233" t="s">
        <v>343</v>
      </c>
      <c r="LHD60" s="233" t="s">
        <v>344</v>
      </c>
      <c r="LHE60" s="233">
        <v>25</v>
      </c>
      <c r="LHF60" s="233" t="s">
        <v>342</v>
      </c>
      <c r="LHG60" s="233">
        <v>3.8</v>
      </c>
      <c r="LHH60" s="233">
        <f>LHE60*LHG60</f>
        <v>95</v>
      </c>
      <c r="LHI60" s="233">
        <v>12</v>
      </c>
      <c r="LHJ60" s="233">
        <v>142</v>
      </c>
      <c r="LHK60" s="233" t="s">
        <v>343</v>
      </c>
      <c r="LHL60" s="233" t="s">
        <v>344</v>
      </c>
      <c r="LHM60" s="233">
        <v>25</v>
      </c>
      <c r="LHN60" s="233" t="s">
        <v>342</v>
      </c>
      <c r="LHO60" s="233">
        <v>3.8</v>
      </c>
      <c r="LHP60" s="233">
        <f>LHM60*LHO60</f>
        <v>95</v>
      </c>
      <c r="LHQ60" s="233">
        <v>12</v>
      </c>
      <c r="LHR60" s="233">
        <v>142</v>
      </c>
      <c r="LHS60" s="233" t="s">
        <v>343</v>
      </c>
      <c r="LHT60" s="233" t="s">
        <v>344</v>
      </c>
      <c r="LHU60" s="233">
        <v>25</v>
      </c>
      <c r="LHV60" s="233" t="s">
        <v>342</v>
      </c>
      <c r="LHW60" s="233">
        <v>3.8</v>
      </c>
      <c r="LHX60" s="233">
        <f>LHU60*LHW60</f>
        <v>95</v>
      </c>
      <c r="LHY60" s="233">
        <v>12</v>
      </c>
      <c r="LHZ60" s="233">
        <v>142</v>
      </c>
      <c r="LIA60" s="233" t="s">
        <v>343</v>
      </c>
      <c r="LIB60" s="233" t="s">
        <v>344</v>
      </c>
      <c r="LIC60" s="233">
        <v>25</v>
      </c>
      <c r="LID60" s="233" t="s">
        <v>342</v>
      </c>
      <c r="LIE60" s="233">
        <v>3.8</v>
      </c>
      <c r="LIF60" s="233">
        <f>LIC60*LIE60</f>
        <v>95</v>
      </c>
      <c r="LIG60" s="233">
        <v>12</v>
      </c>
      <c r="LIH60" s="233">
        <v>142</v>
      </c>
      <c r="LII60" s="233" t="s">
        <v>343</v>
      </c>
      <c r="LIJ60" s="233" t="s">
        <v>344</v>
      </c>
      <c r="LIK60" s="233">
        <v>25</v>
      </c>
      <c r="LIL60" s="233" t="s">
        <v>342</v>
      </c>
      <c r="LIM60" s="233">
        <v>3.8</v>
      </c>
      <c r="LIN60" s="233">
        <f>LIK60*LIM60</f>
        <v>95</v>
      </c>
      <c r="LIO60" s="233">
        <v>12</v>
      </c>
      <c r="LIP60" s="233">
        <v>142</v>
      </c>
      <c r="LIQ60" s="233" t="s">
        <v>343</v>
      </c>
      <c r="LIR60" s="233" t="s">
        <v>344</v>
      </c>
      <c r="LIS60" s="233">
        <v>25</v>
      </c>
      <c r="LIT60" s="233" t="s">
        <v>342</v>
      </c>
      <c r="LIU60" s="233">
        <v>3.8</v>
      </c>
      <c r="LIV60" s="233">
        <f>LIS60*LIU60</f>
        <v>95</v>
      </c>
      <c r="LIW60" s="233">
        <v>12</v>
      </c>
      <c r="LIX60" s="233">
        <v>142</v>
      </c>
      <c r="LIY60" s="233" t="s">
        <v>343</v>
      </c>
      <c r="LIZ60" s="233" t="s">
        <v>344</v>
      </c>
      <c r="LJA60" s="233">
        <v>25</v>
      </c>
      <c r="LJB60" s="233" t="s">
        <v>342</v>
      </c>
      <c r="LJC60" s="233">
        <v>3.8</v>
      </c>
      <c r="LJD60" s="233">
        <f>LJA60*LJC60</f>
        <v>95</v>
      </c>
      <c r="LJE60" s="233">
        <v>12</v>
      </c>
      <c r="LJF60" s="233">
        <v>142</v>
      </c>
      <c r="LJG60" s="233" t="s">
        <v>343</v>
      </c>
      <c r="LJH60" s="233" t="s">
        <v>344</v>
      </c>
      <c r="LJI60" s="233">
        <v>25</v>
      </c>
      <c r="LJJ60" s="233" t="s">
        <v>342</v>
      </c>
      <c r="LJK60" s="233">
        <v>3.8</v>
      </c>
      <c r="LJL60" s="233">
        <f>LJI60*LJK60</f>
        <v>95</v>
      </c>
      <c r="LJM60" s="233">
        <v>12</v>
      </c>
      <c r="LJN60" s="233">
        <v>142</v>
      </c>
      <c r="LJO60" s="233" t="s">
        <v>343</v>
      </c>
      <c r="LJP60" s="233" t="s">
        <v>344</v>
      </c>
      <c r="LJQ60" s="233">
        <v>25</v>
      </c>
      <c r="LJR60" s="233" t="s">
        <v>342</v>
      </c>
      <c r="LJS60" s="233">
        <v>3.8</v>
      </c>
      <c r="LJT60" s="233">
        <f>LJQ60*LJS60</f>
        <v>95</v>
      </c>
      <c r="LJU60" s="233">
        <v>12</v>
      </c>
      <c r="LJV60" s="233">
        <v>142</v>
      </c>
      <c r="LJW60" s="233" t="s">
        <v>343</v>
      </c>
      <c r="LJX60" s="233" t="s">
        <v>344</v>
      </c>
      <c r="LJY60" s="233">
        <v>25</v>
      </c>
      <c r="LJZ60" s="233" t="s">
        <v>342</v>
      </c>
      <c r="LKA60" s="233">
        <v>3.8</v>
      </c>
      <c r="LKB60" s="233">
        <f>LJY60*LKA60</f>
        <v>95</v>
      </c>
      <c r="LKC60" s="233">
        <v>12</v>
      </c>
      <c r="LKD60" s="233">
        <v>142</v>
      </c>
      <c r="LKE60" s="233" t="s">
        <v>343</v>
      </c>
      <c r="LKF60" s="233" t="s">
        <v>344</v>
      </c>
      <c r="LKG60" s="233">
        <v>25</v>
      </c>
      <c r="LKH60" s="233" t="s">
        <v>342</v>
      </c>
      <c r="LKI60" s="233">
        <v>3.8</v>
      </c>
      <c r="LKJ60" s="233">
        <f>LKG60*LKI60</f>
        <v>95</v>
      </c>
      <c r="LKK60" s="233">
        <v>12</v>
      </c>
      <c r="LKL60" s="233">
        <v>142</v>
      </c>
      <c r="LKM60" s="233" t="s">
        <v>343</v>
      </c>
      <c r="LKN60" s="233" t="s">
        <v>344</v>
      </c>
      <c r="LKO60" s="233">
        <v>25</v>
      </c>
      <c r="LKP60" s="233" t="s">
        <v>342</v>
      </c>
      <c r="LKQ60" s="233">
        <v>3.8</v>
      </c>
      <c r="LKR60" s="233">
        <f>LKO60*LKQ60</f>
        <v>95</v>
      </c>
      <c r="LKS60" s="233">
        <v>12</v>
      </c>
      <c r="LKT60" s="233">
        <v>142</v>
      </c>
      <c r="LKU60" s="233" t="s">
        <v>343</v>
      </c>
      <c r="LKV60" s="233" t="s">
        <v>344</v>
      </c>
      <c r="LKW60" s="233">
        <v>25</v>
      </c>
      <c r="LKX60" s="233" t="s">
        <v>342</v>
      </c>
      <c r="LKY60" s="233">
        <v>3.8</v>
      </c>
      <c r="LKZ60" s="233">
        <f>LKW60*LKY60</f>
        <v>95</v>
      </c>
      <c r="LLA60" s="233">
        <v>12</v>
      </c>
      <c r="LLB60" s="233">
        <v>142</v>
      </c>
      <c r="LLC60" s="233" t="s">
        <v>343</v>
      </c>
      <c r="LLD60" s="233" t="s">
        <v>344</v>
      </c>
      <c r="LLE60" s="233">
        <v>25</v>
      </c>
      <c r="LLF60" s="233" t="s">
        <v>342</v>
      </c>
      <c r="LLG60" s="233">
        <v>3.8</v>
      </c>
      <c r="LLH60" s="233">
        <f>LLE60*LLG60</f>
        <v>95</v>
      </c>
      <c r="LLI60" s="233">
        <v>12</v>
      </c>
      <c r="LLJ60" s="233">
        <v>142</v>
      </c>
      <c r="LLK60" s="233" t="s">
        <v>343</v>
      </c>
      <c r="LLL60" s="233" t="s">
        <v>344</v>
      </c>
      <c r="LLM60" s="233">
        <v>25</v>
      </c>
      <c r="LLN60" s="233" t="s">
        <v>342</v>
      </c>
      <c r="LLO60" s="233">
        <v>3.8</v>
      </c>
      <c r="LLP60" s="233">
        <f>LLM60*LLO60</f>
        <v>95</v>
      </c>
      <c r="LLQ60" s="233">
        <v>12</v>
      </c>
      <c r="LLR60" s="233">
        <v>142</v>
      </c>
      <c r="LLS60" s="233" t="s">
        <v>343</v>
      </c>
      <c r="LLT60" s="233" t="s">
        <v>344</v>
      </c>
      <c r="LLU60" s="233">
        <v>25</v>
      </c>
      <c r="LLV60" s="233" t="s">
        <v>342</v>
      </c>
      <c r="LLW60" s="233">
        <v>3.8</v>
      </c>
      <c r="LLX60" s="233">
        <f>LLU60*LLW60</f>
        <v>95</v>
      </c>
      <c r="LLY60" s="233">
        <v>12</v>
      </c>
      <c r="LLZ60" s="233">
        <v>142</v>
      </c>
      <c r="LMA60" s="233" t="s">
        <v>343</v>
      </c>
      <c r="LMB60" s="233" t="s">
        <v>344</v>
      </c>
      <c r="LMC60" s="233">
        <v>25</v>
      </c>
      <c r="LMD60" s="233" t="s">
        <v>342</v>
      </c>
      <c r="LME60" s="233">
        <v>3.8</v>
      </c>
      <c r="LMF60" s="233">
        <f>LMC60*LME60</f>
        <v>95</v>
      </c>
      <c r="LMG60" s="233">
        <v>12</v>
      </c>
      <c r="LMH60" s="233">
        <v>142</v>
      </c>
      <c r="LMI60" s="233" t="s">
        <v>343</v>
      </c>
      <c r="LMJ60" s="233" t="s">
        <v>344</v>
      </c>
      <c r="LMK60" s="233">
        <v>25</v>
      </c>
      <c r="LML60" s="233" t="s">
        <v>342</v>
      </c>
      <c r="LMM60" s="233">
        <v>3.8</v>
      </c>
      <c r="LMN60" s="233">
        <f>LMK60*LMM60</f>
        <v>95</v>
      </c>
      <c r="LMO60" s="233">
        <v>12</v>
      </c>
      <c r="LMP60" s="233">
        <v>142</v>
      </c>
      <c r="LMQ60" s="233" t="s">
        <v>343</v>
      </c>
      <c r="LMR60" s="233" t="s">
        <v>344</v>
      </c>
      <c r="LMS60" s="233">
        <v>25</v>
      </c>
      <c r="LMT60" s="233" t="s">
        <v>342</v>
      </c>
      <c r="LMU60" s="233">
        <v>3.8</v>
      </c>
      <c r="LMV60" s="233">
        <f>LMS60*LMU60</f>
        <v>95</v>
      </c>
      <c r="LMW60" s="233">
        <v>12</v>
      </c>
      <c r="LMX60" s="233">
        <v>142</v>
      </c>
      <c r="LMY60" s="233" t="s">
        <v>343</v>
      </c>
      <c r="LMZ60" s="233" t="s">
        <v>344</v>
      </c>
      <c r="LNA60" s="233">
        <v>25</v>
      </c>
      <c r="LNB60" s="233" t="s">
        <v>342</v>
      </c>
      <c r="LNC60" s="233">
        <v>3.8</v>
      </c>
      <c r="LND60" s="233">
        <f>LNA60*LNC60</f>
        <v>95</v>
      </c>
      <c r="LNE60" s="233">
        <v>12</v>
      </c>
      <c r="LNF60" s="233">
        <v>142</v>
      </c>
      <c r="LNG60" s="233" t="s">
        <v>343</v>
      </c>
      <c r="LNH60" s="233" t="s">
        <v>344</v>
      </c>
      <c r="LNI60" s="233">
        <v>25</v>
      </c>
      <c r="LNJ60" s="233" t="s">
        <v>342</v>
      </c>
      <c r="LNK60" s="233">
        <v>3.8</v>
      </c>
      <c r="LNL60" s="233">
        <f>LNI60*LNK60</f>
        <v>95</v>
      </c>
      <c r="LNM60" s="233">
        <v>12</v>
      </c>
      <c r="LNN60" s="233">
        <v>142</v>
      </c>
      <c r="LNO60" s="233" t="s">
        <v>343</v>
      </c>
      <c r="LNP60" s="233" t="s">
        <v>344</v>
      </c>
      <c r="LNQ60" s="233">
        <v>25</v>
      </c>
      <c r="LNR60" s="233" t="s">
        <v>342</v>
      </c>
      <c r="LNS60" s="233">
        <v>3.8</v>
      </c>
      <c r="LNT60" s="233">
        <f>LNQ60*LNS60</f>
        <v>95</v>
      </c>
      <c r="LNU60" s="233">
        <v>12</v>
      </c>
      <c r="LNV60" s="233">
        <v>142</v>
      </c>
      <c r="LNW60" s="233" t="s">
        <v>343</v>
      </c>
      <c r="LNX60" s="233" t="s">
        <v>344</v>
      </c>
      <c r="LNY60" s="233">
        <v>25</v>
      </c>
      <c r="LNZ60" s="233" t="s">
        <v>342</v>
      </c>
      <c r="LOA60" s="233">
        <v>3.8</v>
      </c>
      <c r="LOB60" s="233">
        <f>LNY60*LOA60</f>
        <v>95</v>
      </c>
      <c r="LOC60" s="233">
        <v>12</v>
      </c>
      <c r="LOD60" s="233">
        <v>142</v>
      </c>
      <c r="LOE60" s="233" t="s">
        <v>343</v>
      </c>
      <c r="LOF60" s="233" t="s">
        <v>344</v>
      </c>
      <c r="LOG60" s="233">
        <v>25</v>
      </c>
      <c r="LOH60" s="233" t="s">
        <v>342</v>
      </c>
      <c r="LOI60" s="233">
        <v>3.8</v>
      </c>
      <c r="LOJ60" s="233">
        <f>LOG60*LOI60</f>
        <v>95</v>
      </c>
      <c r="LOK60" s="233">
        <v>12</v>
      </c>
      <c r="LOL60" s="233">
        <v>142</v>
      </c>
      <c r="LOM60" s="233" t="s">
        <v>343</v>
      </c>
      <c r="LON60" s="233" t="s">
        <v>344</v>
      </c>
      <c r="LOO60" s="233">
        <v>25</v>
      </c>
      <c r="LOP60" s="233" t="s">
        <v>342</v>
      </c>
      <c r="LOQ60" s="233">
        <v>3.8</v>
      </c>
      <c r="LOR60" s="233">
        <f>LOO60*LOQ60</f>
        <v>95</v>
      </c>
      <c r="LOS60" s="233">
        <v>12</v>
      </c>
      <c r="LOT60" s="233">
        <v>142</v>
      </c>
      <c r="LOU60" s="233" t="s">
        <v>343</v>
      </c>
      <c r="LOV60" s="233" t="s">
        <v>344</v>
      </c>
      <c r="LOW60" s="233">
        <v>25</v>
      </c>
      <c r="LOX60" s="233" t="s">
        <v>342</v>
      </c>
      <c r="LOY60" s="233">
        <v>3.8</v>
      </c>
      <c r="LOZ60" s="233">
        <f>LOW60*LOY60</f>
        <v>95</v>
      </c>
      <c r="LPA60" s="233">
        <v>12</v>
      </c>
      <c r="LPB60" s="233">
        <v>142</v>
      </c>
      <c r="LPC60" s="233" t="s">
        <v>343</v>
      </c>
      <c r="LPD60" s="233" t="s">
        <v>344</v>
      </c>
      <c r="LPE60" s="233">
        <v>25</v>
      </c>
      <c r="LPF60" s="233" t="s">
        <v>342</v>
      </c>
      <c r="LPG60" s="233">
        <v>3.8</v>
      </c>
      <c r="LPH60" s="233">
        <f>LPE60*LPG60</f>
        <v>95</v>
      </c>
      <c r="LPI60" s="233">
        <v>12</v>
      </c>
      <c r="LPJ60" s="233">
        <v>142</v>
      </c>
      <c r="LPK60" s="233" t="s">
        <v>343</v>
      </c>
      <c r="LPL60" s="233" t="s">
        <v>344</v>
      </c>
      <c r="LPM60" s="233">
        <v>25</v>
      </c>
      <c r="LPN60" s="233" t="s">
        <v>342</v>
      </c>
      <c r="LPO60" s="233">
        <v>3.8</v>
      </c>
      <c r="LPP60" s="233">
        <f>LPM60*LPO60</f>
        <v>95</v>
      </c>
      <c r="LPQ60" s="233">
        <v>12</v>
      </c>
      <c r="LPR60" s="233">
        <v>142</v>
      </c>
      <c r="LPS60" s="233" t="s">
        <v>343</v>
      </c>
      <c r="LPT60" s="233" t="s">
        <v>344</v>
      </c>
      <c r="LPU60" s="233">
        <v>25</v>
      </c>
      <c r="LPV60" s="233" t="s">
        <v>342</v>
      </c>
      <c r="LPW60" s="233">
        <v>3.8</v>
      </c>
      <c r="LPX60" s="233">
        <f>LPU60*LPW60</f>
        <v>95</v>
      </c>
      <c r="LPY60" s="233">
        <v>12</v>
      </c>
      <c r="LPZ60" s="233">
        <v>142</v>
      </c>
      <c r="LQA60" s="233" t="s">
        <v>343</v>
      </c>
      <c r="LQB60" s="233" t="s">
        <v>344</v>
      </c>
      <c r="LQC60" s="233">
        <v>25</v>
      </c>
      <c r="LQD60" s="233" t="s">
        <v>342</v>
      </c>
      <c r="LQE60" s="233">
        <v>3.8</v>
      </c>
      <c r="LQF60" s="233">
        <f>LQC60*LQE60</f>
        <v>95</v>
      </c>
      <c r="LQG60" s="233">
        <v>12</v>
      </c>
      <c r="LQH60" s="233">
        <v>142</v>
      </c>
      <c r="LQI60" s="233" t="s">
        <v>343</v>
      </c>
      <c r="LQJ60" s="233" t="s">
        <v>344</v>
      </c>
      <c r="LQK60" s="233">
        <v>25</v>
      </c>
      <c r="LQL60" s="233" t="s">
        <v>342</v>
      </c>
      <c r="LQM60" s="233">
        <v>3.8</v>
      </c>
      <c r="LQN60" s="233">
        <f>LQK60*LQM60</f>
        <v>95</v>
      </c>
      <c r="LQO60" s="233">
        <v>12</v>
      </c>
      <c r="LQP60" s="233">
        <v>142</v>
      </c>
      <c r="LQQ60" s="233" t="s">
        <v>343</v>
      </c>
      <c r="LQR60" s="233" t="s">
        <v>344</v>
      </c>
      <c r="LQS60" s="233">
        <v>25</v>
      </c>
      <c r="LQT60" s="233" t="s">
        <v>342</v>
      </c>
      <c r="LQU60" s="233">
        <v>3.8</v>
      </c>
      <c r="LQV60" s="233">
        <f>LQS60*LQU60</f>
        <v>95</v>
      </c>
      <c r="LQW60" s="233">
        <v>12</v>
      </c>
      <c r="LQX60" s="233">
        <v>142</v>
      </c>
      <c r="LQY60" s="233" t="s">
        <v>343</v>
      </c>
      <c r="LQZ60" s="233" t="s">
        <v>344</v>
      </c>
      <c r="LRA60" s="233">
        <v>25</v>
      </c>
      <c r="LRB60" s="233" t="s">
        <v>342</v>
      </c>
      <c r="LRC60" s="233">
        <v>3.8</v>
      </c>
      <c r="LRD60" s="233">
        <f>LRA60*LRC60</f>
        <v>95</v>
      </c>
      <c r="LRE60" s="233">
        <v>12</v>
      </c>
      <c r="LRF60" s="233">
        <v>142</v>
      </c>
      <c r="LRG60" s="233" t="s">
        <v>343</v>
      </c>
      <c r="LRH60" s="233" t="s">
        <v>344</v>
      </c>
      <c r="LRI60" s="233">
        <v>25</v>
      </c>
      <c r="LRJ60" s="233" t="s">
        <v>342</v>
      </c>
      <c r="LRK60" s="233">
        <v>3.8</v>
      </c>
      <c r="LRL60" s="233">
        <f>LRI60*LRK60</f>
        <v>95</v>
      </c>
      <c r="LRM60" s="233">
        <v>12</v>
      </c>
      <c r="LRN60" s="233">
        <v>142</v>
      </c>
      <c r="LRO60" s="233" t="s">
        <v>343</v>
      </c>
      <c r="LRP60" s="233" t="s">
        <v>344</v>
      </c>
      <c r="LRQ60" s="233">
        <v>25</v>
      </c>
      <c r="LRR60" s="233" t="s">
        <v>342</v>
      </c>
      <c r="LRS60" s="233">
        <v>3.8</v>
      </c>
      <c r="LRT60" s="233">
        <f>LRQ60*LRS60</f>
        <v>95</v>
      </c>
      <c r="LRU60" s="233">
        <v>12</v>
      </c>
      <c r="LRV60" s="233">
        <v>142</v>
      </c>
      <c r="LRW60" s="233" t="s">
        <v>343</v>
      </c>
      <c r="LRX60" s="233" t="s">
        <v>344</v>
      </c>
      <c r="LRY60" s="233">
        <v>25</v>
      </c>
      <c r="LRZ60" s="233" t="s">
        <v>342</v>
      </c>
      <c r="LSA60" s="233">
        <v>3.8</v>
      </c>
      <c r="LSB60" s="233">
        <f>LRY60*LSA60</f>
        <v>95</v>
      </c>
      <c r="LSC60" s="233">
        <v>12</v>
      </c>
      <c r="LSD60" s="233">
        <v>142</v>
      </c>
      <c r="LSE60" s="233" t="s">
        <v>343</v>
      </c>
      <c r="LSF60" s="233" t="s">
        <v>344</v>
      </c>
      <c r="LSG60" s="233">
        <v>25</v>
      </c>
      <c r="LSH60" s="233" t="s">
        <v>342</v>
      </c>
      <c r="LSI60" s="233">
        <v>3.8</v>
      </c>
      <c r="LSJ60" s="233">
        <f>LSG60*LSI60</f>
        <v>95</v>
      </c>
      <c r="LSK60" s="233">
        <v>12</v>
      </c>
      <c r="LSL60" s="233">
        <v>142</v>
      </c>
      <c r="LSM60" s="233" t="s">
        <v>343</v>
      </c>
      <c r="LSN60" s="233" t="s">
        <v>344</v>
      </c>
      <c r="LSO60" s="233">
        <v>25</v>
      </c>
      <c r="LSP60" s="233" t="s">
        <v>342</v>
      </c>
      <c r="LSQ60" s="233">
        <v>3.8</v>
      </c>
      <c r="LSR60" s="233">
        <f>LSO60*LSQ60</f>
        <v>95</v>
      </c>
      <c r="LSS60" s="233">
        <v>12</v>
      </c>
      <c r="LST60" s="233">
        <v>142</v>
      </c>
      <c r="LSU60" s="233" t="s">
        <v>343</v>
      </c>
      <c r="LSV60" s="233" t="s">
        <v>344</v>
      </c>
      <c r="LSW60" s="233">
        <v>25</v>
      </c>
      <c r="LSX60" s="233" t="s">
        <v>342</v>
      </c>
      <c r="LSY60" s="233">
        <v>3.8</v>
      </c>
      <c r="LSZ60" s="233">
        <f>LSW60*LSY60</f>
        <v>95</v>
      </c>
      <c r="LTA60" s="233">
        <v>12</v>
      </c>
      <c r="LTB60" s="233">
        <v>142</v>
      </c>
      <c r="LTC60" s="233" t="s">
        <v>343</v>
      </c>
      <c r="LTD60" s="233" t="s">
        <v>344</v>
      </c>
      <c r="LTE60" s="233">
        <v>25</v>
      </c>
      <c r="LTF60" s="233" t="s">
        <v>342</v>
      </c>
      <c r="LTG60" s="233">
        <v>3.8</v>
      </c>
      <c r="LTH60" s="233">
        <f>LTE60*LTG60</f>
        <v>95</v>
      </c>
      <c r="LTI60" s="233">
        <v>12</v>
      </c>
      <c r="LTJ60" s="233">
        <v>142</v>
      </c>
      <c r="LTK60" s="233" t="s">
        <v>343</v>
      </c>
      <c r="LTL60" s="233" t="s">
        <v>344</v>
      </c>
      <c r="LTM60" s="233">
        <v>25</v>
      </c>
      <c r="LTN60" s="233" t="s">
        <v>342</v>
      </c>
      <c r="LTO60" s="233">
        <v>3.8</v>
      </c>
      <c r="LTP60" s="233">
        <f>LTM60*LTO60</f>
        <v>95</v>
      </c>
      <c r="LTQ60" s="233">
        <v>12</v>
      </c>
      <c r="LTR60" s="233">
        <v>142</v>
      </c>
      <c r="LTS60" s="233" t="s">
        <v>343</v>
      </c>
      <c r="LTT60" s="233" t="s">
        <v>344</v>
      </c>
      <c r="LTU60" s="233">
        <v>25</v>
      </c>
      <c r="LTV60" s="233" t="s">
        <v>342</v>
      </c>
      <c r="LTW60" s="233">
        <v>3.8</v>
      </c>
      <c r="LTX60" s="233">
        <f>LTU60*LTW60</f>
        <v>95</v>
      </c>
      <c r="LTY60" s="233">
        <v>12</v>
      </c>
      <c r="LTZ60" s="233">
        <v>142</v>
      </c>
      <c r="LUA60" s="233" t="s">
        <v>343</v>
      </c>
      <c r="LUB60" s="233" t="s">
        <v>344</v>
      </c>
      <c r="LUC60" s="233">
        <v>25</v>
      </c>
      <c r="LUD60" s="233" t="s">
        <v>342</v>
      </c>
      <c r="LUE60" s="233">
        <v>3.8</v>
      </c>
      <c r="LUF60" s="233">
        <f>LUC60*LUE60</f>
        <v>95</v>
      </c>
      <c r="LUG60" s="233">
        <v>12</v>
      </c>
      <c r="LUH60" s="233">
        <v>142</v>
      </c>
      <c r="LUI60" s="233" t="s">
        <v>343</v>
      </c>
      <c r="LUJ60" s="233" t="s">
        <v>344</v>
      </c>
      <c r="LUK60" s="233">
        <v>25</v>
      </c>
      <c r="LUL60" s="233" t="s">
        <v>342</v>
      </c>
      <c r="LUM60" s="233">
        <v>3.8</v>
      </c>
      <c r="LUN60" s="233">
        <f>LUK60*LUM60</f>
        <v>95</v>
      </c>
      <c r="LUO60" s="233">
        <v>12</v>
      </c>
      <c r="LUP60" s="233">
        <v>142</v>
      </c>
      <c r="LUQ60" s="233" t="s">
        <v>343</v>
      </c>
      <c r="LUR60" s="233" t="s">
        <v>344</v>
      </c>
      <c r="LUS60" s="233">
        <v>25</v>
      </c>
      <c r="LUT60" s="233" t="s">
        <v>342</v>
      </c>
      <c r="LUU60" s="233">
        <v>3.8</v>
      </c>
      <c r="LUV60" s="233">
        <f>LUS60*LUU60</f>
        <v>95</v>
      </c>
      <c r="LUW60" s="233">
        <v>12</v>
      </c>
      <c r="LUX60" s="233">
        <v>142</v>
      </c>
      <c r="LUY60" s="233" t="s">
        <v>343</v>
      </c>
      <c r="LUZ60" s="233" t="s">
        <v>344</v>
      </c>
      <c r="LVA60" s="233">
        <v>25</v>
      </c>
      <c r="LVB60" s="233" t="s">
        <v>342</v>
      </c>
      <c r="LVC60" s="233">
        <v>3.8</v>
      </c>
      <c r="LVD60" s="233">
        <f>LVA60*LVC60</f>
        <v>95</v>
      </c>
      <c r="LVE60" s="233">
        <v>12</v>
      </c>
      <c r="LVF60" s="233">
        <v>142</v>
      </c>
      <c r="LVG60" s="233" t="s">
        <v>343</v>
      </c>
      <c r="LVH60" s="233" t="s">
        <v>344</v>
      </c>
      <c r="LVI60" s="233">
        <v>25</v>
      </c>
      <c r="LVJ60" s="233" t="s">
        <v>342</v>
      </c>
      <c r="LVK60" s="233">
        <v>3.8</v>
      </c>
      <c r="LVL60" s="233">
        <f>LVI60*LVK60</f>
        <v>95</v>
      </c>
      <c r="LVM60" s="233">
        <v>12</v>
      </c>
      <c r="LVN60" s="233">
        <v>142</v>
      </c>
      <c r="LVO60" s="233" t="s">
        <v>343</v>
      </c>
      <c r="LVP60" s="233" t="s">
        <v>344</v>
      </c>
      <c r="LVQ60" s="233">
        <v>25</v>
      </c>
      <c r="LVR60" s="233" t="s">
        <v>342</v>
      </c>
      <c r="LVS60" s="233">
        <v>3.8</v>
      </c>
      <c r="LVT60" s="233">
        <f>LVQ60*LVS60</f>
        <v>95</v>
      </c>
      <c r="LVU60" s="233">
        <v>12</v>
      </c>
      <c r="LVV60" s="233">
        <v>142</v>
      </c>
      <c r="LVW60" s="233" t="s">
        <v>343</v>
      </c>
      <c r="LVX60" s="233" t="s">
        <v>344</v>
      </c>
      <c r="LVY60" s="233">
        <v>25</v>
      </c>
      <c r="LVZ60" s="233" t="s">
        <v>342</v>
      </c>
      <c r="LWA60" s="233">
        <v>3.8</v>
      </c>
      <c r="LWB60" s="233">
        <f>LVY60*LWA60</f>
        <v>95</v>
      </c>
      <c r="LWC60" s="233">
        <v>12</v>
      </c>
      <c r="LWD60" s="233">
        <v>142</v>
      </c>
      <c r="LWE60" s="233" t="s">
        <v>343</v>
      </c>
      <c r="LWF60" s="233" t="s">
        <v>344</v>
      </c>
      <c r="LWG60" s="233">
        <v>25</v>
      </c>
      <c r="LWH60" s="233" t="s">
        <v>342</v>
      </c>
      <c r="LWI60" s="233">
        <v>3.8</v>
      </c>
      <c r="LWJ60" s="233">
        <f>LWG60*LWI60</f>
        <v>95</v>
      </c>
      <c r="LWK60" s="233">
        <v>12</v>
      </c>
      <c r="LWL60" s="233">
        <v>142</v>
      </c>
      <c r="LWM60" s="233" t="s">
        <v>343</v>
      </c>
      <c r="LWN60" s="233" t="s">
        <v>344</v>
      </c>
      <c r="LWO60" s="233">
        <v>25</v>
      </c>
      <c r="LWP60" s="233" t="s">
        <v>342</v>
      </c>
      <c r="LWQ60" s="233">
        <v>3.8</v>
      </c>
      <c r="LWR60" s="233">
        <f>LWO60*LWQ60</f>
        <v>95</v>
      </c>
      <c r="LWS60" s="233">
        <v>12</v>
      </c>
      <c r="LWT60" s="233">
        <v>142</v>
      </c>
      <c r="LWU60" s="233" t="s">
        <v>343</v>
      </c>
      <c r="LWV60" s="233" t="s">
        <v>344</v>
      </c>
      <c r="LWW60" s="233">
        <v>25</v>
      </c>
      <c r="LWX60" s="233" t="s">
        <v>342</v>
      </c>
      <c r="LWY60" s="233">
        <v>3.8</v>
      </c>
      <c r="LWZ60" s="233">
        <f>LWW60*LWY60</f>
        <v>95</v>
      </c>
      <c r="LXA60" s="233">
        <v>12</v>
      </c>
      <c r="LXB60" s="233">
        <v>142</v>
      </c>
      <c r="LXC60" s="233" t="s">
        <v>343</v>
      </c>
      <c r="LXD60" s="233" t="s">
        <v>344</v>
      </c>
      <c r="LXE60" s="233">
        <v>25</v>
      </c>
      <c r="LXF60" s="233" t="s">
        <v>342</v>
      </c>
      <c r="LXG60" s="233">
        <v>3.8</v>
      </c>
      <c r="LXH60" s="233">
        <f>LXE60*LXG60</f>
        <v>95</v>
      </c>
      <c r="LXI60" s="233">
        <v>12</v>
      </c>
      <c r="LXJ60" s="233">
        <v>142</v>
      </c>
      <c r="LXK60" s="233" t="s">
        <v>343</v>
      </c>
      <c r="LXL60" s="233" t="s">
        <v>344</v>
      </c>
      <c r="LXM60" s="233">
        <v>25</v>
      </c>
      <c r="LXN60" s="233" t="s">
        <v>342</v>
      </c>
      <c r="LXO60" s="233">
        <v>3.8</v>
      </c>
      <c r="LXP60" s="233">
        <f>LXM60*LXO60</f>
        <v>95</v>
      </c>
      <c r="LXQ60" s="233">
        <v>12</v>
      </c>
      <c r="LXR60" s="233">
        <v>142</v>
      </c>
      <c r="LXS60" s="233" t="s">
        <v>343</v>
      </c>
      <c r="LXT60" s="233" t="s">
        <v>344</v>
      </c>
      <c r="LXU60" s="233">
        <v>25</v>
      </c>
      <c r="LXV60" s="233" t="s">
        <v>342</v>
      </c>
      <c r="LXW60" s="233">
        <v>3.8</v>
      </c>
      <c r="LXX60" s="233">
        <f>LXU60*LXW60</f>
        <v>95</v>
      </c>
      <c r="LXY60" s="233">
        <v>12</v>
      </c>
      <c r="LXZ60" s="233">
        <v>142</v>
      </c>
      <c r="LYA60" s="233" t="s">
        <v>343</v>
      </c>
      <c r="LYB60" s="233" t="s">
        <v>344</v>
      </c>
      <c r="LYC60" s="233">
        <v>25</v>
      </c>
      <c r="LYD60" s="233" t="s">
        <v>342</v>
      </c>
      <c r="LYE60" s="233">
        <v>3.8</v>
      </c>
      <c r="LYF60" s="233">
        <f>LYC60*LYE60</f>
        <v>95</v>
      </c>
      <c r="LYG60" s="233">
        <v>12</v>
      </c>
      <c r="LYH60" s="233">
        <v>142</v>
      </c>
      <c r="LYI60" s="233" t="s">
        <v>343</v>
      </c>
      <c r="LYJ60" s="233" t="s">
        <v>344</v>
      </c>
      <c r="LYK60" s="233">
        <v>25</v>
      </c>
      <c r="LYL60" s="233" t="s">
        <v>342</v>
      </c>
      <c r="LYM60" s="233">
        <v>3.8</v>
      </c>
      <c r="LYN60" s="233">
        <f>LYK60*LYM60</f>
        <v>95</v>
      </c>
      <c r="LYO60" s="233">
        <v>12</v>
      </c>
      <c r="LYP60" s="233">
        <v>142</v>
      </c>
      <c r="LYQ60" s="233" t="s">
        <v>343</v>
      </c>
      <c r="LYR60" s="233" t="s">
        <v>344</v>
      </c>
      <c r="LYS60" s="233">
        <v>25</v>
      </c>
      <c r="LYT60" s="233" t="s">
        <v>342</v>
      </c>
      <c r="LYU60" s="233">
        <v>3.8</v>
      </c>
      <c r="LYV60" s="233">
        <f>LYS60*LYU60</f>
        <v>95</v>
      </c>
      <c r="LYW60" s="233">
        <v>12</v>
      </c>
      <c r="LYX60" s="233">
        <v>142</v>
      </c>
      <c r="LYY60" s="233" t="s">
        <v>343</v>
      </c>
      <c r="LYZ60" s="233" t="s">
        <v>344</v>
      </c>
      <c r="LZA60" s="233">
        <v>25</v>
      </c>
      <c r="LZB60" s="233" t="s">
        <v>342</v>
      </c>
      <c r="LZC60" s="233">
        <v>3.8</v>
      </c>
      <c r="LZD60" s="233">
        <f>LZA60*LZC60</f>
        <v>95</v>
      </c>
      <c r="LZE60" s="233">
        <v>12</v>
      </c>
      <c r="LZF60" s="233">
        <v>142</v>
      </c>
      <c r="LZG60" s="233" t="s">
        <v>343</v>
      </c>
      <c r="LZH60" s="233" t="s">
        <v>344</v>
      </c>
      <c r="LZI60" s="233">
        <v>25</v>
      </c>
      <c r="LZJ60" s="233" t="s">
        <v>342</v>
      </c>
      <c r="LZK60" s="233">
        <v>3.8</v>
      </c>
      <c r="LZL60" s="233">
        <f>LZI60*LZK60</f>
        <v>95</v>
      </c>
      <c r="LZM60" s="233">
        <v>12</v>
      </c>
      <c r="LZN60" s="233">
        <v>142</v>
      </c>
      <c r="LZO60" s="233" t="s">
        <v>343</v>
      </c>
      <c r="LZP60" s="233" t="s">
        <v>344</v>
      </c>
      <c r="LZQ60" s="233">
        <v>25</v>
      </c>
      <c r="LZR60" s="233" t="s">
        <v>342</v>
      </c>
      <c r="LZS60" s="233">
        <v>3.8</v>
      </c>
      <c r="LZT60" s="233">
        <f>LZQ60*LZS60</f>
        <v>95</v>
      </c>
      <c r="LZU60" s="233">
        <v>12</v>
      </c>
      <c r="LZV60" s="233">
        <v>142</v>
      </c>
      <c r="LZW60" s="233" t="s">
        <v>343</v>
      </c>
      <c r="LZX60" s="233" t="s">
        <v>344</v>
      </c>
      <c r="LZY60" s="233">
        <v>25</v>
      </c>
      <c r="LZZ60" s="233" t="s">
        <v>342</v>
      </c>
      <c r="MAA60" s="233">
        <v>3.8</v>
      </c>
      <c r="MAB60" s="233">
        <f>LZY60*MAA60</f>
        <v>95</v>
      </c>
      <c r="MAC60" s="233">
        <v>12</v>
      </c>
      <c r="MAD60" s="233">
        <v>142</v>
      </c>
      <c r="MAE60" s="233" t="s">
        <v>343</v>
      </c>
      <c r="MAF60" s="233" t="s">
        <v>344</v>
      </c>
      <c r="MAG60" s="233">
        <v>25</v>
      </c>
      <c r="MAH60" s="233" t="s">
        <v>342</v>
      </c>
      <c r="MAI60" s="233">
        <v>3.8</v>
      </c>
      <c r="MAJ60" s="233">
        <f>MAG60*MAI60</f>
        <v>95</v>
      </c>
      <c r="MAK60" s="233">
        <v>12</v>
      </c>
      <c r="MAL60" s="233">
        <v>142</v>
      </c>
      <c r="MAM60" s="233" t="s">
        <v>343</v>
      </c>
      <c r="MAN60" s="233" t="s">
        <v>344</v>
      </c>
      <c r="MAO60" s="233">
        <v>25</v>
      </c>
      <c r="MAP60" s="233" t="s">
        <v>342</v>
      </c>
      <c r="MAQ60" s="233">
        <v>3.8</v>
      </c>
      <c r="MAR60" s="233">
        <f>MAO60*MAQ60</f>
        <v>95</v>
      </c>
      <c r="MAS60" s="233">
        <v>12</v>
      </c>
      <c r="MAT60" s="233">
        <v>142</v>
      </c>
      <c r="MAU60" s="233" t="s">
        <v>343</v>
      </c>
      <c r="MAV60" s="233" t="s">
        <v>344</v>
      </c>
      <c r="MAW60" s="233">
        <v>25</v>
      </c>
      <c r="MAX60" s="233" t="s">
        <v>342</v>
      </c>
      <c r="MAY60" s="233">
        <v>3.8</v>
      </c>
      <c r="MAZ60" s="233">
        <f>MAW60*MAY60</f>
        <v>95</v>
      </c>
      <c r="MBA60" s="233">
        <v>12</v>
      </c>
      <c r="MBB60" s="233">
        <v>142</v>
      </c>
      <c r="MBC60" s="233" t="s">
        <v>343</v>
      </c>
      <c r="MBD60" s="233" t="s">
        <v>344</v>
      </c>
      <c r="MBE60" s="233">
        <v>25</v>
      </c>
      <c r="MBF60" s="233" t="s">
        <v>342</v>
      </c>
      <c r="MBG60" s="233">
        <v>3.8</v>
      </c>
      <c r="MBH60" s="233">
        <f>MBE60*MBG60</f>
        <v>95</v>
      </c>
      <c r="MBI60" s="233">
        <v>12</v>
      </c>
      <c r="MBJ60" s="233">
        <v>142</v>
      </c>
      <c r="MBK60" s="233" t="s">
        <v>343</v>
      </c>
      <c r="MBL60" s="233" t="s">
        <v>344</v>
      </c>
      <c r="MBM60" s="233">
        <v>25</v>
      </c>
      <c r="MBN60" s="233" t="s">
        <v>342</v>
      </c>
      <c r="MBO60" s="233">
        <v>3.8</v>
      </c>
      <c r="MBP60" s="233">
        <f>MBM60*MBO60</f>
        <v>95</v>
      </c>
      <c r="MBQ60" s="233">
        <v>12</v>
      </c>
      <c r="MBR60" s="233">
        <v>142</v>
      </c>
      <c r="MBS60" s="233" t="s">
        <v>343</v>
      </c>
      <c r="MBT60" s="233" t="s">
        <v>344</v>
      </c>
      <c r="MBU60" s="233">
        <v>25</v>
      </c>
      <c r="MBV60" s="233" t="s">
        <v>342</v>
      </c>
      <c r="MBW60" s="233">
        <v>3.8</v>
      </c>
      <c r="MBX60" s="233">
        <f>MBU60*MBW60</f>
        <v>95</v>
      </c>
      <c r="MBY60" s="233">
        <v>12</v>
      </c>
      <c r="MBZ60" s="233">
        <v>142</v>
      </c>
      <c r="MCA60" s="233" t="s">
        <v>343</v>
      </c>
      <c r="MCB60" s="233" t="s">
        <v>344</v>
      </c>
      <c r="MCC60" s="233">
        <v>25</v>
      </c>
      <c r="MCD60" s="233" t="s">
        <v>342</v>
      </c>
      <c r="MCE60" s="233">
        <v>3.8</v>
      </c>
      <c r="MCF60" s="233">
        <f>MCC60*MCE60</f>
        <v>95</v>
      </c>
      <c r="MCG60" s="233">
        <v>12</v>
      </c>
      <c r="MCH60" s="233">
        <v>142</v>
      </c>
      <c r="MCI60" s="233" t="s">
        <v>343</v>
      </c>
      <c r="MCJ60" s="233" t="s">
        <v>344</v>
      </c>
      <c r="MCK60" s="233">
        <v>25</v>
      </c>
      <c r="MCL60" s="233" t="s">
        <v>342</v>
      </c>
      <c r="MCM60" s="233">
        <v>3.8</v>
      </c>
      <c r="MCN60" s="233">
        <f>MCK60*MCM60</f>
        <v>95</v>
      </c>
      <c r="MCO60" s="233">
        <v>12</v>
      </c>
      <c r="MCP60" s="233">
        <v>142</v>
      </c>
      <c r="MCQ60" s="233" t="s">
        <v>343</v>
      </c>
      <c r="MCR60" s="233" t="s">
        <v>344</v>
      </c>
      <c r="MCS60" s="233">
        <v>25</v>
      </c>
      <c r="MCT60" s="233" t="s">
        <v>342</v>
      </c>
      <c r="MCU60" s="233">
        <v>3.8</v>
      </c>
      <c r="MCV60" s="233">
        <f>MCS60*MCU60</f>
        <v>95</v>
      </c>
      <c r="MCW60" s="233">
        <v>12</v>
      </c>
      <c r="MCX60" s="233">
        <v>142</v>
      </c>
      <c r="MCY60" s="233" t="s">
        <v>343</v>
      </c>
      <c r="MCZ60" s="233" t="s">
        <v>344</v>
      </c>
      <c r="MDA60" s="233">
        <v>25</v>
      </c>
      <c r="MDB60" s="233" t="s">
        <v>342</v>
      </c>
      <c r="MDC60" s="233">
        <v>3.8</v>
      </c>
      <c r="MDD60" s="233">
        <f>MDA60*MDC60</f>
        <v>95</v>
      </c>
      <c r="MDE60" s="233">
        <v>12</v>
      </c>
      <c r="MDF60" s="233">
        <v>142</v>
      </c>
      <c r="MDG60" s="233" t="s">
        <v>343</v>
      </c>
      <c r="MDH60" s="233" t="s">
        <v>344</v>
      </c>
      <c r="MDI60" s="233">
        <v>25</v>
      </c>
      <c r="MDJ60" s="233" t="s">
        <v>342</v>
      </c>
      <c r="MDK60" s="233">
        <v>3.8</v>
      </c>
      <c r="MDL60" s="233">
        <f>MDI60*MDK60</f>
        <v>95</v>
      </c>
      <c r="MDM60" s="233">
        <v>12</v>
      </c>
      <c r="MDN60" s="233">
        <v>142</v>
      </c>
      <c r="MDO60" s="233" t="s">
        <v>343</v>
      </c>
      <c r="MDP60" s="233" t="s">
        <v>344</v>
      </c>
      <c r="MDQ60" s="233">
        <v>25</v>
      </c>
      <c r="MDR60" s="233" t="s">
        <v>342</v>
      </c>
      <c r="MDS60" s="233">
        <v>3.8</v>
      </c>
      <c r="MDT60" s="233">
        <f>MDQ60*MDS60</f>
        <v>95</v>
      </c>
      <c r="MDU60" s="233">
        <v>12</v>
      </c>
      <c r="MDV60" s="233">
        <v>142</v>
      </c>
      <c r="MDW60" s="233" t="s">
        <v>343</v>
      </c>
      <c r="MDX60" s="233" t="s">
        <v>344</v>
      </c>
      <c r="MDY60" s="233">
        <v>25</v>
      </c>
      <c r="MDZ60" s="233" t="s">
        <v>342</v>
      </c>
      <c r="MEA60" s="233">
        <v>3.8</v>
      </c>
      <c r="MEB60" s="233">
        <f>MDY60*MEA60</f>
        <v>95</v>
      </c>
      <c r="MEC60" s="233">
        <v>12</v>
      </c>
      <c r="MED60" s="233">
        <v>142</v>
      </c>
      <c r="MEE60" s="233" t="s">
        <v>343</v>
      </c>
      <c r="MEF60" s="233" t="s">
        <v>344</v>
      </c>
      <c r="MEG60" s="233">
        <v>25</v>
      </c>
      <c r="MEH60" s="233" t="s">
        <v>342</v>
      </c>
      <c r="MEI60" s="233">
        <v>3.8</v>
      </c>
      <c r="MEJ60" s="233">
        <f>MEG60*MEI60</f>
        <v>95</v>
      </c>
      <c r="MEK60" s="233">
        <v>12</v>
      </c>
      <c r="MEL60" s="233">
        <v>142</v>
      </c>
      <c r="MEM60" s="233" t="s">
        <v>343</v>
      </c>
      <c r="MEN60" s="233" t="s">
        <v>344</v>
      </c>
      <c r="MEO60" s="233">
        <v>25</v>
      </c>
      <c r="MEP60" s="233" t="s">
        <v>342</v>
      </c>
      <c r="MEQ60" s="233">
        <v>3.8</v>
      </c>
      <c r="MER60" s="233">
        <f>MEO60*MEQ60</f>
        <v>95</v>
      </c>
      <c r="MES60" s="233">
        <v>12</v>
      </c>
      <c r="MET60" s="233">
        <v>142</v>
      </c>
      <c r="MEU60" s="233" t="s">
        <v>343</v>
      </c>
      <c r="MEV60" s="233" t="s">
        <v>344</v>
      </c>
      <c r="MEW60" s="233">
        <v>25</v>
      </c>
      <c r="MEX60" s="233" t="s">
        <v>342</v>
      </c>
      <c r="MEY60" s="233">
        <v>3.8</v>
      </c>
      <c r="MEZ60" s="233">
        <f>MEW60*MEY60</f>
        <v>95</v>
      </c>
      <c r="MFA60" s="233">
        <v>12</v>
      </c>
      <c r="MFB60" s="233">
        <v>142</v>
      </c>
      <c r="MFC60" s="233" t="s">
        <v>343</v>
      </c>
      <c r="MFD60" s="233" t="s">
        <v>344</v>
      </c>
      <c r="MFE60" s="233">
        <v>25</v>
      </c>
      <c r="MFF60" s="233" t="s">
        <v>342</v>
      </c>
      <c r="MFG60" s="233">
        <v>3.8</v>
      </c>
      <c r="MFH60" s="233">
        <f>MFE60*MFG60</f>
        <v>95</v>
      </c>
      <c r="MFI60" s="233">
        <v>12</v>
      </c>
      <c r="MFJ60" s="233">
        <v>142</v>
      </c>
      <c r="MFK60" s="233" t="s">
        <v>343</v>
      </c>
      <c r="MFL60" s="233" t="s">
        <v>344</v>
      </c>
      <c r="MFM60" s="233">
        <v>25</v>
      </c>
      <c r="MFN60" s="233" t="s">
        <v>342</v>
      </c>
      <c r="MFO60" s="233">
        <v>3.8</v>
      </c>
      <c r="MFP60" s="233">
        <f>MFM60*MFO60</f>
        <v>95</v>
      </c>
      <c r="MFQ60" s="233">
        <v>12</v>
      </c>
      <c r="MFR60" s="233">
        <v>142</v>
      </c>
      <c r="MFS60" s="233" t="s">
        <v>343</v>
      </c>
      <c r="MFT60" s="233" t="s">
        <v>344</v>
      </c>
      <c r="MFU60" s="233">
        <v>25</v>
      </c>
      <c r="MFV60" s="233" t="s">
        <v>342</v>
      </c>
      <c r="MFW60" s="233">
        <v>3.8</v>
      </c>
      <c r="MFX60" s="233">
        <f>MFU60*MFW60</f>
        <v>95</v>
      </c>
      <c r="MFY60" s="233">
        <v>12</v>
      </c>
      <c r="MFZ60" s="233">
        <v>142</v>
      </c>
      <c r="MGA60" s="233" t="s">
        <v>343</v>
      </c>
      <c r="MGB60" s="233" t="s">
        <v>344</v>
      </c>
      <c r="MGC60" s="233">
        <v>25</v>
      </c>
      <c r="MGD60" s="233" t="s">
        <v>342</v>
      </c>
      <c r="MGE60" s="233">
        <v>3.8</v>
      </c>
      <c r="MGF60" s="233">
        <f>MGC60*MGE60</f>
        <v>95</v>
      </c>
      <c r="MGG60" s="233">
        <v>12</v>
      </c>
      <c r="MGH60" s="233">
        <v>142</v>
      </c>
      <c r="MGI60" s="233" t="s">
        <v>343</v>
      </c>
      <c r="MGJ60" s="233" t="s">
        <v>344</v>
      </c>
      <c r="MGK60" s="233">
        <v>25</v>
      </c>
      <c r="MGL60" s="233" t="s">
        <v>342</v>
      </c>
      <c r="MGM60" s="233">
        <v>3.8</v>
      </c>
      <c r="MGN60" s="233">
        <f>MGK60*MGM60</f>
        <v>95</v>
      </c>
      <c r="MGO60" s="233">
        <v>12</v>
      </c>
      <c r="MGP60" s="233">
        <v>142</v>
      </c>
      <c r="MGQ60" s="233" t="s">
        <v>343</v>
      </c>
      <c r="MGR60" s="233" t="s">
        <v>344</v>
      </c>
      <c r="MGS60" s="233">
        <v>25</v>
      </c>
      <c r="MGT60" s="233" t="s">
        <v>342</v>
      </c>
      <c r="MGU60" s="233">
        <v>3.8</v>
      </c>
      <c r="MGV60" s="233">
        <f>MGS60*MGU60</f>
        <v>95</v>
      </c>
      <c r="MGW60" s="233">
        <v>12</v>
      </c>
      <c r="MGX60" s="233">
        <v>142</v>
      </c>
      <c r="MGY60" s="233" t="s">
        <v>343</v>
      </c>
      <c r="MGZ60" s="233" t="s">
        <v>344</v>
      </c>
      <c r="MHA60" s="233">
        <v>25</v>
      </c>
      <c r="MHB60" s="233" t="s">
        <v>342</v>
      </c>
      <c r="MHC60" s="233">
        <v>3.8</v>
      </c>
      <c r="MHD60" s="233">
        <f>MHA60*MHC60</f>
        <v>95</v>
      </c>
      <c r="MHE60" s="233">
        <v>12</v>
      </c>
      <c r="MHF60" s="233">
        <v>142</v>
      </c>
      <c r="MHG60" s="233" t="s">
        <v>343</v>
      </c>
      <c r="MHH60" s="233" t="s">
        <v>344</v>
      </c>
      <c r="MHI60" s="233">
        <v>25</v>
      </c>
      <c r="MHJ60" s="233" t="s">
        <v>342</v>
      </c>
      <c r="MHK60" s="233">
        <v>3.8</v>
      </c>
      <c r="MHL60" s="233">
        <f>MHI60*MHK60</f>
        <v>95</v>
      </c>
      <c r="MHM60" s="233">
        <v>12</v>
      </c>
      <c r="MHN60" s="233">
        <v>142</v>
      </c>
      <c r="MHO60" s="233" t="s">
        <v>343</v>
      </c>
      <c r="MHP60" s="233" t="s">
        <v>344</v>
      </c>
      <c r="MHQ60" s="233">
        <v>25</v>
      </c>
      <c r="MHR60" s="233" t="s">
        <v>342</v>
      </c>
      <c r="MHS60" s="233">
        <v>3.8</v>
      </c>
      <c r="MHT60" s="233">
        <f>MHQ60*MHS60</f>
        <v>95</v>
      </c>
      <c r="MHU60" s="233">
        <v>12</v>
      </c>
      <c r="MHV60" s="233">
        <v>142</v>
      </c>
      <c r="MHW60" s="233" t="s">
        <v>343</v>
      </c>
      <c r="MHX60" s="233" t="s">
        <v>344</v>
      </c>
      <c r="MHY60" s="233">
        <v>25</v>
      </c>
      <c r="MHZ60" s="233" t="s">
        <v>342</v>
      </c>
      <c r="MIA60" s="233">
        <v>3.8</v>
      </c>
      <c r="MIB60" s="233">
        <f>MHY60*MIA60</f>
        <v>95</v>
      </c>
      <c r="MIC60" s="233">
        <v>12</v>
      </c>
      <c r="MID60" s="233">
        <v>142</v>
      </c>
      <c r="MIE60" s="233" t="s">
        <v>343</v>
      </c>
      <c r="MIF60" s="233" t="s">
        <v>344</v>
      </c>
      <c r="MIG60" s="233">
        <v>25</v>
      </c>
      <c r="MIH60" s="233" t="s">
        <v>342</v>
      </c>
      <c r="MII60" s="233">
        <v>3.8</v>
      </c>
      <c r="MIJ60" s="233">
        <f>MIG60*MII60</f>
        <v>95</v>
      </c>
      <c r="MIK60" s="233">
        <v>12</v>
      </c>
      <c r="MIL60" s="233">
        <v>142</v>
      </c>
      <c r="MIM60" s="233" t="s">
        <v>343</v>
      </c>
      <c r="MIN60" s="233" t="s">
        <v>344</v>
      </c>
      <c r="MIO60" s="233">
        <v>25</v>
      </c>
      <c r="MIP60" s="233" t="s">
        <v>342</v>
      </c>
      <c r="MIQ60" s="233">
        <v>3.8</v>
      </c>
      <c r="MIR60" s="233">
        <f>MIO60*MIQ60</f>
        <v>95</v>
      </c>
      <c r="MIS60" s="233">
        <v>12</v>
      </c>
      <c r="MIT60" s="233">
        <v>142</v>
      </c>
      <c r="MIU60" s="233" t="s">
        <v>343</v>
      </c>
      <c r="MIV60" s="233" t="s">
        <v>344</v>
      </c>
      <c r="MIW60" s="233">
        <v>25</v>
      </c>
      <c r="MIX60" s="233" t="s">
        <v>342</v>
      </c>
      <c r="MIY60" s="233">
        <v>3.8</v>
      </c>
      <c r="MIZ60" s="233">
        <f>MIW60*MIY60</f>
        <v>95</v>
      </c>
      <c r="MJA60" s="233">
        <v>12</v>
      </c>
      <c r="MJB60" s="233">
        <v>142</v>
      </c>
      <c r="MJC60" s="233" t="s">
        <v>343</v>
      </c>
      <c r="MJD60" s="233" t="s">
        <v>344</v>
      </c>
      <c r="MJE60" s="233">
        <v>25</v>
      </c>
      <c r="MJF60" s="233" t="s">
        <v>342</v>
      </c>
      <c r="MJG60" s="233">
        <v>3.8</v>
      </c>
      <c r="MJH60" s="233">
        <f>MJE60*MJG60</f>
        <v>95</v>
      </c>
      <c r="MJI60" s="233">
        <v>12</v>
      </c>
      <c r="MJJ60" s="233">
        <v>142</v>
      </c>
      <c r="MJK60" s="233" t="s">
        <v>343</v>
      </c>
      <c r="MJL60" s="233" t="s">
        <v>344</v>
      </c>
      <c r="MJM60" s="233">
        <v>25</v>
      </c>
      <c r="MJN60" s="233" t="s">
        <v>342</v>
      </c>
      <c r="MJO60" s="233">
        <v>3.8</v>
      </c>
      <c r="MJP60" s="233">
        <f>MJM60*MJO60</f>
        <v>95</v>
      </c>
      <c r="MJQ60" s="233">
        <v>12</v>
      </c>
      <c r="MJR60" s="233">
        <v>142</v>
      </c>
      <c r="MJS60" s="233" t="s">
        <v>343</v>
      </c>
      <c r="MJT60" s="233" t="s">
        <v>344</v>
      </c>
      <c r="MJU60" s="233">
        <v>25</v>
      </c>
      <c r="MJV60" s="233" t="s">
        <v>342</v>
      </c>
      <c r="MJW60" s="233">
        <v>3.8</v>
      </c>
      <c r="MJX60" s="233">
        <f>MJU60*MJW60</f>
        <v>95</v>
      </c>
      <c r="MJY60" s="233">
        <v>12</v>
      </c>
      <c r="MJZ60" s="233">
        <v>142</v>
      </c>
      <c r="MKA60" s="233" t="s">
        <v>343</v>
      </c>
      <c r="MKB60" s="233" t="s">
        <v>344</v>
      </c>
      <c r="MKC60" s="233">
        <v>25</v>
      </c>
      <c r="MKD60" s="233" t="s">
        <v>342</v>
      </c>
      <c r="MKE60" s="233">
        <v>3.8</v>
      </c>
      <c r="MKF60" s="233">
        <f>MKC60*MKE60</f>
        <v>95</v>
      </c>
      <c r="MKG60" s="233">
        <v>12</v>
      </c>
      <c r="MKH60" s="233">
        <v>142</v>
      </c>
      <c r="MKI60" s="233" t="s">
        <v>343</v>
      </c>
      <c r="MKJ60" s="233" t="s">
        <v>344</v>
      </c>
      <c r="MKK60" s="233">
        <v>25</v>
      </c>
      <c r="MKL60" s="233" t="s">
        <v>342</v>
      </c>
      <c r="MKM60" s="233">
        <v>3.8</v>
      </c>
      <c r="MKN60" s="233">
        <f>MKK60*MKM60</f>
        <v>95</v>
      </c>
      <c r="MKO60" s="233">
        <v>12</v>
      </c>
      <c r="MKP60" s="233">
        <v>142</v>
      </c>
      <c r="MKQ60" s="233" t="s">
        <v>343</v>
      </c>
      <c r="MKR60" s="233" t="s">
        <v>344</v>
      </c>
      <c r="MKS60" s="233">
        <v>25</v>
      </c>
      <c r="MKT60" s="233" t="s">
        <v>342</v>
      </c>
      <c r="MKU60" s="233">
        <v>3.8</v>
      </c>
      <c r="MKV60" s="233">
        <f>MKS60*MKU60</f>
        <v>95</v>
      </c>
      <c r="MKW60" s="233">
        <v>12</v>
      </c>
      <c r="MKX60" s="233">
        <v>142</v>
      </c>
      <c r="MKY60" s="233" t="s">
        <v>343</v>
      </c>
      <c r="MKZ60" s="233" t="s">
        <v>344</v>
      </c>
      <c r="MLA60" s="233">
        <v>25</v>
      </c>
      <c r="MLB60" s="233" t="s">
        <v>342</v>
      </c>
      <c r="MLC60" s="233">
        <v>3.8</v>
      </c>
      <c r="MLD60" s="233">
        <f>MLA60*MLC60</f>
        <v>95</v>
      </c>
      <c r="MLE60" s="233">
        <v>12</v>
      </c>
      <c r="MLF60" s="233">
        <v>142</v>
      </c>
      <c r="MLG60" s="233" t="s">
        <v>343</v>
      </c>
      <c r="MLH60" s="233" t="s">
        <v>344</v>
      </c>
      <c r="MLI60" s="233">
        <v>25</v>
      </c>
      <c r="MLJ60" s="233" t="s">
        <v>342</v>
      </c>
      <c r="MLK60" s="233">
        <v>3.8</v>
      </c>
      <c r="MLL60" s="233">
        <f>MLI60*MLK60</f>
        <v>95</v>
      </c>
      <c r="MLM60" s="233">
        <v>12</v>
      </c>
      <c r="MLN60" s="233">
        <v>142</v>
      </c>
      <c r="MLO60" s="233" t="s">
        <v>343</v>
      </c>
      <c r="MLP60" s="233" t="s">
        <v>344</v>
      </c>
      <c r="MLQ60" s="233">
        <v>25</v>
      </c>
      <c r="MLR60" s="233" t="s">
        <v>342</v>
      </c>
      <c r="MLS60" s="233">
        <v>3.8</v>
      </c>
      <c r="MLT60" s="233">
        <f>MLQ60*MLS60</f>
        <v>95</v>
      </c>
      <c r="MLU60" s="233">
        <v>12</v>
      </c>
      <c r="MLV60" s="233">
        <v>142</v>
      </c>
      <c r="MLW60" s="233" t="s">
        <v>343</v>
      </c>
      <c r="MLX60" s="233" t="s">
        <v>344</v>
      </c>
      <c r="MLY60" s="233">
        <v>25</v>
      </c>
      <c r="MLZ60" s="233" t="s">
        <v>342</v>
      </c>
      <c r="MMA60" s="233">
        <v>3.8</v>
      </c>
      <c r="MMB60" s="233">
        <f>MLY60*MMA60</f>
        <v>95</v>
      </c>
      <c r="MMC60" s="233">
        <v>12</v>
      </c>
      <c r="MMD60" s="233">
        <v>142</v>
      </c>
      <c r="MME60" s="233" t="s">
        <v>343</v>
      </c>
      <c r="MMF60" s="233" t="s">
        <v>344</v>
      </c>
      <c r="MMG60" s="233">
        <v>25</v>
      </c>
      <c r="MMH60" s="233" t="s">
        <v>342</v>
      </c>
      <c r="MMI60" s="233">
        <v>3.8</v>
      </c>
      <c r="MMJ60" s="233">
        <f>MMG60*MMI60</f>
        <v>95</v>
      </c>
      <c r="MMK60" s="233">
        <v>12</v>
      </c>
      <c r="MML60" s="233">
        <v>142</v>
      </c>
      <c r="MMM60" s="233" t="s">
        <v>343</v>
      </c>
      <c r="MMN60" s="233" t="s">
        <v>344</v>
      </c>
      <c r="MMO60" s="233">
        <v>25</v>
      </c>
      <c r="MMP60" s="233" t="s">
        <v>342</v>
      </c>
      <c r="MMQ60" s="233">
        <v>3.8</v>
      </c>
      <c r="MMR60" s="233">
        <f>MMO60*MMQ60</f>
        <v>95</v>
      </c>
      <c r="MMS60" s="233">
        <v>12</v>
      </c>
      <c r="MMT60" s="233">
        <v>142</v>
      </c>
      <c r="MMU60" s="233" t="s">
        <v>343</v>
      </c>
      <c r="MMV60" s="233" t="s">
        <v>344</v>
      </c>
      <c r="MMW60" s="233">
        <v>25</v>
      </c>
      <c r="MMX60" s="233" t="s">
        <v>342</v>
      </c>
      <c r="MMY60" s="233">
        <v>3.8</v>
      </c>
      <c r="MMZ60" s="233">
        <f>MMW60*MMY60</f>
        <v>95</v>
      </c>
      <c r="MNA60" s="233">
        <v>12</v>
      </c>
      <c r="MNB60" s="233">
        <v>142</v>
      </c>
      <c r="MNC60" s="233" t="s">
        <v>343</v>
      </c>
      <c r="MND60" s="233" t="s">
        <v>344</v>
      </c>
      <c r="MNE60" s="233">
        <v>25</v>
      </c>
      <c r="MNF60" s="233" t="s">
        <v>342</v>
      </c>
      <c r="MNG60" s="233">
        <v>3.8</v>
      </c>
      <c r="MNH60" s="233">
        <f>MNE60*MNG60</f>
        <v>95</v>
      </c>
      <c r="MNI60" s="233">
        <v>12</v>
      </c>
      <c r="MNJ60" s="233">
        <v>142</v>
      </c>
      <c r="MNK60" s="233" t="s">
        <v>343</v>
      </c>
      <c r="MNL60" s="233" t="s">
        <v>344</v>
      </c>
      <c r="MNM60" s="233">
        <v>25</v>
      </c>
      <c r="MNN60" s="233" t="s">
        <v>342</v>
      </c>
      <c r="MNO60" s="233">
        <v>3.8</v>
      </c>
      <c r="MNP60" s="233">
        <f>MNM60*MNO60</f>
        <v>95</v>
      </c>
      <c r="MNQ60" s="233">
        <v>12</v>
      </c>
      <c r="MNR60" s="233">
        <v>142</v>
      </c>
      <c r="MNS60" s="233" t="s">
        <v>343</v>
      </c>
      <c r="MNT60" s="233" t="s">
        <v>344</v>
      </c>
      <c r="MNU60" s="233">
        <v>25</v>
      </c>
      <c r="MNV60" s="233" t="s">
        <v>342</v>
      </c>
      <c r="MNW60" s="233">
        <v>3.8</v>
      </c>
      <c r="MNX60" s="233">
        <f>MNU60*MNW60</f>
        <v>95</v>
      </c>
      <c r="MNY60" s="233">
        <v>12</v>
      </c>
      <c r="MNZ60" s="233">
        <v>142</v>
      </c>
      <c r="MOA60" s="233" t="s">
        <v>343</v>
      </c>
      <c r="MOB60" s="233" t="s">
        <v>344</v>
      </c>
      <c r="MOC60" s="233">
        <v>25</v>
      </c>
      <c r="MOD60" s="233" t="s">
        <v>342</v>
      </c>
      <c r="MOE60" s="233">
        <v>3.8</v>
      </c>
      <c r="MOF60" s="233">
        <f>MOC60*MOE60</f>
        <v>95</v>
      </c>
      <c r="MOG60" s="233">
        <v>12</v>
      </c>
      <c r="MOH60" s="233">
        <v>142</v>
      </c>
      <c r="MOI60" s="233" t="s">
        <v>343</v>
      </c>
      <c r="MOJ60" s="233" t="s">
        <v>344</v>
      </c>
      <c r="MOK60" s="233">
        <v>25</v>
      </c>
      <c r="MOL60" s="233" t="s">
        <v>342</v>
      </c>
      <c r="MOM60" s="233">
        <v>3.8</v>
      </c>
      <c r="MON60" s="233">
        <f>MOK60*MOM60</f>
        <v>95</v>
      </c>
      <c r="MOO60" s="233">
        <v>12</v>
      </c>
      <c r="MOP60" s="233">
        <v>142</v>
      </c>
      <c r="MOQ60" s="233" t="s">
        <v>343</v>
      </c>
      <c r="MOR60" s="233" t="s">
        <v>344</v>
      </c>
      <c r="MOS60" s="233">
        <v>25</v>
      </c>
      <c r="MOT60" s="233" t="s">
        <v>342</v>
      </c>
      <c r="MOU60" s="233">
        <v>3.8</v>
      </c>
      <c r="MOV60" s="233">
        <f>MOS60*MOU60</f>
        <v>95</v>
      </c>
      <c r="MOW60" s="233">
        <v>12</v>
      </c>
      <c r="MOX60" s="233">
        <v>142</v>
      </c>
      <c r="MOY60" s="233" t="s">
        <v>343</v>
      </c>
      <c r="MOZ60" s="233" t="s">
        <v>344</v>
      </c>
      <c r="MPA60" s="233">
        <v>25</v>
      </c>
      <c r="MPB60" s="233" t="s">
        <v>342</v>
      </c>
      <c r="MPC60" s="233">
        <v>3.8</v>
      </c>
      <c r="MPD60" s="233">
        <f>MPA60*MPC60</f>
        <v>95</v>
      </c>
      <c r="MPE60" s="233">
        <v>12</v>
      </c>
      <c r="MPF60" s="233">
        <v>142</v>
      </c>
      <c r="MPG60" s="233" t="s">
        <v>343</v>
      </c>
      <c r="MPH60" s="233" t="s">
        <v>344</v>
      </c>
      <c r="MPI60" s="233">
        <v>25</v>
      </c>
      <c r="MPJ60" s="233" t="s">
        <v>342</v>
      </c>
      <c r="MPK60" s="233">
        <v>3.8</v>
      </c>
      <c r="MPL60" s="233">
        <f>MPI60*MPK60</f>
        <v>95</v>
      </c>
      <c r="MPM60" s="233">
        <v>12</v>
      </c>
      <c r="MPN60" s="233">
        <v>142</v>
      </c>
      <c r="MPO60" s="233" t="s">
        <v>343</v>
      </c>
      <c r="MPP60" s="233" t="s">
        <v>344</v>
      </c>
      <c r="MPQ60" s="233">
        <v>25</v>
      </c>
      <c r="MPR60" s="233" t="s">
        <v>342</v>
      </c>
      <c r="MPS60" s="233">
        <v>3.8</v>
      </c>
      <c r="MPT60" s="233">
        <f>MPQ60*MPS60</f>
        <v>95</v>
      </c>
      <c r="MPU60" s="233">
        <v>12</v>
      </c>
      <c r="MPV60" s="233">
        <v>142</v>
      </c>
      <c r="MPW60" s="233" t="s">
        <v>343</v>
      </c>
      <c r="MPX60" s="233" t="s">
        <v>344</v>
      </c>
      <c r="MPY60" s="233">
        <v>25</v>
      </c>
      <c r="MPZ60" s="233" t="s">
        <v>342</v>
      </c>
      <c r="MQA60" s="233">
        <v>3.8</v>
      </c>
      <c r="MQB60" s="233">
        <f>MPY60*MQA60</f>
        <v>95</v>
      </c>
      <c r="MQC60" s="233">
        <v>12</v>
      </c>
      <c r="MQD60" s="233">
        <v>142</v>
      </c>
      <c r="MQE60" s="233" t="s">
        <v>343</v>
      </c>
      <c r="MQF60" s="233" t="s">
        <v>344</v>
      </c>
      <c r="MQG60" s="233">
        <v>25</v>
      </c>
      <c r="MQH60" s="233" t="s">
        <v>342</v>
      </c>
      <c r="MQI60" s="233">
        <v>3.8</v>
      </c>
      <c r="MQJ60" s="233">
        <f>MQG60*MQI60</f>
        <v>95</v>
      </c>
      <c r="MQK60" s="233">
        <v>12</v>
      </c>
      <c r="MQL60" s="233">
        <v>142</v>
      </c>
      <c r="MQM60" s="233" t="s">
        <v>343</v>
      </c>
      <c r="MQN60" s="233" t="s">
        <v>344</v>
      </c>
      <c r="MQO60" s="233">
        <v>25</v>
      </c>
      <c r="MQP60" s="233" t="s">
        <v>342</v>
      </c>
      <c r="MQQ60" s="233">
        <v>3.8</v>
      </c>
      <c r="MQR60" s="233">
        <f>MQO60*MQQ60</f>
        <v>95</v>
      </c>
      <c r="MQS60" s="233">
        <v>12</v>
      </c>
      <c r="MQT60" s="233">
        <v>142</v>
      </c>
      <c r="MQU60" s="233" t="s">
        <v>343</v>
      </c>
      <c r="MQV60" s="233" t="s">
        <v>344</v>
      </c>
      <c r="MQW60" s="233">
        <v>25</v>
      </c>
      <c r="MQX60" s="233" t="s">
        <v>342</v>
      </c>
      <c r="MQY60" s="233">
        <v>3.8</v>
      </c>
      <c r="MQZ60" s="233">
        <f>MQW60*MQY60</f>
        <v>95</v>
      </c>
      <c r="MRA60" s="233">
        <v>12</v>
      </c>
      <c r="MRB60" s="233">
        <v>142</v>
      </c>
      <c r="MRC60" s="233" t="s">
        <v>343</v>
      </c>
      <c r="MRD60" s="233" t="s">
        <v>344</v>
      </c>
      <c r="MRE60" s="233">
        <v>25</v>
      </c>
      <c r="MRF60" s="233" t="s">
        <v>342</v>
      </c>
      <c r="MRG60" s="233">
        <v>3.8</v>
      </c>
      <c r="MRH60" s="233">
        <f>MRE60*MRG60</f>
        <v>95</v>
      </c>
      <c r="MRI60" s="233">
        <v>12</v>
      </c>
      <c r="MRJ60" s="233">
        <v>142</v>
      </c>
      <c r="MRK60" s="233" t="s">
        <v>343</v>
      </c>
      <c r="MRL60" s="233" t="s">
        <v>344</v>
      </c>
      <c r="MRM60" s="233">
        <v>25</v>
      </c>
      <c r="MRN60" s="233" t="s">
        <v>342</v>
      </c>
      <c r="MRO60" s="233">
        <v>3.8</v>
      </c>
      <c r="MRP60" s="233">
        <f>MRM60*MRO60</f>
        <v>95</v>
      </c>
      <c r="MRQ60" s="233">
        <v>12</v>
      </c>
      <c r="MRR60" s="233">
        <v>142</v>
      </c>
      <c r="MRS60" s="233" t="s">
        <v>343</v>
      </c>
      <c r="MRT60" s="233" t="s">
        <v>344</v>
      </c>
      <c r="MRU60" s="233">
        <v>25</v>
      </c>
      <c r="MRV60" s="233" t="s">
        <v>342</v>
      </c>
      <c r="MRW60" s="233">
        <v>3.8</v>
      </c>
      <c r="MRX60" s="233">
        <f>MRU60*MRW60</f>
        <v>95</v>
      </c>
      <c r="MRY60" s="233">
        <v>12</v>
      </c>
      <c r="MRZ60" s="233">
        <v>142</v>
      </c>
      <c r="MSA60" s="233" t="s">
        <v>343</v>
      </c>
      <c r="MSB60" s="233" t="s">
        <v>344</v>
      </c>
      <c r="MSC60" s="233">
        <v>25</v>
      </c>
      <c r="MSD60" s="233" t="s">
        <v>342</v>
      </c>
      <c r="MSE60" s="233">
        <v>3.8</v>
      </c>
      <c r="MSF60" s="233">
        <f>MSC60*MSE60</f>
        <v>95</v>
      </c>
      <c r="MSG60" s="233">
        <v>12</v>
      </c>
      <c r="MSH60" s="233">
        <v>142</v>
      </c>
      <c r="MSI60" s="233" t="s">
        <v>343</v>
      </c>
      <c r="MSJ60" s="233" t="s">
        <v>344</v>
      </c>
      <c r="MSK60" s="233">
        <v>25</v>
      </c>
      <c r="MSL60" s="233" t="s">
        <v>342</v>
      </c>
      <c r="MSM60" s="233">
        <v>3.8</v>
      </c>
      <c r="MSN60" s="233">
        <f>MSK60*MSM60</f>
        <v>95</v>
      </c>
      <c r="MSO60" s="233">
        <v>12</v>
      </c>
      <c r="MSP60" s="233">
        <v>142</v>
      </c>
      <c r="MSQ60" s="233" t="s">
        <v>343</v>
      </c>
      <c r="MSR60" s="233" t="s">
        <v>344</v>
      </c>
      <c r="MSS60" s="233">
        <v>25</v>
      </c>
      <c r="MST60" s="233" t="s">
        <v>342</v>
      </c>
      <c r="MSU60" s="233">
        <v>3.8</v>
      </c>
      <c r="MSV60" s="233">
        <f>MSS60*MSU60</f>
        <v>95</v>
      </c>
      <c r="MSW60" s="233">
        <v>12</v>
      </c>
      <c r="MSX60" s="233">
        <v>142</v>
      </c>
      <c r="MSY60" s="233" t="s">
        <v>343</v>
      </c>
      <c r="MSZ60" s="233" t="s">
        <v>344</v>
      </c>
      <c r="MTA60" s="233">
        <v>25</v>
      </c>
      <c r="MTB60" s="233" t="s">
        <v>342</v>
      </c>
      <c r="MTC60" s="233">
        <v>3.8</v>
      </c>
      <c r="MTD60" s="233">
        <f>MTA60*MTC60</f>
        <v>95</v>
      </c>
      <c r="MTE60" s="233">
        <v>12</v>
      </c>
      <c r="MTF60" s="233">
        <v>142</v>
      </c>
      <c r="MTG60" s="233" t="s">
        <v>343</v>
      </c>
      <c r="MTH60" s="233" t="s">
        <v>344</v>
      </c>
      <c r="MTI60" s="233">
        <v>25</v>
      </c>
      <c r="MTJ60" s="233" t="s">
        <v>342</v>
      </c>
      <c r="MTK60" s="233">
        <v>3.8</v>
      </c>
      <c r="MTL60" s="233">
        <f>MTI60*MTK60</f>
        <v>95</v>
      </c>
      <c r="MTM60" s="233">
        <v>12</v>
      </c>
      <c r="MTN60" s="233">
        <v>142</v>
      </c>
      <c r="MTO60" s="233" t="s">
        <v>343</v>
      </c>
      <c r="MTP60" s="233" t="s">
        <v>344</v>
      </c>
      <c r="MTQ60" s="233">
        <v>25</v>
      </c>
      <c r="MTR60" s="233" t="s">
        <v>342</v>
      </c>
      <c r="MTS60" s="233">
        <v>3.8</v>
      </c>
      <c r="MTT60" s="233">
        <f>MTQ60*MTS60</f>
        <v>95</v>
      </c>
      <c r="MTU60" s="233">
        <v>12</v>
      </c>
      <c r="MTV60" s="233">
        <v>142</v>
      </c>
      <c r="MTW60" s="233" t="s">
        <v>343</v>
      </c>
      <c r="MTX60" s="233" t="s">
        <v>344</v>
      </c>
      <c r="MTY60" s="233">
        <v>25</v>
      </c>
      <c r="MTZ60" s="233" t="s">
        <v>342</v>
      </c>
      <c r="MUA60" s="233">
        <v>3.8</v>
      </c>
      <c r="MUB60" s="233">
        <f>MTY60*MUA60</f>
        <v>95</v>
      </c>
      <c r="MUC60" s="233">
        <v>12</v>
      </c>
      <c r="MUD60" s="233">
        <v>142</v>
      </c>
      <c r="MUE60" s="233" t="s">
        <v>343</v>
      </c>
      <c r="MUF60" s="233" t="s">
        <v>344</v>
      </c>
      <c r="MUG60" s="233">
        <v>25</v>
      </c>
      <c r="MUH60" s="233" t="s">
        <v>342</v>
      </c>
      <c r="MUI60" s="233">
        <v>3.8</v>
      </c>
      <c r="MUJ60" s="233">
        <f>MUG60*MUI60</f>
        <v>95</v>
      </c>
      <c r="MUK60" s="233">
        <v>12</v>
      </c>
      <c r="MUL60" s="233">
        <v>142</v>
      </c>
      <c r="MUM60" s="233" t="s">
        <v>343</v>
      </c>
      <c r="MUN60" s="233" t="s">
        <v>344</v>
      </c>
      <c r="MUO60" s="233">
        <v>25</v>
      </c>
      <c r="MUP60" s="233" t="s">
        <v>342</v>
      </c>
      <c r="MUQ60" s="233">
        <v>3.8</v>
      </c>
      <c r="MUR60" s="233">
        <f>MUO60*MUQ60</f>
        <v>95</v>
      </c>
      <c r="MUS60" s="233">
        <v>12</v>
      </c>
      <c r="MUT60" s="233">
        <v>142</v>
      </c>
      <c r="MUU60" s="233" t="s">
        <v>343</v>
      </c>
      <c r="MUV60" s="233" t="s">
        <v>344</v>
      </c>
      <c r="MUW60" s="233">
        <v>25</v>
      </c>
      <c r="MUX60" s="233" t="s">
        <v>342</v>
      </c>
      <c r="MUY60" s="233">
        <v>3.8</v>
      </c>
      <c r="MUZ60" s="233">
        <f>MUW60*MUY60</f>
        <v>95</v>
      </c>
      <c r="MVA60" s="233">
        <v>12</v>
      </c>
      <c r="MVB60" s="233">
        <v>142</v>
      </c>
      <c r="MVC60" s="233" t="s">
        <v>343</v>
      </c>
      <c r="MVD60" s="233" t="s">
        <v>344</v>
      </c>
      <c r="MVE60" s="233">
        <v>25</v>
      </c>
      <c r="MVF60" s="233" t="s">
        <v>342</v>
      </c>
      <c r="MVG60" s="233">
        <v>3.8</v>
      </c>
      <c r="MVH60" s="233">
        <f>MVE60*MVG60</f>
        <v>95</v>
      </c>
      <c r="MVI60" s="233">
        <v>12</v>
      </c>
      <c r="MVJ60" s="233">
        <v>142</v>
      </c>
      <c r="MVK60" s="233" t="s">
        <v>343</v>
      </c>
      <c r="MVL60" s="233" t="s">
        <v>344</v>
      </c>
      <c r="MVM60" s="233">
        <v>25</v>
      </c>
      <c r="MVN60" s="233" t="s">
        <v>342</v>
      </c>
      <c r="MVO60" s="233">
        <v>3.8</v>
      </c>
      <c r="MVP60" s="233">
        <f>MVM60*MVO60</f>
        <v>95</v>
      </c>
      <c r="MVQ60" s="233">
        <v>12</v>
      </c>
      <c r="MVR60" s="233">
        <v>142</v>
      </c>
      <c r="MVS60" s="233" t="s">
        <v>343</v>
      </c>
      <c r="MVT60" s="233" t="s">
        <v>344</v>
      </c>
      <c r="MVU60" s="233">
        <v>25</v>
      </c>
      <c r="MVV60" s="233" t="s">
        <v>342</v>
      </c>
      <c r="MVW60" s="233">
        <v>3.8</v>
      </c>
      <c r="MVX60" s="233">
        <f>MVU60*MVW60</f>
        <v>95</v>
      </c>
      <c r="MVY60" s="233">
        <v>12</v>
      </c>
      <c r="MVZ60" s="233">
        <v>142</v>
      </c>
      <c r="MWA60" s="233" t="s">
        <v>343</v>
      </c>
      <c r="MWB60" s="233" t="s">
        <v>344</v>
      </c>
      <c r="MWC60" s="233">
        <v>25</v>
      </c>
      <c r="MWD60" s="233" t="s">
        <v>342</v>
      </c>
      <c r="MWE60" s="233">
        <v>3.8</v>
      </c>
      <c r="MWF60" s="233">
        <f>MWC60*MWE60</f>
        <v>95</v>
      </c>
      <c r="MWG60" s="233">
        <v>12</v>
      </c>
      <c r="MWH60" s="233">
        <v>142</v>
      </c>
      <c r="MWI60" s="233" t="s">
        <v>343</v>
      </c>
      <c r="MWJ60" s="233" t="s">
        <v>344</v>
      </c>
      <c r="MWK60" s="233">
        <v>25</v>
      </c>
      <c r="MWL60" s="233" t="s">
        <v>342</v>
      </c>
      <c r="MWM60" s="233">
        <v>3.8</v>
      </c>
      <c r="MWN60" s="233">
        <f>MWK60*MWM60</f>
        <v>95</v>
      </c>
      <c r="MWO60" s="233">
        <v>12</v>
      </c>
      <c r="MWP60" s="233">
        <v>142</v>
      </c>
      <c r="MWQ60" s="233" t="s">
        <v>343</v>
      </c>
      <c r="MWR60" s="233" t="s">
        <v>344</v>
      </c>
      <c r="MWS60" s="233">
        <v>25</v>
      </c>
      <c r="MWT60" s="233" t="s">
        <v>342</v>
      </c>
      <c r="MWU60" s="233">
        <v>3.8</v>
      </c>
      <c r="MWV60" s="233">
        <f>MWS60*MWU60</f>
        <v>95</v>
      </c>
      <c r="MWW60" s="233">
        <v>12</v>
      </c>
      <c r="MWX60" s="233">
        <v>142</v>
      </c>
      <c r="MWY60" s="233" t="s">
        <v>343</v>
      </c>
      <c r="MWZ60" s="233" t="s">
        <v>344</v>
      </c>
      <c r="MXA60" s="233">
        <v>25</v>
      </c>
      <c r="MXB60" s="233" t="s">
        <v>342</v>
      </c>
      <c r="MXC60" s="233">
        <v>3.8</v>
      </c>
      <c r="MXD60" s="233">
        <f>MXA60*MXC60</f>
        <v>95</v>
      </c>
      <c r="MXE60" s="233">
        <v>12</v>
      </c>
      <c r="MXF60" s="233">
        <v>142</v>
      </c>
      <c r="MXG60" s="233" t="s">
        <v>343</v>
      </c>
      <c r="MXH60" s="233" t="s">
        <v>344</v>
      </c>
      <c r="MXI60" s="233">
        <v>25</v>
      </c>
      <c r="MXJ60" s="233" t="s">
        <v>342</v>
      </c>
      <c r="MXK60" s="233">
        <v>3.8</v>
      </c>
      <c r="MXL60" s="233">
        <f>MXI60*MXK60</f>
        <v>95</v>
      </c>
      <c r="MXM60" s="233">
        <v>12</v>
      </c>
      <c r="MXN60" s="233">
        <v>142</v>
      </c>
      <c r="MXO60" s="233" t="s">
        <v>343</v>
      </c>
      <c r="MXP60" s="233" t="s">
        <v>344</v>
      </c>
      <c r="MXQ60" s="233">
        <v>25</v>
      </c>
      <c r="MXR60" s="233" t="s">
        <v>342</v>
      </c>
      <c r="MXS60" s="233">
        <v>3.8</v>
      </c>
      <c r="MXT60" s="233">
        <f>MXQ60*MXS60</f>
        <v>95</v>
      </c>
      <c r="MXU60" s="233">
        <v>12</v>
      </c>
      <c r="MXV60" s="233">
        <v>142</v>
      </c>
      <c r="MXW60" s="233" t="s">
        <v>343</v>
      </c>
      <c r="MXX60" s="233" t="s">
        <v>344</v>
      </c>
      <c r="MXY60" s="233">
        <v>25</v>
      </c>
      <c r="MXZ60" s="233" t="s">
        <v>342</v>
      </c>
      <c r="MYA60" s="233">
        <v>3.8</v>
      </c>
      <c r="MYB60" s="233">
        <f>MXY60*MYA60</f>
        <v>95</v>
      </c>
      <c r="MYC60" s="233">
        <v>12</v>
      </c>
      <c r="MYD60" s="233">
        <v>142</v>
      </c>
      <c r="MYE60" s="233" t="s">
        <v>343</v>
      </c>
      <c r="MYF60" s="233" t="s">
        <v>344</v>
      </c>
      <c r="MYG60" s="233">
        <v>25</v>
      </c>
      <c r="MYH60" s="233" t="s">
        <v>342</v>
      </c>
      <c r="MYI60" s="233">
        <v>3.8</v>
      </c>
      <c r="MYJ60" s="233">
        <f>MYG60*MYI60</f>
        <v>95</v>
      </c>
      <c r="MYK60" s="233">
        <v>12</v>
      </c>
      <c r="MYL60" s="233">
        <v>142</v>
      </c>
      <c r="MYM60" s="233" t="s">
        <v>343</v>
      </c>
      <c r="MYN60" s="233" t="s">
        <v>344</v>
      </c>
      <c r="MYO60" s="233">
        <v>25</v>
      </c>
      <c r="MYP60" s="233" t="s">
        <v>342</v>
      </c>
      <c r="MYQ60" s="233">
        <v>3.8</v>
      </c>
      <c r="MYR60" s="233">
        <f>MYO60*MYQ60</f>
        <v>95</v>
      </c>
      <c r="MYS60" s="233">
        <v>12</v>
      </c>
      <c r="MYT60" s="233">
        <v>142</v>
      </c>
      <c r="MYU60" s="233" t="s">
        <v>343</v>
      </c>
      <c r="MYV60" s="233" t="s">
        <v>344</v>
      </c>
      <c r="MYW60" s="233">
        <v>25</v>
      </c>
      <c r="MYX60" s="233" t="s">
        <v>342</v>
      </c>
      <c r="MYY60" s="233">
        <v>3.8</v>
      </c>
      <c r="MYZ60" s="233">
        <f>MYW60*MYY60</f>
        <v>95</v>
      </c>
      <c r="MZA60" s="233">
        <v>12</v>
      </c>
      <c r="MZB60" s="233">
        <v>142</v>
      </c>
      <c r="MZC60" s="233" t="s">
        <v>343</v>
      </c>
      <c r="MZD60" s="233" t="s">
        <v>344</v>
      </c>
      <c r="MZE60" s="233">
        <v>25</v>
      </c>
      <c r="MZF60" s="233" t="s">
        <v>342</v>
      </c>
      <c r="MZG60" s="233">
        <v>3.8</v>
      </c>
      <c r="MZH60" s="233">
        <f>MZE60*MZG60</f>
        <v>95</v>
      </c>
      <c r="MZI60" s="233">
        <v>12</v>
      </c>
      <c r="MZJ60" s="233">
        <v>142</v>
      </c>
      <c r="MZK60" s="233" t="s">
        <v>343</v>
      </c>
      <c r="MZL60" s="233" t="s">
        <v>344</v>
      </c>
      <c r="MZM60" s="233">
        <v>25</v>
      </c>
      <c r="MZN60" s="233" t="s">
        <v>342</v>
      </c>
      <c r="MZO60" s="233">
        <v>3.8</v>
      </c>
      <c r="MZP60" s="233">
        <f>MZM60*MZO60</f>
        <v>95</v>
      </c>
      <c r="MZQ60" s="233">
        <v>12</v>
      </c>
      <c r="MZR60" s="233">
        <v>142</v>
      </c>
      <c r="MZS60" s="233" t="s">
        <v>343</v>
      </c>
      <c r="MZT60" s="233" t="s">
        <v>344</v>
      </c>
      <c r="MZU60" s="233">
        <v>25</v>
      </c>
      <c r="MZV60" s="233" t="s">
        <v>342</v>
      </c>
      <c r="MZW60" s="233">
        <v>3.8</v>
      </c>
      <c r="MZX60" s="233">
        <f>MZU60*MZW60</f>
        <v>95</v>
      </c>
      <c r="MZY60" s="233">
        <v>12</v>
      </c>
      <c r="MZZ60" s="233">
        <v>142</v>
      </c>
      <c r="NAA60" s="233" t="s">
        <v>343</v>
      </c>
      <c r="NAB60" s="233" t="s">
        <v>344</v>
      </c>
      <c r="NAC60" s="233">
        <v>25</v>
      </c>
      <c r="NAD60" s="233" t="s">
        <v>342</v>
      </c>
      <c r="NAE60" s="233">
        <v>3.8</v>
      </c>
      <c r="NAF60" s="233">
        <f>NAC60*NAE60</f>
        <v>95</v>
      </c>
      <c r="NAG60" s="233">
        <v>12</v>
      </c>
      <c r="NAH60" s="233">
        <v>142</v>
      </c>
      <c r="NAI60" s="233" t="s">
        <v>343</v>
      </c>
      <c r="NAJ60" s="233" t="s">
        <v>344</v>
      </c>
      <c r="NAK60" s="233">
        <v>25</v>
      </c>
      <c r="NAL60" s="233" t="s">
        <v>342</v>
      </c>
      <c r="NAM60" s="233">
        <v>3.8</v>
      </c>
      <c r="NAN60" s="233">
        <f>NAK60*NAM60</f>
        <v>95</v>
      </c>
      <c r="NAO60" s="233">
        <v>12</v>
      </c>
      <c r="NAP60" s="233">
        <v>142</v>
      </c>
      <c r="NAQ60" s="233" t="s">
        <v>343</v>
      </c>
      <c r="NAR60" s="233" t="s">
        <v>344</v>
      </c>
      <c r="NAS60" s="233">
        <v>25</v>
      </c>
      <c r="NAT60" s="233" t="s">
        <v>342</v>
      </c>
      <c r="NAU60" s="233">
        <v>3.8</v>
      </c>
      <c r="NAV60" s="233">
        <f>NAS60*NAU60</f>
        <v>95</v>
      </c>
      <c r="NAW60" s="233">
        <v>12</v>
      </c>
      <c r="NAX60" s="233">
        <v>142</v>
      </c>
      <c r="NAY60" s="233" t="s">
        <v>343</v>
      </c>
      <c r="NAZ60" s="233" t="s">
        <v>344</v>
      </c>
      <c r="NBA60" s="233">
        <v>25</v>
      </c>
      <c r="NBB60" s="233" t="s">
        <v>342</v>
      </c>
      <c r="NBC60" s="233">
        <v>3.8</v>
      </c>
      <c r="NBD60" s="233">
        <f>NBA60*NBC60</f>
        <v>95</v>
      </c>
      <c r="NBE60" s="233">
        <v>12</v>
      </c>
      <c r="NBF60" s="233">
        <v>142</v>
      </c>
      <c r="NBG60" s="233" t="s">
        <v>343</v>
      </c>
      <c r="NBH60" s="233" t="s">
        <v>344</v>
      </c>
      <c r="NBI60" s="233">
        <v>25</v>
      </c>
      <c r="NBJ60" s="233" t="s">
        <v>342</v>
      </c>
      <c r="NBK60" s="233">
        <v>3.8</v>
      </c>
      <c r="NBL60" s="233">
        <f>NBI60*NBK60</f>
        <v>95</v>
      </c>
      <c r="NBM60" s="233">
        <v>12</v>
      </c>
      <c r="NBN60" s="233">
        <v>142</v>
      </c>
      <c r="NBO60" s="233" t="s">
        <v>343</v>
      </c>
      <c r="NBP60" s="233" t="s">
        <v>344</v>
      </c>
      <c r="NBQ60" s="233">
        <v>25</v>
      </c>
      <c r="NBR60" s="233" t="s">
        <v>342</v>
      </c>
      <c r="NBS60" s="233">
        <v>3.8</v>
      </c>
      <c r="NBT60" s="233">
        <f>NBQ60*NBS60</f>
        <v>95</v>
      </c>
      <c r="NBU60" s="233">
        <v>12</v>
      </c>
      <c r="NBV60" s="233">
        <v>142</v>
      </c>
      <c r="NBW60" s="233" t="s">
        <v>343</v>
      </c>
      <c r="NBX60" s="233" t="s">
        <v>344</v>
      </c>
      <c r="NBY60" s="233">
        <v>25</v>
      </c>
      <c r="NBZ60" s="233" t="s">
        <v>342</v>
      </c>
      <c r="NCA60" s="233">
        <v>3.8</v>
      </c>
      <c r="NCB60" s="233">
        <f>NBY60*NCA60</f>
        <v>95</v>
      </c>
      <c r="NCC60" s="233">
        <v>12</v>
      </c>
      <c r="NCD60" s="233">
        <v>142</v>
      </c>
      <c r="NCE60" s="233" t="s">
        <v>343</v>
      </c>
      <c r="NCF60" s="233" t="s">
        <v>344</v>
      </c>
      <c r="NCG60" s="233">
        <v>25</v>
      </c>
      <c r="NCH60" s="233" t="s">
        <v>342</v>
      </c>
      <c r="NCI60" s="233">
        <v>3.8</v>
      </c>
      <c r="NCJ60" s="233">
        <f>NCG60*NCI60</f>
        <v>95</v>
      </c>
      <c r="NCK60" s="233">
        <v>12</v>
      </c>
      <c r="NCL60" s="233">
        <v>142</v>
      </c>
      <c r="NCM60" s="233" t="s">
        <v>343</v>
      </c>
      <c r="NCN60" s="233" t="s">
        <v>344</v>
      </c>
      <c r="NCO60" s="233">
        <v>25</v>
      </c>
      <c r="NCP60" s="233" t="s">
        <v>342</v>
      </c>
      <c r="NCQ60" s="233">
        <v>3.8</v>
      </c>
      <c r="NCR60" s="233">
        <f>NCO60*NCQ60</f>
        <v>95</v>
      </c>
      <c r="NCS60" s="233">
        <v>12</v>
      </c>
      <c r="NCT60" s="233">
        <v>142</v>
      </c>
      <c r="NCU60" s="233" t="s">
        <v>343</v>
      </c>
      <c r="NCV60" s="233" t="s">
        <v>344</v>
      </c>
      <c r="NCW60" s="233">
        <v>25</v>
      </c>
      <c r="NCX60" s="233" t="s">
        <v>342</v>
      </c>
      <c r="NCY60" s="233">
        <v>3.8</v>
      </c>
      <c r="NCZ60" s="233">
        <f>NCW60*NCY60</f>
        <v>95</v>
      </c>
      <c r="NDA60" s="233">
        <v>12</v>
      </c>
      <c r="NDB60" s="233">
        <v>142</v>
      </c>
      <c r="NDC60" s="233" t="s">
        <v>343</v>
      </c>
      <c r="NDD60" s="233" t="s">
        <v>344</v>
      </c>
      <c r="NDE60" s="233">
        <v>25</v>
      </c>
      <c r="NDF60" s="233" t="s">
        <v>342</v>
      </c>
      <c r="NDG60" s="233">
        <v>3.8</v>
      </c>
      <c r="NDH60" s="233">
        <f>NDE60*NDG60</f>
        <v>95</v>
      </c>
      <c r="NDI60" s="233">
        <v>12</v>
      </c>
      <c r="NDJ60" s="233">
        <v>142</v>
      </c>
      <c r="NDK60" s="233" t="s">
        <v>343</v>
      </c>
      <c r="NDL60" s="233" t="s">
        <v>344</v>
      </c>
      <c r="NDM60" s="233">
        <v>25</v>
      </c>
      <c r="NDN60" s="233" t="s">
        <v>342</v>
      </c>
      <c r="NDO60" s="233">
        <v>3.8</v>
      </c>
      <c r="NDP60" s="233">
        <f>NDM60*NDO60</f>
        <v>95</v>
      </c>
      <c r="NDQ60" s="233">
        <v>12</v>
      </c>
      <c r="NDR60" s="233">
        <v>142</v>
      </c>
      <c r="NDS60" s="233" t="s">
        <v>343</v>
      </c>
      <c r="NDT60" s="233" t="s">
        <v>344</v>
      </c>
      <c r="NDU60" s="233">
        <v>25</v>
      </c>
      <c r="NDV60" s="233" t="s">
        <v>342</v>
      </c>
      <c r="NDW60" s="233">
        <v>3.8</v>
      </c>
      <c r="NDX60" s="233">
        <f>NDU60*NDW60</f>
        <v>95</v>
      </c>
      <c r="NDY60" s="233">
        <v>12</v>
      </c>
      <c r="NDZ60" s="233">
        <v>142</v>
      </c>
      <c r="NEA60" s="233" t="s">
        <v>343</v>
      </c>
      <c r="NEB60" s="233" t="s">
        <v>344</v>
      </c>
      <c r="NEC60" s="233">
        <v>25</v>
      </c>
      <c r="NED60" s="233" t="s">
        <v>342</v>
      </c>
      <c r="NEE60" s="233">
        <v>3.8</v>
      </c>
      <c r="NEF60" s="233">
        <f>NEC60*NEE60</f>
        <v>95</v>
      </c>
      <c r="NEG60" s="233">
        <v>12</v>
      </c>
      <c r="NEH60" s="233">
        <v>142</v>
      </c>
      <c r="NEI60" s="233" t="s">
        <v>343</v>
      </c>
      <c r="NEJ60" s="233" t="s">
        <v>344</v>
      </c>
      <c r="NEK60" s="233">
        <v>25</v>
      </c>
      <c r="NEL60" s="233" t="s">
        <v>342</v>
      </c>
      <c r="NEM60" s="233">
        <v>3.8</v>
      </c>
      <c r="NEN60" s="233">
        <f>NEK60*NEM60</f>
        <v>95</v>
      </c>
      <c r="NEO60" s="233">
        <v>12</v>
      </c>
      <c r="NEP60" s="233">
        <v>142</v>
      </c>
      <c r="NEQ60" s="233" t="s">
        <v>343</v>
      </c>
      <c r="NER60" s="233" t="s">
        <v>344</v>
      </c>
      <c r="NES60" s="233">
        <v>25</v>
      </c>
      <c r="NET60" s="233" t="s">
        <v>342</v>
      </c>
      <c r="NEU60" s="233">
        <v>3.8</v>
      </c>
      <c r="NEV60" s="233">
        <f>NES60*NEU60</f>
        <v>95</v>
      </c>
      <c r="NEW60" s="233">
        <v>12</v>
      </c>
      <c r="NEX60" s="233">
        <v>142</v>
      </c>
      <c r="NEY60" s="233" t="s">
        <v>343</v>
      </c>
      <c r="NEZ60" s="233" t="s">
        <v>344</v>
      </c>
      <c r="NFA60" s="233">
        <v>25</v>
      </c>
      <c r="NFB60" s="233" t="s">
        <v>342</v>
      </c>
      <c r="NFC60" s="233">
        <v>3.8</v>
      </c>
      <c r="NFD60" s="233">
        <f>NFA60*NFC60</f>
        <v>95</v>
      </c>
      <c r="NFE60" s="233">
        <v>12</v>
      </c>
      <c r="NFF60" s="233">
        <v>142</v>
      </c>
      <c r="NFG60" s="233" t="s">
        <v>343</v>
      </c>
      <c r="NFH60" s="233" t="s">
        <v>344</v>
      </c>
      <c r="NFI60" s="233">
        <v>25</v>
      </c>
      <c r="NFJ60" s="233" t="s">
        <v>342</v>
      </c>
      <c r="NFK60" s="233">
        <v>3.8</v>
      </c>
      <c r="NFL60" s="233">
        <f>NFI60*NFK60</f>
        <v>95</v>
      </c>
      <c r="NFM60" s="233">
        <v>12</v>
      </c>
      <c r="NFN60" s="233">
        <v>142</v>
      </c>
      <c r="NFO60" s="233" t="s">
        <v>343</v>
      </c>
      <c r="NFP60" s="233" t="s">
        <v>344</v>
      </c>
      <c r="NFQ60" s="233">
        <v>25</v>
      </c>
      <c r="NFR60" s="233" t="s">
        <v>342</v>
      </c>
      <c r="NFS60" s="233">
        <v>3.8</v>
      </c>
      <c r="NFT60" s="233">
        <f>NFQ60*NFS60</f>
        <v>95</v>
      </c>
      <c r="NFU60" s="233">
        <v>12</v>
      </c>
      <c r="NFV60" s="233">
        <v>142</v>
      </c>
      <c r="NFW60" s="233" t="s">
        <v>343</v>
      </c>
      <c r="NFX60" s="233" t="s">
        <v>344</v>
      </c>
      <c r="NFY60" s="233">
        <v>25</v>
      </c>
      <c r="NFZ60" s="233" t="s">
        <v>342</v>
      </c>
      <c r="NGA60" s="233">
        <v>3.8</v>
      </c>
      <c r="NGB60" s="233">
        <f>NFY60*NGA60</f>
        <v>95</v>
      </c>
      <c r="NGC60" s="233">
        <v>12</v>
      </c>
      <c r="NGD60" s="233">
        <v>142</v>
      </c>
      <c r="NGE60" s="233" t="s">
        <v>343</v>
      </c>
      <c r="NGF60" s="233" t="s">
        <v>344</v>
      </c>
      <c r="NGG60" s="233">
        <v>25</v>
      </c>
      <c r="NGH60" s="233" t="s">
        <v>342</v>
      </c>
      <c r="NGI60" s="233">
        <v>3.8</v>
      </c>
      <c r="NGJ60" s="233">
        <f>NGG60*NGI60</f>
        <v>95</v>
      </c>
      <c r="NGK60" s="233">
        <v>12</v>
      </c>
      <c r="NGL60" s="233">
        <v>142</v>
      </c>
      <c r="NGM60" s="233" t="s">
        <v>343</v>
      </c>
      <c r="NGN60" s="233" t="s">
        <v>344</v>
      </c>
      <c r="NGO60" s="233">
        <v>25</v>
      </c>
      <c r="NGP60" s="233" t="s">
        <v>342</v>
      </c>
      <c r="NGQ60" s="233">
        <v>3.8</v>
      </c>
      <c r="NGR60" s="233">
        <f>NGO60*NGQ60</f>
        <v>95</v>
      </c>
      <c r="NGS60" s="233">
        <v>12</v>
      </c>
      <c r="NGT60" s="233">
        <v>142</v>
      </c>
      <c r="NGU60" s="233" t="s">
        <v>343</v>
      </c>
      <c r="NGV60" s="233" t="s">
        <v>344</v>
      </c>
      <c r="NGW60" s="233">
        <v>25</v>
      </c>
      <c r="NGX60" s="233" t="s">
        <v>342</v>
      </c>
      <c r="NGY60" s="233">
        <v>3.8</v>
      </c>
      <c r="NGZ60" s="233">
        <f>NGW60*NGY60</f>
        <v>95</v>
      </c>
      <c r="NHA60" s="233">
        <v>12</v>
      </c>
      <c r="NHB60" s="233">
        <v>142</v>
      </c>
      <c r="NHC60" s="233" t="s">
        <v>343</v>
      </c>
      <c r="NHD60" s="233" t="s">
        <v>344</v>
      </c>
      <c r="NHE60" s="233">
        <v>25</v>
      </c>
      <c r="NHF60" s="233" t="s">
        <v>342</v>
      </c>
      <c r="NHG60" s="233">
        <v>3.8</v>
      </c>
      <c r="NHH60" s="233">
        <f>NHE60*NHG60</f>
        <v>95</v>
      </c>
      <c r="NHI60" s="233">
        <v>12</v>
      </c>
      <c r="NHJ60" s="233">
        <v>142</v>
      </c>
      <c r="NHK60" s="233" t="s">
        <v>343</v>
      </c>
      <c r="NHL60" s="233" t="s">
        <v>344</v>
      </c>
      <c r="NHM60" s="233">
        <v>25</v>
      </c>
      <c r="NHN60" s="233" t="s">
        <v>342</v>
      </c>
      <c r="NHO60" s="233">
        <v>3.8</v>
      </c>
      <c r="NHP60" s="233">
        <f>NHM60*NHO60</f>
        <v>95</v>
      </c>
      <c r="NHQ60" s="233">
        <v>12</v>
      </c>
      <c r="NHR60" s="233">
        <v>142</v>
      </c>
      <c r="NHS60" s="233" t="s">
        <v>343</v>
      </c>
      <c r="NHT60" s="233" t="s">
        <v>344</v>
      </c>
      <c r="NHU60" s="233">
        <v>25</v>
      </c>
      <c r="NHV60" s="233" t="s">
        <v>342</v>
      </c>
      <c r="NHW60" s="233">
        <v>3.8</v>
      </c>
      <c r="NHX60" s="233">
        <f>NHU60*NHW60</f>
        <v>95</v>
      </c>
      <c r="NHY60" s="233">
        <v>12</v>
      </c>
      <c r="NHZ60" s="233">
        <v>142</v>
      </c>
      <c r="NIA60" s="233" t="s">
        <v>343</v>
      </c>
      <c r="NIB60" s="233" t="s">
        <v>344</v>
      </c>
      <c r="NIC60" s="233">
        <v>25</v>
      </c>
      <c r="NID60" s="233" t="s">
        <v>342</v>
      </c>
      <c r="NIE60" s="233">
        <v>3.8</v>
      </c>
      <c r="NIF60" s="233">
        <f>NIC60*NIE60</f>
        <v>95</v>
      </c>
      <c r="NIG60" s="233">
        <v>12</v>
      </c>
      <c r="NIH60" s="233">
        <v>142</v>
      </c>
      <c r="NII60" s="233" t="s">
        <v>343</v>
      </c>
      <c r="NIJ60" s="233" t="s">
        <v>344</v>
      </c>
      <c r="NIK60" s="233">
        <v>25</v>
      </c>
      <c r="NIL60" s="233" t="s">
        <v>342</v>
      </c>
      <c r="NIM60" s="233">
        <v>3.8</v>
      </c>
      <c r="NIN60" s="233">
        <f>NIK60*NIM60</f>
        <v>95</v>
      </c>
      <c r="NIO60" s="233">
        <v>12</v>
      </c>
      <c r="NIP60" s="233">
        <v>142</v>
      </c>
      <c r="NIQ60" s="233" t="s">
        <v>343</v>
      </c>
      <c r="NIR60" s="233" t="s">
        <v>344</v>
      </c>
      <c r="NIS60" s="233">
        <v>25</v>
      </c>
      <c r="NIT60" s="233" t="s">
        <v>342</v>
      </c>
      <c r="NIU60" s="233">
        <v>3.8</v>
      </c>
      <c r="NIV60" s="233">
        <f>NIS60*NIU60</f>
        <v>95</v>
      </c>
      <c r="NIW60" s="233">
        <v>12</v>
      </c>
      <c r="NIX60" s="233">
        <v>142</v>
      </c>
      <c r="NIY60" s="233" t="s">
        <v>343</v>
      </c>
      <c r="NIZ60" s="233" t="s">
        <v>344</v>
      </c>
      <c r="NJA60" s="233">
        <v>25</v>
      </c>
      <c r="NJB60" s="233" t="s">
        <v>342</v>
      </c>
      <c r="NJC60" s="233">
        <v>3.8</v>
      </c>
      <c r="NJD60" s="233">
        <f>NJA60*NJC60</f>
        <v>95</v>
      </c>
      <c r="NJE60" s="233">
        <v>12</v>
      </c>
      <c r="NJF60" s="233">
        <v>142</v>
      </c>
      <c r="NJG60" s="233" t="s">
        <v>343</v>
      </c>
      <c r="NJH60" s="233" t="s">
        <v>344</v>
      </c>
      <c r="NJI60" s="233">
        <v>25</v>
      </c>
      <c r="NJJ60" s="233" t="s">
        <v>342</v>
      </c>
      <c r="NJK60" s="233">
        <v>3.8</v>
      </c>
      <c r="NJL60" s="233">
        <f>NJI60*NJK60</f>
        <v>95</v>
      </c>
      <c r="NJM60" s="233">
        <v>12</v>
      </c>
      <c r="NJN60" s="233">
        <v>142</v>
      </c>
      <c r="NJO60" s="233" t="s">
        <v>343</v>
      </c>
      <c r="NJP60" s="233" t="s">
        <v>344</v>
      </c>
      <c r="NJQ60" s="233">
        <v>25</v>
      </c>
      <c r="NJR60" s="233" t="s">
        <v>342</v>
      </c>
      <c r="NJS60" s="233">
        <v>3.8</v>
      </c>
      <c r="NJT60" s="233">
        <f>NJQ60*NJS60</f>
        <v>95</v>
      </c>
      <c r="NJU60" s="233">
        <v>12</v>
      </c>
      <c r="NJV60" s="233">
        <v>142</v>
      </c>
      <c r="NJW60" s="233" t="s">
        <v>343</v>
      </c>
      <c r="NJX60" s="233" t="s">
        <v>344</v>
      </c>
      <c r="NJY60" s="233">
        <v>25</v>
      </c>
      <c r="NJZ60" s="233" t="s">
        <v>342</v>
      </c>
      <c r="NKA60" s="233">
        <v>3.8</v>
      </c>
      <c r="NKB60" s="233">
        <f>NJY60*NKA60</f>
        <v>95</v>
      </c>
      <c r="NKC60" s="233">
        <v>12</v>
      </c>
      <c r="NKD60" s="233">
        <v>142</v>
      </c>
      <c r="NKE60" s="233" t="s">
        <v>343</v>
      </c>
      <c r="NKF60" s="233" t="s">
        <v>344</v>
      </c>
      <c r="NKG60" s="233">
        <v>25</v>
      </c>
      <c r="NKH60" s="233" t="s">
        <v>342</v>
      </c>
      <c r="NKI60" s="233">
        <v>3.8</v>
      </c>
      <c r="NKJ60" s="233">
        <f>NKG60*NKI60</f>
        <v>95</v>
      </c>
      <c r="NKK60" s="233">
        <v>12</v>
      </c>
      <c r="NKL60" s="233">
        <v>142</v>
      </c>
      <c r="NKM60" s="233" t="s">
        <v>343</v>
      </c>
      <c r="NKN60" s="233" t="s">
        <v>344</v>
      </c>
      <c r="NKO60" s="233">
        <v>25</v>
      </c>
      <c r="NKP60" s="233" t="s">
        <v>342</v>
      </c>
      <c r="NKQ60" s="233">
        <v>3.8</v>
      </c>
      <c r="NKR60" s="233">
        <f>NKO60*NKQ60</f>
        <v>95</v>
      </c>
      <c r="NKS60" s="233">
        <v>12</v>
      </c>
      <c r="NKT60" s="233">
        <v>142</v>
      </c>
      <c r="NKU60" s="233" t="s">
        <v>343</v>
      </c>
      <c r="NKV60" s="233" t="s">
        <v>344</v>
      </c>
      <c r="NKW60" s="233">
        <v>25</v>
      </c>
      <c r="NKX60" s="233" t="s">
        <v>342</v>
      </c>
      <c r="NKY60" s="233">
        <v>3.8</v>
      </c>
      <c r="NKZ60" s="233">
        <f>NKW60*NKY60</f>
        <v>95</v>
      </c>
      <c r="NLA60" s="233">
        <v>12</v>
      </c>
      <c r="NLB60" s="233">
        <v>142</v>
      </c>
      <c r="NLC60" s="233" t="s">
        <v>343</v>
      </c>
      <c r="NLD60" s="233" t="s">
        <v>344</v>
      </c>
      <c r="NLE60" s="233">
        <v>25</v>
      </c>
      <c r="NLF60" s="233" t="s">
        <v>342</v>
      </c>
      <c r="NLG60" s="233">
        <v>3.8</v>
      </c>
      <c r="NLH60" s="233">
        <f>NLE60*NLG60</f>
        <v>95</v>
      </c>
      <c r="NLI60" s="233">
        <v>12</v>
      </c>
      <c r="NLJ60" s="233">
        <v>142</v>
      </c>
      <c r="NLK60" s="233" t="s">
        <v>343</v>
      </c>
      <c r="NLL60" s="233" t="s">
        <v>344</v>
      </c>
      <c r="NLM60" s="233">
        <v>25</v>
      </c>
      <c r="NLN60" s="233" t="s">
        <v>342</v>
      </c>
      <c r="NLO60" s="233">
        <v>3.8</v>
      </c>
      <c r="NLP60" s="233">
        <f>NLM60*NLO60</f>
        <v>95</v>
      </c>
      <c r="NLQ60" s="233">
        <v>12</v>
      </c>
      <c r="NLR60" s="233">
        <v>142</v>
      </c>
      <c r="NLS60" s="233" t="s">
        <v>343</v>
      </c>
      <c r="NLT60" s="233" t="s">
        <v>344</v>
      </c>
      <c r="NLU60" s="233">
        <v>25</v>
      </c>
      <c r="NLV60" s="233" t="s">
        <v>342</v>
      </c>
      <c r="NLW60" s="233">
        <v>3.8</v>
      </c>
      <c r="NLX60" s="233">
        <f>NLU60*NLW60</f>
        <v>95</v>
      </c>
      <c r="NLY60" s="233">
        <v>12</v>
      </c>
      <c r="NLZ60" s="233">
        <v>142</v>
      </c>
      <c r="NMA60" s="233" t="s">
        <v>343</v>
      </c>
      <c r="NMB60" s="233" t="s">
        <v>344</v>
      </c>
      <c r="NMC60" s="233">
        <v>25</v>
      </c>
      <c r="NMD60" s="233" t="s">
        <v>342</v>
      </c>
      <c r="NME60" s="233">
        <v>3.8</v>
      </c>
      <c r="NMF60" s="233">
        <f>NMC60*NME60</f>
        <v>95</v>
      </c>
      <c r="NMG60" s="233">
        <v>12</v>
      </c>
      <c r="NMH60" s="233">
        <v>142</v>
      </c>
      <c r="NMI60" s="233" t="s">
        <v>343</v>
      </c>
      <c r="NMJ60" s="233" t="s">
        <v>344</v>
      </c>
      <c r="NMK60" s="233">
        <v>25</v>
      </c>
      <c r="NML60" s="233" t="s">
        <v>342</v>
      </c>
      <c r="NMM60" s="233">
        <v>3.8</v>
      </c>
      <c r="NMN60" s="233">
        <f>NMK60*NMM60</f>
        <v>95</v>
      </c>
      <c r="NMO60" s="233">
        <v>12</v>
      </c>
      <c r="NMP60" s="233">
        <v>142</v>
      </c>
      <c r="NMQ60" s="233" t="s">
        <v>343</v>
      </c>
      <c r="NMR60" s="233" t="s">
        <v>344</v>
      </c>
      <c r="NMS60" s="233">
        <v>25</v>
      </c>
      <c r="NMT60" s="233" t="s">
        <v>342</v>
      </c>
      <c r="NMU60" s="233">
        <v>3.8</v>
      </c>
      <c r="NMV60" s="233">
        <f>NMS60*NMU60</f>
        <v>95</v>
      </c>
      <c r="NMW60" s="233">
        <v>12</v>
      </c>
      <c r="NMX60" s="233">
        <v>142</v>
      </c>
      <c r="NMY60" s="233" t="s">
        <v>343</v>
      </c>
      <c r="NMZ60" s="233" t="s">
        <v>344</v>
      </c>
      <c r="NNA60" s="233">
        <v>25</v>
      </c>
      <c r="NNB60" s="233" t="s">
        <v>342</v>
      </c>
      <c r="NNC60" s="233">
        <v>3.8</v>
      </c>
      <c r="NND60" s="233">
        <f>NNA60*NNC60</f>
        <v>95</v>
      </c>
      <c r="NNE60" s="233">
        <v>12</v>
      </c>
      <c r="NNF60" s="233">
        <v>142</v>
      </c>
      <c r="NNG60" s="233" t="s">
        <v>343</v>
      </c>
      <c r="NNH60" s="233" t="s">
        <v>344</v>
      </c>
      <c r="NNI60" s="233">
        <v>25</v>
      </c>
      <c r="NNJ60" s="233" t="s">
        <v>342</v>
      </c>
      <c r="NNK60" s="233">
        <v>3.8</v>
      </c>
      <c r="NNL60" s="233">
        <f>NNI60*NNK60</f>
        <v>95</v>
      </c>
      <c r="NNM60" s="233">
        <v>12</v>
      </c>
      <c r="NNN60" s="233">
        <v>142</v>
      </c>
      <c r="NNO60" s="233" t="s">
        <v>343</v>
      </c>
      <c r="NNP60" s="233" t="s">
        <v>344</v>
      </c>
      <c r="NNQ60" s="233">
        <v>25</v>
      </c>
      <c r="NNR60" s="233" t="s">
        <v>342</v>
      </c>
      <c r="NNS60" s="233">
        <v>3.8</v>
      </c>
      <c r="NNT60" s="233">
        <f>NNQ60*NNS60</f>
        <v>95</v>
      </c>
      <c r="NNU60" s="233">
        <v>12</v>
      </c>
      <c r="NNV60" s="233">
        <v>142</v>
      </c>
      <c r="NNW60" s="233" t="s">
        <v>343</v>
      </c>
      <c r="NNX60" s="233" t="s">
        <v>344</v>
      </c>
      <c r="NNY60" s="233">
        <v>25</v>
      </c>
      <c r="NNZ60" s="233" t="s">
        <v>342</v>
      </c>
      <c r="NOA60" s="233">
        <v>3.8</v>
      </c>
      <c r="NOB60" s="233">
        <f>NNY60*NOA60</f>
        <v>95</v>
      </c>
      <c r="NOC60" s="233">
        <v>12</v>
      </c>
      <c r="NOD60" s="233">
        <v>142</v>
      </c>
      <c r="NOE60" s="233" t="s">
        <v>343</v>
      </c>
      <c r="NOF60" s="233" t="s">
        <v>344</v>
      </c>
      <c r="NOG60" s="233">
        <v>25</v>
      </c>
      <c r="NOH60" s="233" t="s">
        <v>342</v>
      </c>
      <c r="NOI60" s="233">
        <v>3.8</v>
      </c>
      <c r="NOJ60" s="233">
        <f>NOG60*NOI60</f>
        <v>95</v>
      </c>
      <c r="NOK60" s="233">
        <v>12</v>
      </c>
      <c r="NOL60" s="233">
        <v>142</v>
      </c>
      <c r="NOM60" s="233" t="s">
        <v>343</v>
      </c>
      <c r="NON60" s="233" t="s">
        <v>344</v>
      </c>
      <c r="NOO60" s="233">
        <v>25</v>
      </c>
      <c r="NOP60" s="233" t="s">
        <v>342</v>
      </c>
      <c r="NOQ60" s="233">
        <v>3.8</v>
      </c>
      <c r="NOR60" s="233">
        <f>NOO60*NOQ60</f>
        <v>95</v>
      </c>
      <c r="NOS60" s="233">
        <v>12</v>
      </c>
      <c r="NOT60" s="233">
        <v>142</v>
      </c>
      <c r="NOU60" s="233" t="s">
        <v>343</v>
      </c>
      <c r="NOV60" s="233" t="s">
        <v>344</v>
      </c>
      <c r="NOW60" s="233">
        <v>25</v>
      </c>
      <c r="NOX60" s="233" t="s">
        <v>342</v>
      </c>
      <c r="NOY60" s="233">
        <v>3.8</v>
      </c>
      <c r="NOZ60" s="233">
        <f>NOW60*NOY60</f>
        <v>95</v>
      </c>
      <c r="NPA60" s="233">
        <v>12</v>
      </c>
      <c r="NPB60" s="233">
        <v>142</v>
      </c>
      <c r="NPC60" s="233" t="s">
        <v>343</v>
      </c>
      <c r="NPD60" s="233" t="s">
        <v>344</v>
      </c>
      <c r="NPE60" s="233">
        <v>25</v>
      </c>
      <c r="NPF60" s="233" t="s">
        <v>342</v>
      </c>
      <c r="NPG60" s="233">
        <v>3.8</v>
      </c>
      <c r="NPH60" s="233">
        <f>NPE60*NPG60</f>
        <v>95</v>
      </c>
      <c r="NPI60" s="233">
        <v>12</v>
      </c>
      <c r="NPJ60" s="233">
        <v>142</v>
      </c>
      <c r="NPK60" s="233" t="s">
        <v>343</v>
      </c>
      <c r="NPL60" s="233" t="s">
        <v>344</v>
      </c>
      <c r="NPM60" s="233">
        <v>25</v>
      </c>
      <c r="NPN60" s="233" t="s">
        <v>342</v>
      </c>
      <c r="NPO60" s="233">
        <v>3.8</v>
      </c>
      <c r="NPP60" s="233">
        <f>NPM60*NPO60</f>
        <v>95</v>
      </c>
      <c r="NPQ60" s="233">
        <v>12</v>
      </c>
      <c r="NPR60" s="233">
        <v>142</v>
      </c>
      <c r="NPS60" s="233" t="s">
        <v>343</v>
      </c>
      <c r="NPT60" s="233" t="s">
        <v>344</v>
      </c>
      <c r="NPU60" s="233">
        <v>25</v>
      </c>
      <c r="NPV60" s="233" t="s">
        <v>342</v>
      </c>
      <c r="NPW60" s="233">
        <v>3.8</v>
      </c>
      <c r="NPX60" s="233">
        <f>NPU60*NPW60</f>
        <v>95</v>
      </c>
      <c r="NPY60" s="233">
        <v>12</v>
      </c>
      <c r="NPZ60" s="233">
        <v>142</v>
      </c>
      <c r="NQA60" s="233" t="s">
        <v>343</v>
      </c>
      <c r="NQB60" s="233" t="s">
        <v>344</v>
      </c>
      <c r="NQC60" s="233">
        <v>25</v>
      </c>
      <c r="NQD60" s="233" t="s">
        <v>342</v>
      </c>
      <c r="NQE60" s="233">
        <v>3.8</v>
      </c>
      <c r="NQF60" s="233">
        <f>NQC60*NQE60</f>
        <v>95</v>
      </c>
      <c r="NQG60" s="233">
        <v>12</v>
      </c>
      <c r="NQH60" s="233">
        <v>142</v>
      </c>
      <c r="NQI60" s="233" t="s">
        <v>343</v>
      </c>
      <c r="NQJ60" s="233" t="s">
        <v>344</v>
      </c>
      <c r="NQK60" s="233">
        <v>25</v>
      </c>
      <c r="NQL60" s="233" t="s">
        <v>342</v>
      </c>
      <c r="NQM60" s="233">
        <v>3.8</v>
      </c>
      <c r="NQN60" s="233">
        <f>NQK60*NQM60</f>
        <v>95</v>
      </c>
      <c r="NQO60" s="233">
        <v>12</v>
      </c>
      <c r="NQP60" s="233">
        <v>142</v>
      </c>
      <c r="NQQ60" s="233" t="s">
        <v>343</v>
      </c>
      <c r="NQR60" s="233" t="s">
        <v>344</v>
      </c>
      <c r="NQS60" s="233">
        <v>25</v>
      </c>
      <c r="NQT60" s="233" t="s">
        <v>342</v>
      </c>
      <c r="NQU60" s="233">
        <v>3.8</v>
      </c>
      <c r="NQV60" s="233">
        <f>NQS60*NQU60</f>
        <v>95</v>
      </c>
      <c r="NQW60" s="233">
        <v>12</v>
      </c>
      <c r="NQX60" s="233">
        <v>142</v>
      </c>
      <c r="NQY60" s="233" t="s">
        <v>343</v>
      </c>
      <c r="NQZ60" s="233" t="s">
        <v>344</v>
      </c>
      <c r="NRA60" s="233">
        <v>25</v>
      </c>
      <c r="NRB60" s="233" t="s">
        <v>342</v>
      </c>
      <c r="NRC60" s="233">
        <v>3.8</v>
      </c>
      <c r="NRD60" s="233">
        <f>NRA60*NRC60</f>
        <v>95</v>
      </c>
      <c r="NRE60" s="233">
        <v>12</v>
      </c>
      <c r="NRF60" s="233">
        <v>142</v>
      </c>
      <c r="NRG60" s="233" t="s">
        <v>343</v>
      </c>
      <c r="NRH60" s="233" t="s">
        <v>344</v>
      </c>
      <c r="NRI60" s="233">
        <v>25</v>
      </c>
      <c r="NRJ60" s="233" t="s">
        <v>342</v>
      </c>
      <c r="NRK60" s="233">
        <v>3.8</v>
      </c>
      <c r="NRL60" s="233">
        <f>NRI60*NRK60</f>
        <v>95</v>
      </c>
      <c r="NRM60" s="233">
        <v>12</v>
      </c>
      <c r="NRN60" s="233">
        <v>142</v>
      </c>
      <c r="NRO60" s="233" t="s">
        <v>343</v>
      </c>
      <c r="NRP60" s="233" t="s">
        <v>344</v>
      </c>
      <c r="NRQ60" s="233">
        <v>25</v>
      </c>
      <c r="NRR60" s="233" t="s">
        <v>342</v>
      </c>
      <c r="NRS60" s="233">
        <v>3.8</v>
      </c>
      <c r="NRT60" s="233">
        <f>NRQ60*NRS60</f>
        <v>95</v>
      </c>
      <c r="NRU60" s="233">
        <v>12</v>
      </c>
      <c r="NRV60" s="233">
        <v>142</v>
      </c>
      <c r="NRW60" s="233" t="s">
        <v>343</v>
      </c>
      <c r="NRX60" s="233" t="s">
        <v>344</v>
      </c>
      <c r="NRY60" s="233">
        <v>25</v>
      </c>
      <c r="NRZ60" s="233" t="s">
        <v>342</v>
      </c>
      <c r="NSA60" s="233">
        <v>3.8</v>
      </c>
      <c r="NSB60" s="233">
        <f>NRY60*NSA60</f>
        <v>95</v>
      </c>
      <c r="NSC60" s="233">
        <v>12</v>
      </c>
      <c r="NSD60" s="233">
        <v>142</v>
      </c>
      <c r="NSE60" s="233" t="s">
        <v>343</v>
      </c>
      <c r="NSF60" s="233" t="s">
        <v>344</v>
      </c>
      <c r="NSG60" s="233">
        <v>25</v>
      </c>
      <c r="NSH60" s="233" t="s">
        <v>342</v>
      </c>
      <c r="NSI60" s="233">
        <v>3.8</v>
      </c>
      <c r="NSJ60" s="233">
        <f>NSG60*NSI60</f>
        <v>95</v>
      </c>
      <c r="NSK60" s="233">
        <v>12</v>
      </c>
      <c r="NSL60" s="233">
        <v>142</v>
      </c>
      <c r="NSM60" s="233" t="s">
        <v>343</v>
      </c>
      <c r="NSN60" s="233" t="s">
        <v>344</v>
      </c>
      <c r="NSO60" s="233">
        <v>25</v>
      </c>
      <c r="NSP60" s="233" t="s">
        <v>342</v>
      </c>
      <c r="NSQ60" s="233">
        <v>3.8</v>
      </c>
      <c r="NSR60" s="233">
        <f>NSO60*NSQ60</f>
        <v>95</v>
      </c>
      <c r="NSS60" s="233">
        <v>12</v>
      </c>
      <c r="NST60" s="233">
        <v>142</v>
      </c>
      <c r="NSU60" s="233" t="s">
        <v>343</v>
      </c>
      <c r="NSV60" s="233" t="s">
        <v>344</v>
      </c>
      <c r="NSW60" s="233">
        <v>25</v>
      </c>
      <c r="NSX60" s="233" t="s">
        <v>342</v>
      </c>
      <c r="NSY60" s="233">
        <v>3.8</v>
      </c>
      <c r="NSZ60" s="233">
        <f>NSW60*NSY60</f>
        <v>95</v>
      </c>
      <c r="NTA60" s="233">
        <v>12</v>
      </c>
      <c r="NTB60" s="233">
        <v>142</v>
      </c>
      <c r="NTC60" s="233" t="s">
        <v>343</v>
      </c>
      <c r="NTD60" s="233" t="s">
        <v>344</v>
      </c>
      <c r="NTE60" s="233">
        <v>25</v>
      </c>
      <c r="NTF60" s="233" t="s">
        <v>342</v>
      </c>
      <c r="NTG60" s="233">
        <v>3.8</v>
      </c>
      <c r="NTH60" s="233">
        <f>NTE60*NTG60</f>
        <v>95</v>
      </c>
      <c r="NTI60" s="233">
        <v>12</v>
      </c>
      <c r="NTJ60" s="233">
        <v>142</v>
      </c>
      <c r="NTK60" s="233" t="s">
        <v>343</v>
      </c>
      <c r="NTL60" s="233" t="s">
        <v>344</v>
      </c>
      <c r="NTM60" s="233">
        <v>25</v>
      </c>
      <c r="NTN60" s="233" t="s">
        <v>342</v>
      </c>
      <c r="NTO60" s="233">
        <v>3.8</v>
      </c>
      <c r="NTP60" s="233">
        <f>NTM60*NTO60</f>
        <v>95</v>
      </c>
      <c r="NTQ60" s="233">
        <v>12</v>
      </c>
      <c r="NTR60" s="233">
        <v>142</v>
      </c>
      <c r="NTS60" s="233" t="s">
        <v>343</v>
      </c>
      <c r="NTT60" s="233" t="s">
        <v>344</v>
      </c>
      <c r="NTU60" s="233">
        <v>25</v>
      </c>
      <c r="NTV60" s="233" t="s">
        <v>342</v>
      </c>
      <c r="NTW60" s="233">
        <v>3.8</v>
      </c>
      <c r="NTX60" s="233">
        <f>NTU60*NTW60</f>
        <v>95</v>
      </c>
      <c r="NTY60" s="233">
        <v>12</v>
      </c>
      <c r="NTZ60" s="233">
        <v>142</v>
      </c>
      <c r="NUA60" s="233" t="s">
        <v>343</v>
      </c>
      <c r="NUB60" s="233" t="s">
        <v>344</v>
      </c>
      <c r="NUC60" s="233">
        <v>25</v>
      </c>
      <c r="NUD60" s="233" t="s">
        <v>342</v>
      </c>
      <c r="NUE60" s="233">
        <v>3.8</v>
      </c>
      <c r="NUF60" s="233">
        <f>NUC60*NUE60</f>
        <v>95</v>
      </c>
      <c r="NUG60" s="233">
        <v>12</v>
      </c>
      <c r="NUH60" s="233">
        <v>142</v>
      </c>
      <c r="NUI60" s="233" t="s">
        <v>343</v>
      </c>
      <c r="NUJ60" s="233" t="s">
        <v>344</v>
      </c>
      <c r="NUK60" s="233">
        <v>25</v>
      </c>
      <c r="NUL60" s="233" t="s">
        <v>342</v>
      </c>
      <c r="NUM60" s="233">
        <v>3.8</v>
      </c>
      <c r="NUN60" s="233">
        <f>NUK60*NUM60</f>
        <v>95</v>
      </c>
      <c r="NUO60" s="233">
        <v>12</v>
      </c>
      <c r="NUP60" s="233">
        <v>142</v>
      </c>
      <c r="NUQ60" s="233" t="s">
        <v>343</v>
      </c>
      <c r="NUR60" s="233" t="s">
        <v>344</v>
      </c>
      <c r="NUS60" s="233">
        <v>25</v>
      </c>
      <c r="NUT60" s="233" t="s">
        <v>342</v>
      </c>
      <c r="NUU60" s="233">
        <v>3.8</v>
      </c>
      <c r="NUV60" s="233">
        <f>NUS60*NUU60</f>
        <v>95</v>
      </c>
      <c r="NUW60" s="233">
        <v>12</v>
      </c>
      <c r="NUX60" s="233">
        <v>142</v>
      </c>
      <c r="NUY60" s="233" t="s">
        <v>343</v>
      </c>
      <c r="NUZ60" s="233" t="s">
        <v>344</v>
      </c>
      <c r="NVA60" s="233">
        <v>25</v>
      </c>
      <c r="NVB60" s="233" t="s">
        <v>342</v>
      </c>
      <c r="NVC60" s="233">
        <v>3.8</v>
      </c>
      <c r="NVD60" s="233">
        <f>NVA60*NVC60</f>
        <v>95</v>
      </c>
      <c r="NVE60" s="233">
        <v>12</v>
      </c>
      <c r="NVF60" s="233">
        <v>142</v>
      </c>
      <c r="NVG60" s="233" t="s">
        <v>343</v>
      </c>
      <c r="NVH60" s="233" t="s">
        <v>344</v>
      </c>
      <c r="NVI60" s="233">
        <v>25</v>
      </c>
      <c r="NVJ60" s="233" t="s">
        <v>342</v>
      </c>
      <c r="NVK60" s="233">
        <v>3.8</v>
      </c>
      <c r="NVL60" s="233">
        <f>NVI60*NVK60</f>
        <v>95</v>
      </c>
      <c r="NVM60" s="233">
        <v>12</v>
      </c>
      <c r="NVN60" s="233">
        <v>142</v>
      </c>
      <c r="NVO60" s="233" t="s">
        <v>343</v>
      </c>
      <c r="NVP60" s="233" t="s">
        <v>344</v>
      </c>
      <c r="NVQ60" s="233">
        <v>25</v>
      </c>
      <c r="NVR60" s="233" t="s">
        <v>342</v>
      </c>
      <c r="NVS60" s="233">
        <v>3.8</v>
      </c>
      <c r="NVT60" s="233">
        <f>NVQ60*NVS60</f>
        <v>95</v>
      </c>
      <c r="NVU60" s="233">
        <v>12</v>
      </c>
      <c r="NVV60" s="233">
        <v>142</v>
      </c>
      <c r="NVW60" s="233" t="s">
        <v>343</v>
      </c>
      <c r="NVX60" s="233" t="s">
        <v>344</v>
      </c>
      <c r="NVY60" s="233">
        <v>25</v>
      </c>
      <c r="NVZ60" s="233" t="s">
        <v>342</v>
      </c>
      <c r="NWA60" s="233">
        <v>3.8</v>
      </c>
      <c r="NWB60" s="233">
        <f>NVY60*NWA60</f>
        <v>95</v>
      </c>
      <c r="NWC60" s="233">
        <v>12</v>
      </c>
      <c r="NWD60" s="233">
        <v>142</v>
      </c>
      <c r="NWE60" s="233" t="s">
        <v>343</v>
      </c>
      <c r="NWF60" s="233" t="s">
        <v>344</v>
      </c>
      <c r="NWG60" s="233">
        <v>25</v>
      </c>
      <c r="NWH60" s="233" t="s">
        <v>342</v>
      </c>
      <c r="NWI60" s="233">
        <v>3.8</v>
      </c>
      <c r="NWJ60" s="233">
        <f>NWG60*NWI60</f>
        <v>95</v>
      </c>
      <c r="NWK60" s="233">
        <v>12</v>
      </c>
      <c r="NWL60" s="233">
        <v>142</v>
      </c>
      <c r="NWM60" s="233" t="s">
        <v>343</v>
      </c>
      <c r="NWN60" s="233" t="s">
        <v>344</v>
      </c>
      <c r="NWO60" s="233">
        <v>25</v>
      </c>
      <c r="NWP60" s="233" t="s">
        <v>342</v>
      </c>
      <c r="NWQ60" s="233">
        <v>3.8</v>
      </c>
      <c r="NWR60" s="233">
        <f>NWO60*NWQ60</f>
        <v>95</v>
      </c>
      <c r="NWS60" s="233">
        <v>12</v>
      </c>
      <c r="NWT60" s="233">
        <v>142</v>
      </c>
      <c r="NWU60" s="233" t="s">
        <v>343</v>
      </c>
      <c r="NWV60" s="233" t="s">
        <v>344</v>
      </c>
      <c r="NWW60" s="233">
        <v>25</v>
      </c>
      <c r="NWX60" s="233" t="s">
        <v>342</v>
      </c>
      <c r="NWY60" s="233">
        <v>3.8</v>
      </c>
      <c r="NWZ60" s="233">
        <f>NWW60*NWY60</f>
        <v>95</v>
      </c>
      <c r="NXA60" s="233">
        <v>12</v>
      </c>
      <c r="NXB60" s="233">
        <v>142</v>
      </c>
      <c r="NXC60" s="233" t="s">
        <v>343</v>
      </c>
      <c r="NXD60" s="233" t="s">
        <v>344</v>
      </c>
      <c r="NXE60" s="233">
        <v>25</v>
      </c>
      <c r="NXF60" s="233" t="s">
        <v>342</v>
      </c>
      <c r="NXG60" s="233">
        <v>3.8</v>
      </c>
      <c r="NXH60" s="233">
        <f>NXE60*NXG60</f>
        <v>95</v>
      </c>
      <c r="NXI60" s="233">
        <v>12</v>
      </c>
      <c r="NXJ60" s="233">
        <v>142</v>
      </c>
      <c r="NXK60" s="233" t="s">
        <v>343</v>
      </c>
      <c r="NXL60" s="233" t="s">
        <v>344</v>
      </c>
      <c r="NXM60" s="233">
        <v>25</v>
      </c>
      <c r="NXN60" s="233" t="s">
        <v>342</v>
      </c>
      <c r="NXO60" s="233">
        <v>3.8</v>
      </c>
      <c r="NXP60" s="233">
        <f>NXM60*NXO60</f>
        <v>95</v>
      </c>
      <c r="NXQ60" s="233">
        <v>12</v>
      </c>
      <c r="NXR60" s="233">
        <v>142</v>
      </c>
      <c r="NXS60" s="233" t="s">
        <v>343</v>
      </c>
      <c r="NXT60" s="233" t="s">
        <v>344</v>
      </c>
      <c r="NXU60" s="233">
        <v>25</v>
      </c>
      <c r="NXV60" s="233" t="s">
        <v>342</v>
      </c>
      <c r="NXW60" s="233">
        <v>3.8</v>
      </c>
      <c r="NXX60" s="233">
        <f>NXU60*NXW60</f>
        <v>95</v>
      </c>
      <c r="NXY60" s="233">
        <v>12</v>
      </c>
      <c r="NXZ60" s="233">
        <v>142</v>
      </c>
      <c r="NYA60" s="233" t="s">
        <v>343</v>
      </c>
      <c r="NYB60" s="233" t="s">
        <v>344</v>
      </c>
      <c r="NYC60" s="233">
        <v>25</v>
      </c>
      <c r="NYD60" s="233" t="s">
        <v>342</v>
      </c>
      <c r="NYE60" s="233">
        <v>3.8</v>
      </c>
      <c r="NYF60" s="233">
        <f>NYC60*NYE60</f>
        <v>95</v>
      </c>
      <c r="NYG60" s="233">
        <v>12</v>
      </c>
      <c r="NYH60" s="233">
        <v>142</v>
      </c>
      <c r="NYI60" s="233" t="s">
        <v>343</v>
      </c>
      <c r="NYJ60" s="233" t="s">
        <v>344</v>
      </c>
      <c r="NYK60" s="233">
        <v>25</v>
      </c>
      <c r="NYL60" s="233" t="s">
        <v>342</v>
      </c>
      <c r="NYM60" s="233">
        <v>3.8</v>
      </c>
      <c r="NYN60" s="233">
        <f>NYK60*NYM60</f>
        <v>95</v>
      </c>
      <c r="NYO60" s="233">
        <v>12</v>
      </c>
      <c r="NYP60" s="233">
        <v>142</v>
      </c>
      <c r="NYQ60" s="233" t="s">
        <v>343</v>
      </c>
      <c r="NYR60" s="233" t="s">
        <v>344</v>
      </c>
      <c r="NYS60" s="233">
        <v>25</v>
      </c>
      <c r="NYT60" s="233" t="s">
        <v>342</v>
      </c>
      <c r="NYU60" s="233">
        <v>3.8</v>
      </c>
      <c r="NYV60" s="233">
        <f>NYS60*NYU60</f>
        <v>95</v>
      </c>
      <c r="NYW60" s="233">
        <v>12</v>
      </c>
      <c r="NYX60" s="233">
        <v>142</v>
      </c>
      <c r="NYY60" s="233" t="s">
        <v>343</v>
      </c>
      <c r="NYZ60" s="233" t="s">
        <v>344</v>
      </c>
      <c r="NZA60" s="233">
        <v>25</v>
      </c>
      <c r="NZB60" s="233" t="s">
        <v>342</v>
      </c>
      <c r="NZC60" s="233">
        <v>3.8</v>
      </c>
      <c r="NZD60" s="233">
        <f>NZA60*NZC60</f>
        <v>95</v>
      </c>
      <c r="NZE60" s="233">
        <v>12</v>
      </c>
      <c r="NZF60" s="233">
        <v>142</v>
      </c>
      <c r="NZG60" s="233" t="s">
        <v>343</v>
      </c>
      <c r="NZH60" s="233" t="s">
        <v>344</v>
      </c>
      <c r="NZI60" s="233">
        <v>25</v>
      </c>
      <c r="NZJ60" s="233" t="s">
        <v>342</v>
      </c>
      <c r="NZK60" s="233">
        <v>3.8</v>
      </c>
      <c r="NZL60" s="233">
        <f>NZI60*NZK60</f>
        <v>95</v>
      </c>
      <c r="NZM60" s="233">
        <v>12</v>
      </c>
      <c r="NZN60" s="233">
        <v>142</v>
      </c>
      <c r="NZO60" s="233" t="s">
        <v>343</v>
      </c>
      <c r="NZP60" s="233" t="s">
        <v>344</v>
      </c>
      <c r="NZQ60" s="233">
        <v>25</v>
      </c>
      <c r="NZR60" s="233" t="s">
        <v>342</v>
      </c>
      <c r="NZS60" s="233">
        <v>3.8</v>
      </c>
      <c r="NZT60" s="233">
        <f>NZQ60*NZS60</f>
        <v>95</v>
      </c>
      <c r="NZU60" s="233">
        <v>12</v>
      </c>
      <c r="NZV60" s="233">
        <v>142</v>
      </c>
      <c r="NZW60" s="233" t="s">
        <v>343</v>
      </c>
      <c r="NZX60" s="233" t="s">
        <v>344</v>
      </c>
      <c r="NZY60" s="233">
        <v>25</v>
      </c>
      <c r="NZZ60" s="233" t="s">
        <v>342</v>
      </c>
      <c r="OAA60" s="233">
        <v>3.8</v>
      </c>
      <c r="OAB60" s="233">
        <f>NZY60*OAA60</f>
        <v>95</v>
      </c>
      <c r="OAC60" s="233">
        <v>12</v>
      </c>
      <c r="OAD60" s="233">
        <v>142</v>
      </c>
      <c r="OAE60" s="233" t="s">
        <v>343</v>
      </c>
      <c r="OAF60" s="233" t="s">
        <v>344</v>
      </c>
      <c r="OAG60" s="233">
        <v>25</v>
      </c>
      <c r="OAH60" s="233" t="s">
        <v>342</v>
      </c>
      <c r="OAI60" s="233">
        <v>3.8</v>
      </c>
      <c r="OAJ60" s="233">
        <f>OAG60*OAI60</f>
        <v>95</v>
      </c>
      <c r="OAK60" s="233">
        <v>12</v>
      </c>
      <c r="OAL60" s="233">
        <v>142</v>
      </c>
      <c r="OAM60" s="233" t="s">
        <v>343</v>
      </c>
      <c r="OAN60" s="233" t="s">
        <v>344</v>
      </c>
      <c r="OAO60" s="233">
        <v>25</v>
      </c>
      <c r="OAP60" s="233" t="s">
        <v>342</v>
      </c>
      <c r="OAQ60" s="233">
        <v>3.8</v>
      </c>
      <c r="OAR60" s="233">
        <f>OAO60*OAQ60</f>
        <v>95</v>
      </c>
      <c r="OAS60" s="233">
        <v>12</v>
      </c>
      <c r="OAT60" s="233">
        <v>142</v>
      </c>
      <c r="OAU60" s="233" t="s">
        <v>343</v>
      </c>
      <c r="OAV60" s="233" t="s">
        <v>344</v>
      </c>
      <c r="OAW60" s="233">
        <v>25</v>
      </c>
      <c r="OAX60" s="233" t="s">
        <v>342</v>
      </c>
      <c r="OAY60" s="233">
        <v>3.8</v>
      </c>
      <c r="OAZ60" s="233">
        <f>OAW60*OAY60</f>
        <v>95</v>
      </c>
      <c r="OBA60" s="233">
        <v>12</v>
      </c>
      <c r="OBB60" s="233">
        <v>142</v>
      </c>
      <c r="OBC60" s="233" t="s">
        <v>343</v>
      </c>
      <c r="OBD60" s="233" t="s">
        <v>344</v>
      </c>
      <c r="OBE60" s="233">
        <v>25</v>
      </c>
      <c r="OBF60" s="233" t="s">
        <v>342</v>
      </c>
      <c r="OBG60" s="233">
        <v>3.8</v>
      </c>
      <c r="OBH60" s="233">
        <f>OBE60*OBG60</f>
        <v>95</v>
      </c>
      <c r="OBI60" s="233">
        <v>12</v>
      </c>
      <c r="OBJ60" s="233">
        <v>142</v>
      </c>
      <c r="OBK60" s="233" t="s">
        <v>343</v>
      </c>
      <c r="OBL60" s="233" t="s">
        <v>344</v>
      </c>
      <c r="OBM60" s="233">
        <v>25</v>
      </c>
      <c r="OBN60" s="233" t="s">
        <v>342</v>
      </c>
      <c r="OBO60" s="233">
        <v>3.8</v>
      </c>
      <c r="OBP60" s="233">
        <f>OBM60*OBO60</f>
        <v>95</v>
      </c>
      <c r="OBQ60" s="233">
        <v>12</v>
      </c>
      <c r="OBR60" s="233">
        <v>142</v>
      </c>
      <c r="OBS60" s="233" t="s">
        <v>343</v>
      </c>
      <c r="OBT60" s="233" t="s">
        <v>344</v>
      </c>
      <c r="OBU60" s="233">
        <v>25</v>
      </c>
      <c r="OBV60" s="233" t="s">
        <v>342</v>
      </c>
      <c r="OBW60" s="233">
        <v>3.8</v>
      </c>
      <c r="OBX60" s="233">
        <f>OBU60*OBW60</f>
        <v>95</v>
      </c>
      <c r="OBY60" s="233">
        <v>12</v>
      </c>
      <c r="OBZ60" s="233">
        <v>142</v>
      </c>
      <c r="OCA60" s="233" t="s">
        <v>343</v>
      </c>
      <c r="OCB60" s="233" t="s">
        <v>344</v>
      </c>
      <c r="OCC60" s="233">
        <v>25</v>
      </c>
      <c r="OCD60" s="233" t="s">
        <v>342</v>
      </c>
      <c r="OCE60" s="233">
        <v>3.8</v>
      </c>
      <c r="OCF60" s="233">
        <f>OCC60*OCE60</f>
        <v>95</v>
      </c>
      <c r="OCG60" s="233">
        <v>12</v>
      </c>
      <c r="OCH60" s="233">
        <v>142</v>
      </c>
      <c r="OCI60" s="233" t="s">
        <v>343</v>
      </c>
      <c r="OCJ60" s="233" t="s">
        <v>344</v>
      </c>
      <c r="OCK60" s="233">
        <v>25</v>
      </c>
      <c r="OCL60" s="233" t="s">
        <v>342</v>
      </c>
      <c r="OCM60" s="233">
        <v>3.8</v>
      </c>
      <c r="OCN60" s="233">
        <f>OCK60*OCM60</f>
        <v>95</v>
      </c>
      <c r="OCO60" s="233">
        <v>12</v>
      </c>
      <c r="OCP60" s="233">
        <v>142</v>
      </c>
      <c r="OCQ60" s="233" t="s">
        <v>343</v>
      </c>
      <c r="OCR60" s="233" t="s">
        <v>344</v>
      </c>
      <c r="OCS60" s="233">
        <v>25</v>
      </c>
      <c r="OCT60" s="233" t="s">
        <v>342</v>
      </c>
      <c r="OCU60" s="233">
        <v>3.8</v>
      </c>
      <c r="OCV60" s="233">
        <f>OCS60*OCU60</f>
        <v>95</v>
      </c>
      <c r="OCW60" s="233">
        <v>12</v>
      </c>
      <c r="OCX60" s="233">
        <v>142</v>
      </c>
      <c r="OCY60" s="233" t="s">
        <v>343</v>
      </c>
      <c r="OCZ60" s="233" t="s">
        <v>344</v>
      </c>
      <c r="ODA60" s="233">
        <v>25</v>
      </c>
      <c r="ODB60" s="233" t="s">
        <v>342</v>
      </c>
      <c r="ODC60" s="233">
        <v>3.8</v>
      </c>
      <c r="ODD60" s="233">
        <f>ODA60*ODC60</f>
        <v>95</v>
      </c>
      <c r="ODE60" s="233">
        <v>12</v>
      </c>
      <c r="ODF60" s="233">
        <v>142</v>
      </c>
      <c r="ODG60" s="233" t="s">
        <v>343</v>
      </c>
      <c r="ODH60" s="233" t="s">
        <v>344</v>
      </c>
      <c r="ODI60" s="233">
        <v>25</v>
      </c>
      <c r="ODJ60" s="233" t="s">
        <v>342</v>
      </c>
      <c r="ODK60" s="233">
        <v>3.8</v>
      </c>
      <c r="ODL60" s="233">
        <f>ODI60*ODK60</f>
        <v>95</v>
      </c>
      <c r="ODM60" s="233">
        <v>12</v>
      </c>
      <c r="ODN60" s="233">
        <v>142</v>
      </c>
      <c r="ODO60" s="233" t="s">
        <v>343</v>
      </c>
      <c r="ODP60" s="233" t="s">
        <v>344</v>
      </c>
      <c r="ODQ60" s="233">
        <v>25</v>
      </c>
      <c r="ODR60" s="233" t="s">
        <v>342</v>
      </c>
      <c r="ODS60" s="233">
        <v>3.8</v>
      </c>
      <c r="ODT60" s="233">
        <f>ODQ60*ODS60</f>
        <v>95</v>
      </c>
      <c r="ODU60" s="233">
        <v>12</v>
      </c>
      <c r="ODV60" s="233">
        <v>142</v>
      </c>
      <c r="ODW60" s="233" t="s">
        <v>343</v>
      </c>
      <c r="ODX60" s="233" t="s">
        <v>344</v>
      </c>
      <c r="ODY60" s="233">
        <v>25</v>
      </c>
      <c r="ODZ60" s="233" t="s">
        <v>342</v>
      </c>
      <c r="OEA60" s="233">
        <v>3.8</v>
      </c>
      <c r="OEB60" s="233">
        <f>ODY60*OEA60</f>
        <v>95</v>
      </c>
      <c r="OEC60" s="233">
        <v>12</v>
      </c>
      <c r="OED60" s="233">
        <v>142</v>
      </c>
      <c r="OEE60" s="233" t="s">
        <v>343</v>
      </c>
      <c r="OEF60" s="233" t="s">
        <v>344</v>
      </c>
      <c r="OEG60" s="233">
        <v>25</v>
      </c>
      <c r="OEH60" s="233" t="s">
        <v>342</v>
      </c>
      <c r="OEI60" s="233">
        <v>3.8</v>
      </c>
      <c r="OEJ60" s="233">
        <f>OEG60*OEI60</f>
        <v>95</v>
      </c>
      <c r="OEK60" s="233">
        <v>12</v>
      </c>
      <c r="OEL60" s="233">
        <v>142</v>
      </c>
      <c r="OEM60" s="233" t="s">
        <v>343</v>
      </c>
      <c r="OEN60" s="233" t="s">
        <v>344</v>
      </c>
      <c r="OEO60" s="233">
        <v>25</v>
      </c>
      <c r="OEP60" s="233" t="s">
        <v>342</v>
      </c>
      <c r="OEQ60" s="233">
        <v>3.8</v>
      </c>
      <c r="OER60" s="233">
        <f>OEO60*OEQ60</f>
        <v>95</v>
      </c>
      <c r="OES60" s="233">
        <v>12</v>
      </c>
      <c r="OET60" s="233">
        <v>142</v>
      </c>
      <c r="OEU60" s="233" t="s">
        <v>343</v>
      </c>
      <c r="OEV60" s="233" t="s">
        <v>344</v>
      </c>
      <c r="OEW60" s="233">
        <v>25</v>
      </c>
      <c r="OEX60" s="233" t="s">
        <v>342</v>
      </c>
      <c r="OEY60" s="233">
        <v>3.8</v>
      </c>
      <c r="OEZ60" s="233">
        <f>OEW60*OEY60</f>
        <v>95</v>
      </c>
      <c r="OFA60" s="233">
        <v>12</v>
      </c>
      <c r="OFB60" s="233">
        <v>142</v>
      </c>
      <c r="OFC60" s="233" t="s">
        <v>343</v>
      </c>
      <c r="OFD60" s="233" t="s">
        <v>344</v>
      </c>
      <c r="OFE60" s="233">
        <v>25</v>
      </c>
      <c r="OFF60" s="233" t="s">
        <v>342</v>
      </c>
      <c r="OFG60" s="233">
        <v>3.8</v>
      </c>
      <c r="OFH60" s="233">
        <f>OFE60*OFG60</f>
        <v>95</v>
      </c>
      <c r="OFI60" s="233">
        <v>12</v>
      </c>
      <c r="OFJ60" s="233">
        <v>142</v>
      </c>
      <c r="OFK60" s="233" t="s">
        <v>343</v>
      </c>
      <c r="OFL60" s="233" t="s">
        <v>344</v>
      </c>
      <c r="OFM60" s="233">
        <v>25</v>
      </c>
      <c r="OFN60" s="233" t="s">
        <v>342</v>
      </c>
      <c r="OFO60" s="233">
        <v>3.8</v>
      </c>
      <c r="OFP60" s="233">
        <f>OFM60*OFO60</f>
        <v>95</v>
      </c>
      <c r="OFQ60" s="233">
        <v>12</v>
      </c>
      <c r="OFR60" s="233">
        <v>142</v>
      </c>
      <c r="OFS60" s="233" t="s">
        <v>343</v>
      </c>
      <c r="OFT60" s="233" t="s">
        <v>344</v>
      </c>
      <c r="OFU60" s="233">
        <v>25</v>
      </c>
      <c r="OFV60" s="233" t="s">
        <v>342</v>
      </c>
      <c r="OFW60" s="233">
        <v>3.8</v>
      </c>
      <c r="OFX60" s="233">
        <f>OFU60*OFW60</f>
        <v>95</v>
      </c>
      <c r="OFY60" s="233">
        <v>12</v>
      </c>
      <c r="OFZ60" s="233">
        <v>142</v>
      </c>
      <c r="OGA60" s="233" t="s">
        <v>343</v>
      </c>
      <c r="OGB60" s="233" t="s">
        <v>344</v>
      </c>
      <c r="OGC60" s="233">
        <v>25</v>
      </c>
      <c r="OGD60" s="233" t="s">
        <v>342</v>
      </c>
      <c r="OGE60" s="233">
        <v>3.8</v>
      </c>
      <c r="OGF60" s="233">
        <f>OGC60*OGE60</f>
        <v>95</v>
      </c>
      <c r="OGG60" s="233">
        <v>12</v>
      </c>
      <c r="OGH60" s="233">
        <v>142</v>
      </c>
      <c r="OGI60" s="233" t="s">
        <v>343</v>
      </c>
      <c r="OGJ60" s="233" t="s">
        <v>344</v>
      </c>
      <c r="OGK60" s="233">
        <v>25</v>
      </c>
      <c r="OGL60" s="233" t="s">
        <v>342</v>
      </c>
      <c r="OGM60" s="233">
        <v>3.8</v>
      </c>
      <c r="OGN60" s="233">
        <f>OGK60*OGM60</f>
        <v>95</v>
      </c>
      <c r="OGO60" s="233">
        <v>12</v>
      </c>
      <c r="OGP60" s="233">
        <v>142</v>
      </c>
      <c r="OGQ60" s="233" t="s">
        <v>343</v>
      </c>
      <c r="OGR60" s="233" t="s">
        <v>344</v>
      </c>
      <c r="OGS60" s="233">
        <v>25</v>
      </c>
      <c r="OGT60" s="233" t="s">
        <v>342</v>
      </c>
      <c r="OGU60" s="233">
        <v>3.8</v>
      </c>
      <c r="OGV60" s="233">
        <f>OGS60*OGU60</f>
        <v>95</v>
      </c>
      <c r="OGW60" s="233">
        <v>12</v>
      </c>
      <c r="OGX60" s="233">
        <v>142</v>
      </c>
      <c r="OGY60" s="233" t="s">
        <v>343</v>
      </c>
      <c r="OGZ60" s="233" t="s">
        <v>344</v>
      </c>
      <c r="OHA60" s="233">
        <v>25</v>
      </c>
      <c r="OHB60" s="233" t="s">
        <v>342</v>
      </c>
      <c r="OHC60" s="233">
        <v>3.8</v>
      </c>
      <c r="OHD60" s="233">
        <f>OHA60*OHC60</f>
        <v>95</v>
      </c>
      <c r="OHE60" s="233">
        <v>12</v>
      </c>
      <c r="OHF60" s="233">
        <v>142</v>
      </c>
      <c r="OHG60" s="233" t="s">
        <v>343</v>
      </c>
      <c r="OHH60" s="233" t="s">
        <v>344</v>
      </c>
      <c r="OHI60" s="233">
        <v>25</v>
      </c>
      <c r="OHJ60" s="233" t="s">
        <v>342</v>
      </c>
      <c r="OHK60" s="233">
        <v>3.8</v>
      </c>
      <c r="OHL60" s="233">
        <f>OHI60*OHK60</f>
        <v>95</v>
      </c>
      <c r="OHM60" s="233">
        <v>12</v>
      </c>
      <c r="OHN60" s="233">
        <v>142</v>
      </c>
      <c r="OHO60" s="233" t="s">
        <v>343</v>
      </c>
      <c r="OHP60" s="233" t="s">
        <v>344</v>
      </c>
      <c r="OHQ60" s="233">
        <v>25</v>
      </c>
      <c r="OHR60" s="233" t="s">
        <v>342</v>
      </c>
      <c r="OHS60" s="233">
        <v>3.8</v>
      </c>
      <c r="OHT60" s="233">
        <f>OHQ60*OHS60</f>
        <v>95</v>
      </c>
      <c r="OHU60" s="233">
        <v>12</v>
      </c>
      <c r="OHV60" s="233">
        <v>142</v>
      </c>
      <c r="OHW60" s="233" t="s">
        <v>343</v>
      </c>
      <c r="OHX60" s="233" t="s">
        <v>344</v>
      </c>
      <c r="OHY60" s="233">
        <v>25</v>
      </c>
      <c r="OHZ60" s="233" t="s">
        <v>342</v>
      </c>
      <c r="OIA60" s="233">
        <v>3.8</v>
      </c>
      <c r="OIB60" s="233">
        <f>OHY60*OIA60</f>
        <v>95</v>
      </c>
      <c r="OIC60" s="233">
        <v>12</v>
      </c>
      <c r="OID60" s="233">
        <v>142</v>
      </c>
      <c r="OIE60" s="233" t="s">
        <v>343</v>
      </c>
      <c r="OIF60" s="233" t="s">
        <v>344</v>
      </c>
      <c r="OIG60" s="233">
        <v>25</v>
      </c>
      <c r="OIH60" s="233" t="s">
        <v>342</v>
      </c>
      <c r="OII60" s="233">
        <v>3.8</v>
      </c>
      <c r="OIJ60" s="233">
        <f>OIG60*OII60</f>
        <v>95</v>
      </c>
      <c r="OIK60" s="233">
        <v>12</v>
      </c>
      <c r="OIL60" s="233">
        <v>142</v>
      </c>
      <c r="OIM60" s="233" t="s">
        <v>343</v>
      </c>
      <c r="OIN60" s="233" t="s">
        <v>344</v>
      </c>
      <c r="OIO60" s="233">
        <v>25</v>
      </c>
      <c r="OIP60" s="233" t="s">
        <v>342</v>
      </c>
      <c r="OIQ60" s="233">
        <v>3.8</v>
      </c>
      <c r="OIR60" s="233">
        <f>OIO60*OIQ60</f>
        <v>95</v>
      </c>
      <c r="OIS60" s="233">
        <v>12</v>
      </c>
      <c r="OIT60" s="233">
        <v>142</v>
      </c>
      <c r="OIU60" s="233" t="s">
        <v>343</v>
      </c>
      <c r="OIV60" s="233" t="s">
        <v>344</v>
      </c>
      <c r="OIW60" s="233">
        <v>25</v>
      </c>
      <c r="OIX60" s="233" t="s">
        <v>342</v>
      </c>
      <c r="OIY60" s="233">
        <v>3.8</v>
      </c>
      <c r="OIZ60" s="233">
        <f>OIW60*OIY60</f>
        <v>95</v>
      </c>
      <c r="OJA60" s="233">
        <v>12</v>
      </c>
      <c r="OJB60" s="233">
        <v>142</v>
      </c>
      <c r="OJC60" s="233" t="s">
        <v>343</v>
      </c>
      <c r="OJD60" s="233" t="s">
        <v>344</v>
      </c>
      <c r="OJE60" s="233">
        <v>25</v>
      </c>
      <c r="OJF60" s="233" t="s">
        <v>342</v>
      </c>
      <c r="OJG60" s="233">
        <v>3.8</v>
      </c>
      <c r="OJH60" s="233">
        <f>OJE60*OJG60</f>
        <v>95</v>
      </c>
      <c r="OJI60" s="233">
        <v>12</v>
      </c>
      <c r="OJJ60" s="233">
        <v>142</v>
      </c>
      <c r="OJK60" s="233" t="s">
        <v>343</v>
      </c>
      <c r="OJL60" s="233" t="s">
        <v>344</v>
      </c>
      <c r="OJM60" s="233">
        <v>25</v>
      </c>
      <c r="OJN60" s="233" t="s">
        <v>342</v>
      </c>
      <c r="OJO60" s="233">
        <v>3.8</v>
      </c>
      <c r="OJP60" s="233">
        <f>OJM60*OJO60</f>
        <v>95</v>
      </c>
      <c r="OJQ60" s="233">
        <v>12</v>
      </c>
      <c r="OJR60" s="233">
        <v>142</v>
      </c>
      <c r="OJS60" s="233" t="s">
        <v>343</v>
      </c>
      <c r="OJT60" s="233" t="s">
        <v>344</v>
      </c>
      <c r="OJU60" s="233">
        <v>25</v>
      </c>
      <c r="OJV60" s="233" t="s">
        <v>342</v>
      </c>
      <c r="OJW60" s="233">
        <v>3.8</v>
      </c>
      <c r="OJX60" s="233">
        <f>OJU60*OJW60</f>
        <v>95</v>
      </c>
      <c r="OJY60" s="233">
        <v>12</v>
      </c>
      <c r="OJZ60" s="233">
        <v>142</v>
      </c>
      <c r="OKA60" s="233" t="s">
        <v>343</v>
      </c>
      <c r="OKB60" s="233" t="s">
        <v>344</v>
      </c>
      <c r="OKC60" s="233">
        <v>25</v>
      </c>
      <c r="OKD60" s="233" t="s">
        <v>342</v>
      </c>
      <c r="OKE60" s="233">
        <v>3.8</v>
      </c>
      <c r="OKF60" s="233">
        <f>OKC60*OKE60</f>
        <v>95</v>
      </c>
      <c r="OKG60" s="233">
        <v>12</v>
      </c>
      <c r="OKH60" s="233">
        <v>142</v>
      </c>
      <c r="OKI60" s="233" t="s">
        <v>343</v>
      </c>
      <c r="OKJ60" s="233" t="s">
        <v>344</v>
      </c>
      <c r="OKK60" s="233">
        <v>25</v>
      </c>
      <c r="OKL60" s="233" t="s">
        <v>342</v>
      </c>
      <c r="OKM60" s="233">
        <v>3.8</v>
      </c>
      <c r="OKN60" s="233">
        <f>OKK60*OKM60</f>
        <v>95</v>
      </c>
      <c r="OKO60" s="233">
        <v>12</v>
      </c>
      <c r="OKP60" s="233">
        <v>142</v>
      </c>
      <c r="OKQ60" s="233" t="s">
        <v>343</v>
      </c>
      <c r="OKR60" s="233" t="s">
        <v>344</v>
      </c>
      <c r="OKS60" s="233">
        <v>25</v>
      </c>
      <c r="OKT60" s="233" t="s">
        <v>342</v>
      </c>
      <c r="OKU60" s="233">
        <v>3.8</v>
      </c>
      <c r="OKV60" s="233">
        <f>OKS60*OKU60</f>
        <v>95</v>
      </c>
      <c r="OKW60" s="233">
        <v>12</v>
      </c>
      <c r="OKX60" s="233">
        <v>142</v>
      </c>
      <c r="OKY60" s="233" t="s">
        <v>343</v>
      </c>
      <c r="OKZ60" s="233" t="s">
        <v>344</v>
      </c>
      <c r="OLA60" s="233">
        <v>25</v>
      </c>
      <c r="OLB60" s="233" t="s">
        <v>342</v>
      </c>
      <c r="OLC60" s="233">
        <v>3.8</v>
      </c>
      <c r="OLD60" s="233">
        <f>OLA60*OLC60</f>
        <v>95</v>
      </c>
      <c r="OLE60" s="233">
        <v>12</v>
      </c>
      <c r="OLF60" s="233">
        <v>142</v>
      </c>
      <c r="OLG60" s="233" t="s">
        <v>343</v>
      </c>
      <c r="OLH60" s="233" t="s">
        <v>344</v>
      </c>
      <c r="OLI60" s="233">
        <v>25</v>
      </c>
      <c r="OLJ60" s="233" t="s">
        <v>342</v>
      </c>
      <c r="OLK60" s="233">
        <v>3.8</v>
      </c>
      <c r="OLL60" s="233">
        <f>OLI60*OLK60</f>
        <v>95</v>
      </c>
      <c r="OLM60" s="233">
        <v>12</v>
      </c>
      <c r="OLN60" s="233">
        <v>142</v>
      </c>
      <c r="OLO60" s="233" t="s">
        <v>343</v>
      </c>
      <c r="OLP60" s="233" t="s">
        <v>344</v>
      </c>
      <c r="OLQ60" s="233">
        <v>25</v>
      </c>
      <c r="OLR60" s="233" t="s">
        <v>342</v>
      </c>
      <c r="OLS60" s="233">
        <v>3.8</v>
      </c>
      <c r="OLT60" s="233">
        <f>OLQ60*OLS60</f>
        <v>95</v>
      </c>
      <c r="OLU60" s="233">
        <v>12</v>
      </c>
      <c r="OLV60" s="233">
        <v>142</v>
      </c>
      <c r="OLW60" s="233" t="s">
        <v>343</v>
      </c>
      <c r="OLX60" s="233" t="s">
        <v>344</v>
      </c>
      <c r="OLY60" s="233">
        <v>25</v>
      </c>
      <c r="OLZ60" s="233" t="s">
        <v>342</v>
      </c>
      <c r="OMA60" s="233">
        <v>3.8</v>
      </c>
      <c r="OMB60" s="233">
        <f>OLY60*OMA60</f>
        <v>95</v>
      </c>
      <c r="OMC60" s="233">
        <v>12</v>
      </c>
      <c r="OMD60" s="233">
        <v>142</v>
      </c>
      <c r="OME60" s="233" t="s">
        <v>343</v>
      </c>
      <c r="OMF60" s="233" t="s">
        <v>344</v>
      </c>
      <c r="OMG60" s="233">
        <v>25</v>
      </c>
      <c r="OMH60" s="233" t="s">
        <v>342</v>
      </c>
      <c r="OMI60" s="233">
        <v>3.8</v>
      </c>
      <c r="OMJ60" s="233">
        <f>OMG60*OMI60</f>
        <v>95</v>
      </c>
      <c r="OMK60" s="233">
        <v>12</v>
      </c>
      <c r="OML60" s="233">
        <v>142</v>
      </c>
      <c r="OMM60" s="233" t="s">
        <v>343</v>
      </c>
      <c r="OMN60" s="233" t="s">
        <v>344</v>
      </c>
      <c r="OMO60" s="233">
        <v>25</v>
      </c>
      <c r="OMP60" s="233" t="s">
        <v>342</v>
      </c>
      <c r="OMQ60" s="233">
        <v>3.8</v>
      </c>
      <c r="OMR60" s="233">
        <f>OMO60*OMQ60</f>
        <v>95</v>
      </c>
      <c r="OMS60" s="233">
        <v>12</v>
      </c>
      <c r="OMT60" s="233">
        <v>142</v>
      </c>
      <c r="OMU60" s="233" t="s">
        <v>343</v>
      </c>
      <c r="OMV60" s="233" t="s">
        <v>344</v>
      </c>
      <c r="OMW60" s="233">
        <v>25</v>
      </c>
      <c r="OMX60" s="233" t="s">
        <v>342</v>
      </c>
      <c r="OMY60" s="233">
        <v>3.8</v>
      </c>
      <c r="OMZ60" s="233">
        <f>OMW60*OMY60</f>
        <v>95</v>
      </c>
      <c r="ONA60" s="233">
        <v>12</v>
      </c>
      <c r="ONB60" s="233">
        <v>142</v>
      </c>
      <c r="ONC60" s="233" t="s">
        <v>343</v>
      </c>
      <c r="OND60" s="233" t="s">
        <v>344</v>
      </c>
      <c r="ONE60" s="233">
        <v>25</v>
      </c>
      <c r="ONF60" s="233" t="s">
        <v>342</v>
      </c>
      <c r="ONG60" s="233">
        <v>3.8</v>
      </c>
      <c r="ONH60" s="233">
        <f>ONE60*ONG60</f>
        <v>95</v>
      </c>
      <c r="ONI60" s="233">
        <v>12</v>
      </c>
      <c r="ONJ60" s="233">
        <v>142</v>
      </c>
      <c r="ONK60" s="233" t="s">
        <v>343</v>
      </c>
      <c r="ONL60" s="233" t="s">
        <v>344</v>
      </c>
      <c r="ONM60" s="233">
        <v>25</v>
      </c>
      <c r="ONN60" s="233" t="s">
        <v>342</v>
      </c>
      <c r="ONO60" s="233">
        <v>3.8</v>
      </c>
      <c r="ONP60" s="233">
        <f>ONM60*ONO60</f>
        <v>95</v>
      </c>
      <c r="ONQ60" s="233">
        <v>12</v>
      </c>
      <c r="ONR60" s="233">
        <v>142</v>
      </c>
      <c r="ONS60" s="233" t="s">
        <v>343</v>
      </c>
      <c r="ONT60" s="233" t="s">
        <v>344</v>
      </c>
      <c r="ONU60" s="233">
        <v>25</v>
      </c>
      <c r="ONV60" s="233" t="s">
        <v>342</v>
      </c>
      <c r="ONW60" s="233">
        <v>3.8</v>
      </c>
      <c r="ONX60" s="233">
        <f>ONU60*ONW60</f>
        <v>95</v>
      </c>
      <c r="ONY60" s="233">
        <v>12</v>
      </c>
      <c r="ONZ60" s="233">
        <v>142</v>
      </c>
      <c r="OOA60" s="233" t="s">
        <v>343</v>
      </c>
      <c r="OOB60" s="233" t="s">
        <v>344</v>
      </c>
      <c r="OOC60" s="233">
        <v>25</v>
      </c>
      <c r="OOD60" s="233" t="s">
        <v>342</v>
      </c>
      <c r="OOE60" s="233">
        <v>3.8</v>
      </c>
      <c r="OOF60" s="233">
        <f>OOC60*OOE60</f>
        <v>95</v>
      </c>
      <c r="OOG60" s="233">
        <v>12</v>
      </c>
      <c r="OOH60" s="233">
        <v>142</v>
      </c>
      <c r="OOI60" s="233" t="s">
        <v>343</v>
      </c>
      <c r="OOJ60" s="233" t="s">
        <v>344</v>
      </c>
      <c r="OOK60" s="233">
        <v>25</v>
      </c>
      <c r="OOL60" s="233" t="s">
        <v>342</v>
      </c>
      <c r="OOM60" s="233">
        <v>3.8</v>
      </c>
      <c r="OON60" s="233">
        <f>OOK60*OOM60</f>
        <v>95</v>
      </c>
      <c r="OOO60" s="233">
        <v>12</v>
      </c>
      <c r="OOP60" s="233">
        <v>142</v>
      </c>
      <c r="OOQ60" s="233" t="s">
        <v>343</v>
      </c>
      <c r="OOR60" s="233" t="s">
        <v>344</v>
      </c>
      <c r="OOS60" s="233">
        <v>25</v>
      </c>
      <c r="OOT60" s="233" t="s">
        <v>342</v>
      </c>
      <c r="OOU60" s="233">
        <v>3.8</v>
      </c>
      <c r="OOV60" s="233">
        <f>OOS60*OOU60</f>
        <v>95</v>
      </c>
      <c r="OOW60" s="233">
        <v>12</v>
      </c>
      <c r="OOX60" s="233">
        <v>142</v>
      </c>
      <c r="OOY60" s="233" t="s">
        <v>343</v>
      </c>
      <c r="OOZ60" s="233" t="s">
        <v>344</v>
      </c>
      <c r="OPA60" s="233">
        <v>25</v>
      </c>
      <c r="OPB60" s="233" t="s">
        <v>342</v>
      </c>
      <c r="OPC60" s="233">
        <v>3.8</v>
      </c>
      <c r="OPD60" s="233">
        <f>OPA60*OPC60</f>
        <v>95</v>
      </c>
      <c r="OPE60" s="233">
        <v>12</v>
      </c>
      <c r="OPF60" s="233">
        <v>142</v>
      </c>
      <c r="OPG60" s="233" t="s">
        <v>343</v>
      </c>
      <c r="OPH60" s="233" t="s">
        <v>344</v>
      </c>
      <c r="OPI60" s="233">
        <v>25</v>
      </c>
      <c r="OPJ60" s="233" t="s">
        <v>342</v>
      </c>
      <c r="OPK60" s="233">
        <v>3.8</v>
      </c>
      <c r="OPL60" s="233">
        <f>OPI60*OPK60</f>
        <v>95</v>
      </c>
      <c r="OPM60" s="233">
        <v>12</v>
      </c>
      <c r="OPN60" s="233">
        <v>142</v>
      </c>
      <c r="OPO60" s="233" t="s">
        <v>343</v>
      </c>
      <c r="OPP60" s="233" t="s">
        <v>344</v>
      </c>
      <c r="OPQ60" s="233">
        <v>25</v>
      </c>
      <c r="OPR60" s="233" t="s">
        <v>342</v>
      </c>
      <c r="OPS60" s="233">
        <v>3.8</v>
      </c>
      <c r="OPT60" s="233">
        <f>OPQ60*OPS60</f>
        <v>95</v>
      </c>
      <c r="OPU60" s="233">
        <v>12</v>
      </c>
      <c r="OPV60" s="233">
        <v>142</v>
      </c>
      <c r="OPW60" s="233" t="s">
        <v>343</v>
      </c>
      <c r="OPX60" s="233" t="s">
        <v>344</v>
      </c>
      <c r="OPY60" s="233">
        <v>25</v>
      </c>
      <c r="OPZ60" s="233" t="s">
        <v>342</v>
      </c>
      <c r="OQA60" s="233">
        <v>3.8</v>
      </c>
      <c r="OQB60" s="233">
        <f>OPY60*OQA60</f>
        <v>95</v>
      </c>
      <c r="OQC60" s="233">
        <v>12</v>
      </c>
      <c r="OQD60" s="233">
        <v>142</v>
      </c>
      <c r="OQE60" s="233" t="s">
        <v>343</v>
      </c>
      <c r="OQF60" s="233" t="s">
        <v>344</v>
      </c>
      <c r="OQG60" s="233">
        <v>25</v>
      </c>
      <c r="OQH60" s="233" t="s">
        <v>342</v>
      </c>
      <c r="OQI60" s="233">
        <v>3.8</v>
      </c>
      <c r="OQJ60" s="233">
        <f>OQG60*OQI60</f>
        <v>95</v>
      </c>
      <c r="OQK60" s="233">
        <v>12</v>
      </c>
      <c r="OQL60" s="233">
        <v>142</v>
      </c>
      <c r="OQM60" s="233" t="s">
        <v>343</v>
      </c>
      <c r="OQN60" s="233" t="s">
        <v>344</v>
      </c>
      <c r="OQO60" s="233">
        <v>25</v>
      </c>
      <c r="OQP60" s="233" t="s">
        <v>342</v>
      </c>
      <c r="OQQ60" s="233">
        <v>3.8</v>
      </c>
      <c r="OQR60" s="233">
        <f>OQO60*OQQ60</f>
        <v>95</v>
      </c>
      <c r="OQS60" s="233">
        <v>12</v>
      </c>
      <c r="OQT60" s="233">
        <v>142</v>
      </c>
      <c r="OQU60" s="233" t="s">
        <v>343</v>
      </c>
      <c r="OQV60" s="233" t="s">
        <v>344</v>
      </c>
      <c r="OQW60" s="233">
        <v>25</v>
      </c>
      <c r="OQX60" s="233" t="s">
        <v>342</v>
      </c>
      <c r="OQY60" s="233">
        <v>3.8</v>
      </c>
      <c r="OQZ60" s="233">
        <f>OQW60*OQY60</f>
        <v>95</v>
      </c>
      <c r="ORA60" s="233">
        <v>12</v>
      </c>
      <c r="ORB60" s="233">
        <v>142</v>
      </c>
      <c r="ORC60" s="233" t="s">
        <v>343</v>
      </c>
      <c r="ORD60" s="233" t="s">
        <v>344</v>
      </c>
      <c r="ORE60" s="233">
        <v>25</v>
      </c>
      <c r="ORF60" s="233" t="s">
        <v>342</v>
      </c>
      <c r="ORG60" s="233">
        <v>3.8</v>
      </c>
      <c r="ORH60" s="233">
        <f>ORE60*ORG60</f>
        <v>95</v>
      </c>
      <c r="ORI60" s="233">
        <v>12</v>
      </c>
      <c r="ORJ60" s="233">
        <v>142</v>
      </c>
      <c r="ORK60" s="233" t="s">
        <v>343</v>
      </c>
      <c r="ORL60" s="233" t="s">
        <v>344</v>
      </c>
      <c r="ORM60" s="233">
        <v>25</v>
      </c>
      <c r="ORN60" s="233" t="s">
        <v>342</v>
      </c>
      <c r="ORO60" s="233">
        <v>3.8</v>
      </c>
      <c r="ORP60" s="233">
        <f>ORM60*ORO60</f>
        <v>95</v>
      </c>
      <c r="ORQ60" s="233">
        <v>12</v>
      </c>
      <c r="ORR60" s="233">
        <v>142</v>
      </c>
      <c r="ORS60" s="233" t="s">
        <v>343</v>
      </c>
      <c r="ORT60" s="233" t="s">
        <v>344</v>
      </c>
      <c r="ORU60" s="233">
        <v>25</v>
      </c>
      <c r="ORV60" s="233" t="s">
        <v>342</v>
      </c>
      <c r="ORW60" s="233">
        <v>3.8</v>
      </c>
      <c r="ORX60" s="233">
        <f>ORU60*ORW60</f>
        <v>95</v>
      </c>
      <c r="ORY60" s="233">
        <v>12</v>
      </c>
      <c r="ORZ60" s="233">
        <v>142</v>
      </c>
      <c r="OSA60" s="233" t="s">
        <v>343</v>
      </c>
      <c r="OSB60" s="233" t="s">
        <v>344</v>
      </c>
      <c r="OSC60" s="233">
        <v>25</v>
      </c>
      <c r="OSD60" s="233" t="s">
        <v>342</v>
      </c>
      <c r="OSE60" s="233">
        <v>3.8</v>
      </c>
      <c r="OSF60" s="233">
        <f>OSC60*OSE60</f>
        <v>95</v>
      </c>
      <c r="OSG60" s="233">
        <v>12</v>
      </c>
      <c r="OSH60" s="233">
        <v>142</v>
      </c>
      <c r="OSI60" s="233" t="s">
        <v>343</v>
      </c>
      <c r="OSJ60" s="233" t="s">
        <v>344</v>
      </c>
      <c r="OSK60" s="233">
        <v>25</v>
      </c>
      <c r="OSL60" s="233" t="s">
        <v>342</v>
      </c>
      <c r="OSM60" s="233">
        <v>3.8</v>
      </c>
      <c r="OSN60" s="233">
        <f>OSK60*OSM60</f>
        <v>95</v>
      </c>
      <c r="OSO60" s="233">
        <v>12</v>
      </c>
      <c r="OSP60" s="233">
        <v>142</v>
      </c>
      <c r="OSQ60" s="233" t="s">
        <v>343</v>
      </c>
      <c r="OSR60" s="233" t="s">
        <v>344</v>
      </c>
      <c r="OSS60" s="233">
        <v>25</v>
      </c>
      <c r="OST60" s="233" t="s">
        <v>342</v>
      </c>
      <c r="OSU60" s="233">
        <v>3.8</v>
      </c>
      <c r="OSV60" s="233">
        <f>OSS60*OSU60</f>
        <v>95</v>
      </c>
      <c r="OSW60" s="233">
        <v>12</v>
      </c>
      <c r="OSX60" s="233">
        <v>142</v>
      </c>
      <c r="OSY60" s="233" t="s">
        <v>343</v>
      </c>
      <c r="OSZ60" s="233" t="s">
        <v>344</v>
      </c>
      <c r="OTA60" s="233">
        <v>25</v>
      </c>
      <c r="OTB60" s="233" t="s">
        <v>342</v>
      </c>
      <c r="OTC60" s="233">
        <v>3.8</v>
      </c>
      <c r="OTD60" s="233">
        <f>OTA60*OTC60</f>
        <v>95</v>
      </c>
      <c r="OTE60" s="233">
        <v>12</v>
      </c>
      <c r="OTF60" s="233">
        <v>142</v>
      </c>
      <c r="OTG60" s="233" t="s">
        <v>343</v>
      </c>
      <c r="OTH60" s="233" t="s">
        <v>344</v>
      </c>
      <c r="OTI60" s="233">
        <v>25</v>
      </c>
      <c r="OTJ60" s="233" t="s">
        <v>342</v>
      </c>
      <c r="OTK60" s="233">
        <v>3.8</v>
      </c>
      <c r="OTL60" s="233">
        <f>OTI60*OTK60</f>
        <v>95</v>
      </c>
      <c r="OTM60" s="233">
        <v>12</v>
      </c>
      <c r="OTN60" s="233">
        <v>142</v>
      </c>
      <c r="OTO60" s="233" t="s">
        <v>343</v>
      </c>
      <c r="OTP60" s="233" t="s">
        <v>344</v>
      </c>
      <c r="OTQ60" s="233">
        <v>25</v>
      </c>
      <c r="OTR60" s="233" t="s">
        <v>342</v>
      </c>
      <c r="OTS60" s="233">
        <v>3.8</v>
      </c>
      <c r="OTT60" s="233">
        <f>OTQ60*OTS60</f>
        <v>95</v>
      </c>
      <c r="OTU60" s="233">
        <v>12</v>
      </c>
      <c r="OTV60" s="233">
        <v>142</v>
      </c>
      <c r="OTW60" s="233" t="s">
        <v>343</v>
      </c>
      <c r="OTX60" s="233" t="s">
        <v>344</v>
      </c>
      <c r="OTY60" s="233">
        <v>25</v>
      </c>
      <c r="OTZ60" s="233" t="s">
        <v>342</v>
      </c>
      <c r="OUA60" s="233">
        <v>3.8</v>
      </c>
      <c r="OUB60" s="233">
        <f>OTY60*OUA60</f>
        <v>95</v>
      </c>
      <c r="OUC60" s="233">
        <v>12</v>
      </c>
      <c r="OUD60" s="233">
        <v>142</v>
      </c>
      <c r="OUE60" s="233" t="s">
        <v>343</v>
      </c>
      <c r="OUF60" s="233" t="s">
        <v>344</v>
      </c>
      <c r="OUG60" s="233">
        <v>25</v>
      </c>
      <c r="OUH60" s="233" t="s">
        <v>342</v>
      </c>
      <c r="OUI60" s="233">
        <v>3.8</v>
      </c>
      <c r="OUJ60" s="233">
        <f>OUG60*OUI60</f>
        <v>95</v>
      </c>
      <c r="OUK60" s="233">
        <v>12</v>
      </c>
      <c r="OUL60" s="233">
        <v>142</v>
      </c>
      <c r="OUM60" s="233" t="s">
        <v>343</v>
      </c>
      <c r="OUN60" s="233" t="s">
        <v>344</v>
      </c>
      <c r="OUO60" s="233">
        <v>25</v>
      </c>
      <c r="OUP60" s="233" t="s">
        <v>342</v>
      </c>
      <c r="OUQ60" s="233">
        <v>3.8</v>
      </c>
      <c r="OUR60" s="233">
        <f>OUO60*OUQ60</f>
        <v>95</v>
      </c>
      <c r="OUS60" s="233">
        <v>12</v>
      </c>
      <c r="OUT60" s="233">
        <v>142</v>
      </c>
      <c r="OUU60" s="233" t="s">
        <v>343</v>
      </c>
      <c r="OUV60" s="233" t="s">
        <v>344</v>
      </c>
      <c r="OUW60" s="233">
        <v>25</v>
      </c>
      <c r="OUX60" s="233" t="s">
        <v>342</v>
      </c>
      <c r="OUY60" s="233">
        <v>3.8</v>
      </c>
      <c r="OUZ60" s="233">
        <f>OUW60*OUY60</f>
        <v>95</v>
      </c>
      <c r="OVA60" s="233">
        <v>12</v>
      </c>
      <c r="OVB60" s="233">
        <v>142</v>
      </c>
      <c r="OVC60" s="233" t="s">
        <v>343</v>
      </c>
      <c r="OVD60" s="233" t="s">
        <v>344</v>
      </c>
      <c r="OVE60" s="233">
        <v>25</v>
      </c>
      <c r="OVF60" s="233" t="s">
        <v>342</v>
      </c>
      <c r="OVG60" s="233">
        <v>3.8</v>
      </c>
      <c r="OVH60" s="233">
        <f>OVE60*OVG60</f>
        <v>95</v>
      </c>
      <c r="OVI60" s="233">
        <v>12</v>
      </c>
      <c r="OVJ60" s="233">
        <v>142</v>
      </c>
      <c r="OVK60" s="233" t="s">
        <v>343</v>
      </c>
      <c r="OVL60" s="233" t="s">
        <v>344</v>
      </c>
      <c r="OVM60" s="233">
        <v>25</v>
      </c>
      <c r="OVN60" s="233" t="s">
        <v>342</v>
      </c>
      <c r="OVO60" s="233">
        <v>3.8</v>
      </c>
      <c r="OVP60" s="233">
        <f>OVM60*OVO60</f>
        <v>95</v>
      </c>
      <c r="OVQ60" s="233">
        <v>12</v>
      </c>
      <c r="OVR60" s="233">
        <v>142</v>
      </c>
      <c r="OVS60" s="233" t="s">
        <v>343</v>
      </c>
      <c r="OVT60" s="233" t="s">
        <v>344</v>
      </c>
      <c r="OVU60" s="233">
        <v>25</v>
      </c>
      <c r="OVV60" s="233" t="s">
        <v>342</v>
      </c>
      <c r="OVW60" s="233">
        <v>3.8</v>
      </c>
      <c r="OVX60" s="233">
        <f>OVU60*OVW60</f>
        <v>95</v>
      </c>
      <c r="OVY60" s="233">
        <v>12</v>
      </c>
      <c r="OVZ60" s="233">
        <v>142</v>
      </c>
      <c r="OWA60" s="233" t="s">
        <v>343</v>
      </c>
      <c r="OWB60" s="233" t="s">
        <v>344</v>
      </c>
      <c r="OWC60" s="233">
        <v>25</v>
      </c>
      <c r="OWD60" s="233" t="s">
        <v>342</v>
      </c>
      <c r="OWE60" s="233">
        <v>3.8</v>
      </c>
      <c r="OWF60" s="233">
        <f>OWC60*OWE60</f>
        <v>95</v>
      </c>
      <c r="OWG60" s="233">
        <v>12</v>
      </c>
      <c r="OWH60" s="233">
        <v>142</v>
      </c>
      <c r="OWI60" s="233" t="s">
        <v>343</v>
      </c>
      <c r="OWJ60" s="233" t="s">
        <v>344</v>
      </c>
      <c r="OWK60" s="233">
        <v>25</v>
      </c>
      <c r="OWL60" s="233" t="s">
        <v>342</v>
      </c>
      <c r="OWM60" s="233">
        <v>3.8</v>
      </c>
      <c r="OWN60" s="233">
        <f>OWK60*OWM60</f>
        <v>95</v>
      </c>
      <c r="OWO60" s="233">
        <v>12</v>
      </c>
      <c r="OWP60" s="233">
        <v>142</v>
      </c>
      <c r="OWQ60" s="233" t="s">
        <v>343</v>
      </c>
      <c r="OWR60" s="233" t="s">
        <v>344</v>
      </c>
      <c r="OWS60" s="233">
        <v>25</v>
      </c>
      <c r="OWT60" s="233" t="s">
        <v>342</v>
      </c>
      <c r="OWU60" s="233">
        <v>3.8</v>
      </c>
      <c r="OWV60" s="233">
        <f>OWS60*OWU60</f>
        <v>95</v>
      </c>
      <c r="OWW60" s="233">
        <v>12</v>
      </c>
      <c r="OWX60" s="233">
        <v>142</v>
      </c>
      <c r="OWY60" s="233" t="s">
        <v>343</v>
      </c>
      <c r="OWZ60" s="233" t="s">
        <v>344</v>
      </c>
      <c r="OXA60" s="233">
        <v>25</v>
      </c>
      <c r="OXB60" s="233" t="s">
        <v>342</v>
      </c>
      <c r="OXC60" s="233">
        <v>3.8</v>
      </c>
      <c r="OXD60" s="233">
        <f>OXA60*OXC60</f>
        <v>95</v>
      </c>
      <c r="OXE60" s="233">
        <v>12</v>
      </c>
      <c r="OXF60" s="233">
        <v>142</v>
      </c>
      <c r="OXG60" s="233" t="s">
        <v>343</v>
      </c>
      <c r="OXH60" s="233" t="s">
        <v>344</v>
      </c>
      <c r="OXI60" s="233">
        <v>25</v>
      </c>
      <c r="OXJ60" s="233" t="s">
        <v>342</v>
      </c>
      <c r="OXK60" s="233">
        <v>3.8</v>
      </c>
      <c r="OXL60" s="233">
        <f>OXI60*OXK60</f>
        <v>95</v>
      </c>
      <c r="OXM60" s="233">
        <v>12</v>
      </c>
      <c r="OXN60" s="233">
        <v>142</v>
      </c>
      <c r="OXO60" s="233" t="s">
        <v>343</v>
      </c>
      <c r="OXP60" s="233" t="s">
        <v>344</v>
      </c>
      <c r="OXQ60" s="233">
        <v>25</v>
      </c>
      <c r="OXR60" s="233" t="s">
        <v>342</v>
      </c>
      <c r="OXS60" s="233">
        <v>3.8</v>
      </c>
      <c r="OXT60" s="233">
        <f>OXQ60*OXS60</f>
        <v>95</v>
      </c>
      <c r="OXU60" s="233">
        <v>12</v>
      </c>
      <c r="OXV60" s="233">
        <v>142</v>
      </c>
      <c r="OXW60" s="233" t="s">
        <v>343</v>
      </c>
      <c r="OXX60" s="233" t="s">
        <v>344</v>
      </c>
      <c r="OXY60" s="233">
        <v>25</v>
      </c>
      <c r="OXZ60" s="233" t="s">
        <v>342</v>
      </c>
      <c r="OYA60" s="233">
        <v>3.8</v>
      </c>
      <c r="OYB60" s="233">
        <f>OXY60*OYA60</f>
        <v>95</v>
      </c>
      <c r="OYC60" s="233">
        <v>12</v>
      </c>
      <c r="OYD60" s="233">
        <v>142</v>
      </c>
      <c r="OYE60" s="233" t="s">
        <v>343</v>
      </c>
      <c r="OYF60" s="233" t="s">
        <v>344</v>
      </c>
      <c r="OYG60" s="233">
        <v>25</v>
      </c>
      <c r="OYH60" s="233" t="s">
        <v>342</v>
      </c>
      <c r="OYI60" s="233">
        <v>3.8</v>
      </c>
      <c r="OYJ60" s="233">
        <f>OYG60*OYI60</f>
        <v>95</v>
      </c>
      <c r="OYK60" s="233">
        <v>12</v>
      </c>
      <c r="OYL60" s="233">
        <v>142</v>
      </c>
      <c r="OYM60" s="233" t="s">
        <v>343</v>
      </c>
      <c r="OYN60" s="233" t="s">
        <v>344</v>
      </c>
      <c r="OYO60" s="233">
        <v>25</v>
      </c>
      <c r="OYP60" s="233" t="s">
        <v>342</v>
      </c>
      <c r="OYQ60" s="233">
        <v>3.8</v>
      </c>
      <c r="OYR60" s="233">
        <f>OYO60*OYQ60</f>
        <v>95</v>
      </c>
      <c r="OYS60" s="233">
        <v>12</v>
      </c>
      <c r="OYT60" s="233">
        <v>142</v>
      </c>
      <c r="OYU60" s="233" t="s">
        <v>343</v>
      </c>
      <c r="OYV60" s="233" t="s">
        <v>344</v>
      </c>
      <c r="OYW60" s="233">
        <v>25</v>
      </c>
      <c r="OYX60" s="233" t="s">
        <v>342</v>
      </c>
      <c r="OYY60" s="233">
        <v>3.8</v>
      </c>
      <c r="OYZ60" s="233">
        <f>OYW60*OYY60</f>
        <v>95</v>
      </c>
      <c r="OZA60" s="233">
        <v>12</v>
      </c>
      <c r="OZB60" s="233">
        <v>142</v>
      </c>
      <c r="OZC60" s="233" t="s">
        <v>343</v>
      </c>
      <c r="OZD60" s="233" t="s">
        <v>344</v>
      </c>
      <c r="OZE60" s="233">
        <v>25</v>
      </c>
      <c r="OZF60" s="233" t="s">
        <v>342</v>
      </c>
      <c r="OZG60" s="233">
        <v>3.8</v>
      </c>
      <c r="OZH60" s="233">
        <f>OZE60*OZG60</f>
        <v>95</v>
      </c>
      <c r="OZI60" s="233">
        <v>12</v>
      </c>
      <c r="OZJ60" s="233">
        <v>142</v>
      </c>
      <c r="OZK60" s="233" t="s">
        <v>343</v>
      </c>
      <c r="OZL60" s="233" t="s">
        <v>344</v>
      </c>
      <c r="OZM60" s="233">
        <v>25</v>
      </c>
      <c r="OZN60" s="233" t="s">
        <v>342</v>
      </c>
      <c r="OZO60" s="233">
        <v>3.8</v>
      </c>
      <c r="OZP60" s="233">
        <f>OZM60*OZO60</f>
        <v>95</v>
      </c>
      <c r="OZQ60" s="233">
        <v>12</v>
      </c>
      <c r="OZR60" s="233">
        <v>142</v>
      </c>
      <c r="OZS60" s="233" t="s">
        <v>343</v>
      </c>
      <c r="OZT60" s="233" t="s">
        <v>344</v>
      </c>
      <c r="OZU60" s="233">
        <v>25</v>
      </c>
      <c r="OZV60" s="233" t="s">
        <v>342</v>
      </c>
      <c r="OZW60" s="233">
        <v>3.8</v>
      </c>
      <c r="OZX60" s="233">
        <f>OZU60*OZW60</f>
        <v>95</v>
      </c>
      <c r="OZY60" s="233">
        <v>12</v>
      </c>
      <c r="OZZ60" s="233">
        <v>142</v>
      </c>
      <c r="PAA60" s="233" t="s">
        <v>343</v>
      </c>
      <c r="PAB60" s="233" t="s">
        <v>344</v>
      </c>
      <c r="PAC60" s="233">
        <v>25</v>
      </c>
      <c r="PAD60" s="233" t="s">
        <v>342</v>
      </c>
      <c r="PAE60" s="233">
        <v>3.8</v>
      </c>
      <c r="PAF60" s="233">
        <f>PAC60*PAE60</f>
        <v>95</v>
      </c>
      <c r="PAG60" s="233">
        <v>12</v>
      </c>
      <c r="PAH60" s="233">
        <v>142</v>
      </c>
      <c r="PAI60" s="233" t="s">
        <v>343</v>
      </c>
      <c r="PAJ60" s="233" t="s">
        <v>344</v>
      </c>
      <c r="PAK60" s="233">
        <v>25</v>
      </c>
      <c r="PAL60" s="233" t="s">
        <v>342</v>
      </c>
      <c r="PAM60" s="233">
        <v>3.8</v>
      </c>
      <c r="PAN60" s="233">
        <f>PAK60*PAM60</f>
        <v>95</v>
      </c>
      <c r="PAO60" s="233">
        <v>12</v>
      </c>
      <c r="PAP60" s="233">
        <v>142</v>
      </c>
      <c r="PAQ60" s="233" t="s">
        <v>343</v>
      </c>
      <c r="PAR60" s="233" t="s">
        <v>344</v>
      </c>
      <c r="PAS60" s="233">
        <v>25</v>
      </c>
      <c r="PAT60" s="233" t="s">
        <v>342</v>
      </c>
      <c r="PAU60" s="233">
        <v>3.8</v>
      </c>
      <c r="PAV60" s="233">
        <f>PAS60*PAU60</f>
        <v>95</v>
      </c>
      <c r="PAW60" s="233">
        <v>12</v>
      </c>
      <c r="PAX60" s="233">
        <v>142</v>
      </c>
      <c r="PAY60" s="233" t="s">
        <v>343</v>
      </c>
      <c r="PAZ60" s="233" t="s">
        <v>344</v>
      </c>
      <c r="PBA60" s="233">
        <v>25</v>
      </c>
      <c r="PBB60" s="233" t="s">
        <v>342</v>
      </c>
      <c r="PBC60" s="233">
        <v>3.8</v>
      </c>
      <c r="PBD60" s="233">
        <f>PBA60*PBC60</f>
        <v>95</v>
      </c>
      <c r="PBE60" s="233">
        <v>12</v>
      </c>
      <c r="PBF60" s="233">
        <v>142</v>
      </c>
      <c r="PBG60" s="233" t="s">
        <v>343</v>
      </c>
      <c r="PBH60" s="233" t="s">
        <v>344</v>
      </c>
      <c r="PBI60" s="233">
        <v>25</v>
      </c>
      <c r="PBJ60" s="233" t="s">
        <v>342</v>
      </c>
      <c r="PBK60" s="233">
        <v>3.8</v>
      </c>
      <c r="PBL60" s="233">
        <f>PBI60*PBK60</f>
        <v>95</v>
      </c>
      <c r="PBM60" s="233">
        <v>12</v>
      </c>
      <c r="PBN60" s="233">
        <v>142</v>
      </c>
      <c r="PBO60" s="233" t="s">
        <v>343</v>
      </c>
      <c r="PBP60" s="233" t="s">
        <v>344</v>
      </c>
      <c r="PBQ60" s="233">
        <v>25</v>
      </c>
      <c r="PBR60" s="233" t="s">
        <v>342</v>
      </c>
      <c r="PBS60" s="233">
        <v>3.8</v>
      </c>
      <c r="PBT60" s="233">
        <f>PBQ60*PBS60</f>
        <v>95</v>
      </c>
      <c r="PBU60" s="233">
        <v>12</v>
      </c>
      <c r="PBV60" s="233">
        <v>142</v>
      </c>
      <c r="PBW60" s="233" t="s">
        <v>343</v>
      </c>
      <c r="PBX60" s="233" t="s">
        <v>344</v>
      </c>
      <c r="PBY60" s="233">
        <v>25</v>
      </c>
      <c r="PBZ60" s="233" t="s">
        <v>342</v>
      </c>
      <c r="PCA60" s="233">
        <v>3.8</v>
      </c>
      <c r="PCB60" s="233">
        <f>PBY60*PCA60</f>
        <v>95</v>
      </c>
      <c r="PCC60" s="233">
        <v>12</v>
      </c>
      <c r="PCD60" s="233">
        <v>142</v>
      </c>
      <c r="PCE60" s="233" t="s">
        <v>343</v>
      </c>
      <c r="PCF60" s="233" t="s">
        <v>344</v>
      </c>
      <c r="PCG60" s="233">
        <v>25</v>
      </c>
      <c r="PCH60" s="233" t="s">
        <v>342</v>
      </c>
      <c r="PCI60" s="233">
        <v>3.8</v>
      </c>
      <c r="PCJ60" s="233">
        <f>PCG60*PCI60</f>
        <v>95</v>
      </c>
      <c r="PCK60" s="233">
        <v>12</v>
      </c>
      <c r="PCL60" s="233">
        <v>142</v>
      </c>
      <c r="PCM60" s="233" t="s">
        <v>343</v>
      </c>
      <c r="PCN60" s="233" t="s">
        <v>344</v>
      </c>
      <c r="PCO60" s="233">
        <v>25</v>
      </c>
      <c r="PCP60" s="233" t="s">
        <v>342</v>
      </c>
      <c r="PCQ60" s="233">
        <v>3.8</v>
      </c>
      <c r="PCR60" s="233">
        <f>PCO60*PCQ60</f>
        <v>95</v>
      </c>
      <c r="PCS60" s="233">
        <v>12</v>
      </c>
      <c r="PCT60" s="233">
        <v>142</v>
      </c>
      <c r="PCU60" s="233" t="s">
        <v>343</v>
      </c>
      <c r="PCV60" s="233" t="s">
        <v>344</v>
      </c>
      <c r="PCW60" s="233">
        <v>25</v>
      </c>
      <c r="PCX60" s="233" t="s">
        <v>342</v>
      </c>
      <c r="PCY60" s="233">
        <v>3.8</v>
      </c>
      <c r="PCZ60" s="233">
        <f>PCW60*PCY60</f>
        <v>95</v>
      </c>
      <c r="PDA60" s="233">
        <v>12</v>
      </c>
      <c r="PDB60" s="233">
        <v>142</v>
      </c>
      <c r="PDC60" s="233" t="s">
        <v>343</v>
      </c>
      <c r="PDD60" s="233" t="s">
        <v>344</v>
      </c>
      <c r="PDE60" s="233">
        <v>25</v>
      </c>
      <c r="PDF60" s="233" t="s">
        <v>342</v>
      </c>
      <c r="PDG60" s="233">
        <v>3.8</v>
      </c>
      <c r="PDH60" s="233">
        <f>PDE60*PDG60</f>
        <v>95</v>
      </c>
      <c r="PDI60" s="233">
        <v>12</v>
      </c>
      <c r="PDJ60" s="233">
        <v>142</v>
      </c>
      <c r="PDK60" s="233" t="s">
        <v>343</v>
      </c>
      <c r="PDL60" s="233" t="s">
        <v>344</v>
      </c>
      <c r="PDM60" s="233">
        <v>25</v>
      </c>
      <c r="PDN60" s="233" t="s">
        <v>342</v>
      </c>
      <c r="PDO60" s="233">
        <v>3.8</v>
      </c>
      <c r="PDP60" s="233">
        <f>PDM60*PDO60</f>
        <v>95</v>
      </c>
      <c r="PDQ60" s="233">
        <v>12</v>
      </c>
      <c r="PDR60" s="233">
        <v>142</v>
      </c>
      <c r="PDS60" s="233" t="s">
        <v>343</v>
      </c>
      <c r="PDT60" s="233" t="s">
        <v>344</v>
      </c>
      <c r="PDU60" s="233">
        <v>25</v>
      </c>
      <c r="PDV60" s="233" t="s">
        <v>342</v>
      </c>
      <c r="PDW60" s="233">
        <v>3.8</v>
      </c>
      <c r="PDX60" s="233">
        <f>PDU60*PDW60</f>
        <v>95</v>
      </c>
      <c r="PDY60" s="233">
        <v>12</v>
      </c>
      <c r="PDZ60" s="233">
        <v>142</v>
      </c>
      <c r="PEA60" s="233" t="s">
        <v>343</v>
      </c>
      <c r="PEB60" s="233" t="s">
        <v>344</v>
      </c>
      <c r="PEC60" s="233">
        <v>25</v>
      </c>
      <c r="PED60" s="233" t="s">
        <v>342</v>
      </c>
      <c r="PEE60" s="233">
        <v>3.8</v>
      </c>
      <c r="PEF60" s="233">
        <f>PEC60*PEE60</f>
        <v>95</v>
      </c>
      <c r="PEG60" s="233">
        <v>12</v>
      </c>
      <c r="PEH60" s="233">
        <v>142</v>
      </c>
      <c r="PEI60" s="233" t="s">
        <v>343</v>
      </c>
      <c r="PEJ60" s="233" t="s">
        <v>344</v>
      </c>
      <c r="PEK60" s="233">
        <v>25</v>
      </c>
      <c r="PEL60" s="233" t="s">
        <v>342</v>
      </c>
      <c r="PEM60" s="233">
        <v>3.8</v>
      </c>
      <c r="PEN60" s="233">
        <f>PEK60*PEM60</f>
        <v>95</v>
      </c>
      <c r="PEO60" s="233">
        <v>12</v>
      </c>
      <c r="PEP60" s="233">
        <v>142</v>
      </c>
      <c r="PEQ60" s="233" t="s">
        <v>343</v>
      </c>
      <c r="PER60" s="233" t="s">
        <v>344</v>
      </c>
      <c r="PES60" s="233">
        <v>25</v>
      </c>
      <c r="PET60" s="233" t="s">
        <v>342</v>
      </c>
      <c r="PEU60" s="233">
        <v>3.8</v>
      </c>
      <c r="PEV60" s="233">
        <f>PES60*PEU60</f>
        <v>95</v>
      </c>
      <c r="PEW60" s="233">
        <v>12</v>
      </c>
      <c r="PEX60" s="233">
        <v>142</v>
      </c>
      <c r="PEY60" s="233" t="s">
        <v>343</v>
      </c>
      <c r="PEZ60" s="233" t="s">
        <v>344</v>
      </c>
      <c r="PFA60" s="233">
        <v>25</v>
      </c>
      <c r="PFB60" s="233" t="s">
        <v>342</v>
      </c>
      <c r="PFC60" s="233">
        <v>3.8</v>
      </c>
      <c r="PFD60" s="233">
        <f>PFA60*PFC60</f>
        <v>95</v>
      </c>
      <c r="PFE60" s="233">
        <v>12</v>
      </c>
      <c r="PFF60" s="233">
        <v>142</v>
      </c>
      <c r="PFG60" s="233" t="s">
        <v>343</v>
      </c>
      <c r="PFH60" s="233" t="s">
        <v>344</v>
      </c>
      <c r="PFI60" s="233">
        <v>25</v>
      </c>
      <c r="PFJ60" s="233" t="s">
        <v>342</v>
      </c>
      <c r="PFK60" s="233">
        <v>3.8</v>
      </c>
      <c r="PFL60" s="233">
        <f>PFI60*PFK60</f>
        <v>95</v>
      </c>
      <c r="PFM60" s="233">
        <v>12</v>
      </c>
      <c r="PFN60" s="233">
        <v>142</v>
      </c>
      <c r="PFO60" s="233" t="s">
        <v>343</v>
      </c>
      <c r="PFP60" s="233" t="s">
        <v>344</v>
      </c>
      <c r="PFQ60" s="233">
        <v>25</v>
      </c>
      <c r="PFR60" s="233" t="s">
        <v>342</v>
      </c>
      <c r="PFS60" s="233">
        <v>3.8</v>
      </c>
      <c r="PFT60" s="233">
        <f>PFQ60*PFS60</f>
        <v>95</v>
      </c>
      <c r="PFU60" s="233">
        <v>12</v>
      </c>
      <c r="PFV60" s="233">
        <v>142</v>
      </c>
      <c r="PFW60" s="233" t="s">
        <v>343</v>
      </c>
      <c r="PFX60" s="233" t="s">
        <v>344</v>
      </c>
      <c r="PFY60" s="233">
        <v>25</v>
      </c>
      <c r="PFZ60" s="233" t="s">
        <v>342</v>
      </c>
      <c r="PGA60" s="233">
        <v>3.8</v>
      </c>
      <c r="PGB60" s="233">
        <f>PFY60*PGA60</f>
        <v>95</v>
      </c>
      <c r="PGC60" s="233">
        <v>12</v>
      </c>
      <c r="PGD60" s="233">
        <v>142</v>
      </c>
      <c r="PGE60" s="233" t="s">
        <v>343</v>
      </c>
      <c r="PGF60" s="233" t="s">
        <v>344</v>
      </c>
      <c r="PGG60" s="233">
        <v>25</v>
      </c>
      <c r="PGH60" s="233" t="s">
        <v>342</v>
      </c>
      <c r="PGI60" s="233">
        <v>3.8</v>
      </c>
      <c r="PGJ60" s="233">
        <f>PGG60*PGI60</f>
        <v>95</v>
      </c>
      <c r="PGK60" s="233">
        <v>12</v>
      </c>
      <c r="PGL60" s="233">
        <v>142</v>
      </c>
      <c r="PGM60" s="233" t="s">
        <v>343</v>
      </c>
      <c r="PGN60" s="233" t="s">
        <v>344</v>
      </c>
      <c r="PGO60" s="233">
        <v>25</v>
      </c>
      <c r="PGP60" s="233" t="s">
        <v>342</v>
      </c>
      <c r="PGQ60" s="233">
        <v>3.8</v>
      </c>
      <c r="PGR60" s="233">
        <f>PGO60*PGQ60</f>
        <v>95</v>
      </c>
      <c r="PGS60" s="233">
        <v>12</v>
      </c>
      <c r="PGT60" s="233">
        <v>142</v>
      </c>
      <c r="PGU60" s="233" t="s">
        <v>343</v>
      </c>
      <c r="PGV60" s="233" t="s">
        <v>344</v>
      </c>
      <c r="PGW60" s="233">
        <v>25</v>
      </c>
      <c r="PGX60" s="233" t="s">
        <v>342</v>
      </c>
      <c r="PGY60" s="233">
        <v>3.8</v>
      </c>
      <c r="PGZ60" s="233">
        <f>PGW60*PGY60</f>
        <v>95</v>
      </c>
      <c r="PHA60" s="233">
        <v>12</v>
      </c>
      <c r="PHB60" s="233">
        <v>142</v>
      </c>
      <c r="PHC60" s="233" t="s">
        <v>343</v>
      </c>
      <c r="PHD60" s="233" t="s">
        <v>344</v>
      </c>
      <c r="PHE60" s="233">
        <v>25</v>
      </c>
      <c r="PHF60" s="233" t="s">
        <v>342</v>
      </c>
      <c r="PHG60" s="233">
        <v>3.8</v>
      </c>
      <c r="PHH60" s="233">
        <f>PHE60*PHG60</f>
        <v>95</v>
      </c>
      <c r="PHI60" s="233">
        <v>12</v>
      </c>
      <c r="PHJ60" s="233">
        <v>142</v>
      </c>
      <c r="PHK60" s="233" t="s">
        <v>343</v>
      </c>
      <c r="PHL60" s="233" t="s">
        <v>344</v>
      </c>
      <c r="PHM60" s="233">
        <v>25</v>
      </c>
      <c r="PHN60" s="233" t="s">
        <v>342</v>
      </c>
      <c r="PHO60" s="233">
        <v>3.8</v>
      </c>
      <c r="PHP60" s="233">
        <f>PHM60*PHO60</f>
        <v>95</v>
      </c>
      <c r="PHQ60" s="233">
        <v>12</v>
      </c>
      <c r="PHR60" s="233">
        <v>142</v>
      </c>
      <c r="PHS60" s="233" t="s">
        <v>343</v>
      </c>
      <c r="PHT60" s="233" t="s">
        <v>344</v>
      </c>
      <c r="PHU60" s="233">
        <v>25</v>
      </c>
      <c r="PHV60" s="233" t="s">
        <v>342</v>
      </c>
      <c r="PHW60" s="233">
        <v>3.8</v>
      </c>
      <c r="PHX60" s="233">
        <f>PHU60*PHW60</f>
        <v>95</v>
      </c>
      <c r="PHY60" s="233">
        <v>12</v>
      </c>
      <c r="PHZ60" s="233">
        <v>142</v>
      </c>
      <c r="PIA60" s="233" t="s">
        <v>343</v>
      </c>
      <c r="PIB60" s="233" t="s">
        <v>344</v>
      </c>
      <c r="PIC60" s="233">
        <v>25</v>
      </c>
      <c r="PID60" s="233" t="s">
        <v>342</v>
      </c>
      <c r="PIE60" s="233">
        <v>3.8</v>
      </c>
      <c r="PIF60" s="233">
        <f>PIC60*PIE60</f>
        <v>95</v>
      </c>
      <c r="PIG60" s="233">
        <v>12</v>
      </c>
      <c r="PIH60" s="233">
        <v>142</v>
      </c>
      <c r="PII60" s="233" t="s">
        <v>343</v>
      </c>
      <c r="PIJ60" s="233" t="s">
        <v>344</v>
      </c>
      <c r="PIK60" s="233">
        <v>25</v>
      </c>
      <c r="PIL60" s="233" t="s">
        <v>342</v>
      </c>
      <c r="PIM60" s="233">
        <v>3.8</v>
      </c>
      <c r="PIN60" s="233">
        <f>PIK60*PIM60</f>
        <v>95</v>
      </c>
      <c r="PIO60" s="233">
        <v>12</v>
      </c>
      <c r="PIP60" s="233">
        <v>142</v>
      </c>
      <c r="PIQ60" s="233" t="s">
        <v>343</v>
      </c>
      <c r="PIR60" s="233" t="s">
        <v>344</v>
      </c>
      <c r="PIS60" s="233">
        <v>25</v>
      </c>
      <c r="PIT60" s="233" t="s">
        <v>342</v>
      </c>
      <c r="PIU60" s="233">
        <v>3.8</v>
      </c>
      <c r="PIV60" s="233">
        <f>PIS60*PIU60</f>
        <v>95</v>
      </c>
      <c r="PIW60" s="233">
        <v>12</v>
      </c>
      <c r="PIX60" s="233">
        <v>142</v>
      </c>
      <c r="PIY60" s="233" t="s">
        <v>343</v>
      </c>
      <c r="PIZ60" s="233" t="s">
        <v>344</v>
      </c>
      <c r="PJA60" s="233">
        <v>25</v>
      </c>
      <c r="PJB60" s="233" t="s">
        <v>342</v>
      </c>
      <c r="PJC60" s="233">
        <v>3.8</v>
      </c>
      <c r="PJD60" s="233">
        <f>PJA60*PJC60</f>
        <v>95</v>
      </c>
      <c r="PJE60" s="233">
        <v>12</v>
      </c>
      <c r="PJF60" s="233">
        <v>142</v>
      </c>
      <c r="PJG60" s="233" t="s">
        <v>343</v>
      </c>
      <c r="PJH60" s="233" t="s">
        <v>344</v>
      </c>
      <c r="PJI60" s="233">
        <v>25</v>
      </c>
      <c r="PJJ60" s="233" t="s">
        <v>342</v>
      </c>
      <c r="PJK60" s="233">
        <v>3.8</v>
      </c>
      <c r="PJL60" s="233">
        <f>PJI60*PJK60</f>
        <v>95</v>
      </c>
      <c r="PJM60" s="233">
        <v>12</v>
      </c>
      <c r="PJN60" s="233">
        <v>142</v>
      </c>
      <c r="PJO60" s="233" t="s">
        <v>343</v>
      </c>
      <c r="PJP60" s="233" t="s">
        <v>344</v>
      </c>
      <c r="PJQ60" s="233">
        <v>25</v>
      </c>
      <c r="PJR60" s="233" t="s">
        <v>342</v>
      </c>
      <c r="PJS60" s="233">
        <v>3.8</v>
      </c>
      <c r="PJT60" s="233">
        <f>PJQ60*PJS60</f>
        <v>95</v>
      </c>
      <c r="PJU60" s="233">
        <v>12</v>
      </c>
      <c r="PJV60" s="233">
        <v>142</v>
      </c>
      <c r="PJW60" s="233" t="s">
        <v>343</v>
      </c>
      <c r="PJX60" s="233" t="s">
        <v>344</v>
      </c>
      <c r="PJY60" s="233">
        <v>25</v>
      </c>
      <c r="PJZ60" s="233" t="s">
        <v>342</v>
      </c>
      <c r="PKA60" s="233">
        <v>3.8</v>
      </c>
      <c r="PKB60" s="233">
        <f>PJY60*PKA60</f>
        <v>95</v>
      </c>
      <c r="PKC60" s="233">
        <v>12</v>
      </c>
      <c r="PKD60" s="233">
        <v>142</v>
      </c>
      <c r="PKE60" s="233" t="s">
        <v>343</v>
      </c>
      <c r="PKF60" s="233" t="s">
        <v>344</v>
      </c>
      <c r="PKG60" s="233">
        <v>25</v>
      </c>
      <c r="PKH60" s="233" t="s">
        <v>342</v>
      </c>
      <c r="PKI60" s="233">
        <v>3.8</v>
      </c>
      <c r="PKJ60" s="233">
        <f>PKG60*PKI60</f>
        <v>95</v>
      </c>
      <c r="PKK60" s="233">
        <v>12</v>
      </c>
      <c r="PKL60" s="233">
        <v>142</v>
      </c>
      <c r="PKM60" s="233" t="s">
        <v>343</v>
      </c>
      <c r="PKN60" s="233" t="s">
        <v>344</v>
      </c>
      <c r="PKO60" s="233">
        <v>25</v>
      </c>
      <c r="PKP60" s="233" t="s">
        <v>342</v>
      </c>
      <c r="PKQ60" s="233">
        <v>3.8</v>
      </c>
      <c r="PKR60" s="233">
        <f>PKO60*PKQ60</f>
        <v>95</v>
      </c>
      <c r="PKS60" s="233">
        <v>12</v>
      </c>
      <c r="PKT60" s="233">
        <v>142</v>
      </c>
      <c r="PKU60" s="233" t="s">
        <v>343</v>
      </c>
      <c r="PKV60" s="233" t="s">
        <v>344</v>
      </c>
      <c r="PKW60" s="233">
        <v>25</v>
      </c>
      <c r="PKX60" s="233" t="s">
        <v>342</v>
      </c>
      <c r="PKY60" s="233">
        <v>3.8</v>
      </c>
      <c r="PKZ60" s="233">
        <f>PKW60*PKY60</f>
        <v>95</v>
      </c>
      <c r="PLA60" s="233">
        <v>12</v>
      </c>
      <c r="PLB60" s="233">
        <v>142</v>
      </c>
      <c r="PLC60" s="233" t="s">
        <v>343</v>
      </c>
      <c r="PLD60" s="233" t="s">
        <v>344</v>
      </c>
      <c r="PLE60" s="233">
        <v>25</v>
      </c>
      <c r="PLF60" s="233" t="s">
        <v>342</v>
      </c>
      <c r="PLG60" s="233">
        <v>3.8</v>
      </c>
      <c r="PLH60" s="233">
        <f>PLE60*PLG60</f>
        <v>95</v>
      </c>
      <c r="PLI60" s="233">
        <v>12</v>
      </c>
      <c r="PLJ60" s="233">
        <v>142</v>
      </c>
      <c r="PLK60" s="233" t="s">
        <v>343</v>
      </c>
      <c r="PLL60" s="233" t="s">
        <v>344</v>
      </c>
      <c r="PLM60" s="233">
        <v>25</v>
      </c>
      <c r="PLN60" s="233" t="s">
        <v>342</v>
      </c>
      <c r="PLO60" s="233">
        <v>3.8</v>
      </c>
      <c r="PLP60" s="233">
        <f>PLM60*PLO60</f>
        <v>95</v>
      </c>
      <c r="PLQ60" s="233">
        <v>12</v>
      </c>
      <c r="PLR60" s="233">
        <v>142</v>
      </c>
      <c r="PLS60" s="233" t="s">
        <v>343</v>
      </c>
      <c r="PLT60" s="233" t="s">
        <v>344</v>
      </c>
      <c r="PLU60" s="233">
        <v>25</v>
      </c>
      <c r="PLV60" s="233" t="s">
        <v>342</v>
      </c>
      <c r="PLW60" s="233">
        <v>3.8</v>
      </c>
      <c r="PLX60" s="233">
        <f>PLU60*PLW60</f>
        <v>95</v>
      </c>
      <c r="PLY60" s="233">
        <v>12</v>
      </c>
      <c r="PLZ60" s="233">
        <v>142</v>
      </c>
      <c r="PMA60" s="233" t="s">
        <v>343</v>
      </c>
      <c r="PMB60" s="233" t="s">
        <v>344</v>
      </c>
      <c r="PMC60" s="233">
        <v>25</v>
      </c>
      <c r="PMD60" s="233" t="s">
        <v>342</v>
      </c>
      <c r="PME60" s="233">
        <v>3.8</v>
      </c>
      <c r="PMF60" s="233">
        <f>PMC60*PME60</f>
        <v>95</v>
      </c>
      <c r="PMG60" s="233">
        <v>12</v>
      </c>
      <c r="PMH60" s="233">
        <v>142</v>
      </c>
      <c r="PMI60" s="233" t="s">
        <v>343</v>
      </c>
      <c r="PMJ60" s="233" t="s">
        <v>344</v>
      </c>
      <c r="PMK60" s="233">
        <v>25</v>
      </c>
      <c r="PML60" s="233" t="s">
        <v>342</v>
      </c>
      <c r="PMM60" s="233">
        <v>3.8</v>
      </c>
      <c r="PMN60" s="233">
        <f>PMK60*PMM60</f>
        <v>95</v>
      </c>
      <c r="PMO60" s="233">
        <v>12</v>
      </c>
      <c r="PMP60" s="233">
        <v>142</v>
      </c>
      <c r="PMQ60" s="233" t="s">
        <v>343</v>
      </c>
      <c r="PMR60" s="233" t="s">
        <v>344</v>
      </c>
      <c r="PMS60" s="233">
        <v>25</v>
      </c>
      <c r="PMT60" s="233" t="s">
        <v>342</v>
      </c>
      <c r="PMU60" s="233">
        <v>3.8</v>
      </c>
      <c r="PMV60" s="233">
        <f>PMS60*PMU60</f>
        <v>95</v>
      </c>
      <c r="PMW60" s="233">
        <v>12</v>
      </c>
      <c r="PMX60" s="233">
        <v>142</v>
      </c>
      <c r="PMY60" s="233" t="s">
        <v>343</v>
      </c>
      <c r="PMZ60" s="233" t="s">
        <v>344</v>
      </c>
      <c r="PNA60" s="233">
        <v>25</v>
      </c>
      <c r="PNB60" s="233" t="s">
        <v>342</v>
      </c>
      <c r="PNC60" s="233">
        <v>3.8</v>
      </c>
      <c r="PND60" s="233">
        <f>PNA60*PNC60</f>
        <v>95</v>
      </c>
      <c r="PNE60" s="233">
        <v>12</v>
      </c>
      <c r="PNF60" s="233">
        <v>142</v>
      </c>
      <c r="PNG60" s="233" t="s">
        <v>343</v>
      </c>
      <c r="PNH60" s="233" t="s">
        <v>344</v>
      </c>
      <c r="PNI60" s="233">
        <v>25</v>
      </c>
      <c r="PNJ60" s="233" t="s">
        <v>342</v>
      </c>
      <c r="PNK60" s="233">
        <v>3.8</v>
      </c>
      <c r="PNL60" s="233">
        <f>PNI60*PNK60</f>
        <v>95</v>
      </c>
      <c r="PNM60" s="233">
        <v>12</v>
      </c>
      <c r="PNN60" s="233">
        <v>142</v>
      </c>
      <c r="PNO60" s="233" t="s">
        <v>343</v>
      </c>
      <c r="PNP60" s="233" t="s">
        <v>344</v>
      </c>
      <c r="PNQ60" s="233">
        <v>25</v>
      </c>
      <c r="PNR60" s="233" t="s">
        <v>342</v>
      </c>
      <c r="PNS60" s="233">
        <v>3.8</v>
      </c>
      <c r="PNT60" s="233">
        <f>PNQ60*PNS60</f>
        <v>95</v>
      </c>
      <c r="PNU60" s="233">
        <v>12</v>
      </c>
      <c r="PNV60" s="233">
        <v>142</v>
      </c>
      <c r="PNW60" s="233" t="s">
        <v>343</v>
      </c>
      <c r="PNX60" s="233" t="s">
        <v>344</v>
      </c>
      <c r="PNY60" s="233">
        <v>25</v>
      </c>
      <c r="PNZ60" s="233" t="s">
        <v>342</v>
      </c>
      <c r="POA60" s="233">
        <v>3.8</v>
      </c>
      <c r="POB60" s="233">
        <f>PNY60*POA60</f>
        <v>95</v>
      </c>
      <c r="POC60" s="233">
        <v>12</v>
      </c>
      <c r="POD60" s="233">
        <v>142</v>
      </c>
      <c r="POE60" s="233" t="s">
        <v>343</v>
      </c>
      <c r="POF60" s="233" t="s">
        <v>344</v>
      </c>
      <c r="POG60" s="233">
        <v>25</v>
      </c>
      <c r="POH60" s="233" t="s">
        <v>342</v>
      </c>
      <c r="POI60" s="233">
        <v>3.8</v>
      </c>
      <c r="POJ60" s="233">
        <f>POG60*POI60</f>
        <v>95</v>
      </c>
      <c r="POK60" s="233">
        <v>12</v>
      </c>
      <c r="POL60" s="233">
        <v>142</v>
      </c>
      <c r="POM60" s="233" t="s">
        <v>343</v>
      </c>
      <c r="PON60" s="233" t="s">
        <v>344</v>
      </c>
      <c r="POO60" s="233">
        <v>25</v>
      </c>
      <c r="POP60" s="233" t="s">
        <v>342</v>
      </c>
      <c r="POQ60" s="233">
        <v>3.8</v>
      </c>
      <c r="POR60" s="233">
        <f>POO60*POQ60</f>
        <v>95</v>
      </c>
      <c r="POS60" s="233">
        <v>12</v>
      </c>
      <c r="POT60" s="233">
        <v>142</v>
      </c>
      <c r="POU60" s="233" t="s">
        <v>343</v>
      </c>
      <c r="POV60" s="233" t="s">
        <v>344</v>
      </c>
      <c r="POW60" s="233">
        <v>25</v>
      </c>
      <c r="POX60" s="233" t="s">
        <v>342</v>
      </c>
      <c r="POY60" s="233">
        <v>3.8</v>
      </c>
      <c r="POZ60" s="233">
        <f>POW60*POY60</f>
        <v>95</v>
      </c>
      <c r="PPA60" s="233">
        <v>12</v>
      </c>
      <c r="PPB60" s="233">
        <v>142</v>
      </c>
      <c r="PPC60" s="233" t="s">
        <v>343</v>
      </c>
      <c r="PPD60" s="233" t="s">
        <v>344</v>
      </c>
      <c r="PPE60" s="233">
        <v>25</v>
      </c>
      <c r="PPF60" s="233" t="s">
        <v>342</v>
      </c>
      <c r="PPG60" s="233">
        <v>3.8</v>
      </c>
      <c r="PPH60" s="233">
        <f>PPE60*PPG60</f>
        <v>95</v>
      </c>
      <c r="PPI60" s="233">
        <v>12</v>
      </c>
      <c r="PPJ60" s="233">
        <v>142</v>
      </c>
      <c r="PPK60" s="233" t="s">
        <v>343</v>
      </c>
      <c r="PPL60" s="233" t="s">
        <v>344</v>
      </c>
      <c r="PPM60" s="233">
        <v>25</v>
      </c>
      <c r="PPN60" s="233" t="s">
        <v>342</v>
      </c>
      <c r="PPO60" s="233">
        <v>3.8</v>
      </c>
      <c r="PPP60" s="233">
        <f>PPM60*PPO60</f>
        <v>95</v>
      </c>
      <c r="PPQ60" s="233">
        <v>12</v>
      </c>
      <c r="PPR60" s="233">
        <v>142</v>
      </c>
      <c r="PPS60" s="233" t="s">
        <v>343</v>
      </c>
      <c r="PPT60" s="233" t="s">
        <v>344</v>
      </c>
      <c r="PPU60" s="233">
        <v>25</v>
      </c>
      <c r="PPV60" s="233" t="s">
        <v>342</v>
      </c>
      <c r="PPW60" s="233">
        <v>3.8</v>
      </c>
      <c r="PPX60" s="233">
        <f>PPU60*PPW60</f>
        <v>95</v>
      </c>
      <c r="PPY60" s="233">
        <v>12</v>
      </c>
      <c r="PPZ60" s="233">
        <v>142</v>
      </c>
      <c r="PQA60" s="233" t="s">
        <v>343</v>
      </c>
      <c r="PQB60" s="233" t="s">
        <v>344</v>
      </c>
      <c r="PQC60" s="233">
        <v>25</v>
      </c>
      <c r="PQD60" s="233" t="s">
        <v>342</v>
      </c>
      <c r="PQE60" s="233">
        <v>3.8</v>
      </c>
      <c r="PQF60" s="233">
        <f>PQC60*PQE60</f>
        <v>95</v>
      </c>
      <c r="PQG60" s="233">
        <v>12</v>
      </c>
      <c r="PQH60" s="233">
        <v>142</v>
      </c>
      <c r="PQI60" s="233" t="s">
        <v>343</v>
      </c>
      <c r="PQJ60" s="233" t="s">
        <v>344</v>
      </c>
      <c r="PQK60" s="233">
        <v>25</v>
      </c>
      <c r="PQL60" s="233" t="s">
        <v>342</v>
      </c>
      <c r="PQM60" s="233">
        <v>3.8</v>
      </c>
      <c r="PQN60" s="233">
        <f>PQK60*PQM60</f>
        <v>95</v>
      </c>
      <c r="PQO60" s="233">
        <v>12</v>
      </c>
      <c r="PQP60" s="233">
        <v>142</v>
      </c>
      <c r="PQQ60" s="233" t="s">
        <v>343</v>
      </c>
      <c r="PQR60" s="233" t="s">
        <v>344</v>
      </c>
      <c r="PQS60" s="233">
        <v>25</v>
      </c>
      <c r="PQT60" s="233" t="s">
        <v>342</v>
      </c>
      <c r="PQU60" s="233">
        <v>3.8</v>
      </c>
      <c r="PQV60" s="233">
        <f>PQS60*PQU60</f>
        <v>95</v>
      </c>
      <c r="PQW60" s="233">
        <v>12</v>
      </c>
      <c r="PQX60" s="233">
        <v>142</v>
      </c>
      <c r="PQY60" s="233" t="s">
        <v>343</v>
      </c>
      <c r="PQZ60" s="233" t="s">
        <v>344</v>
      </c>
      <c r="PRA60" s="233">
        <v>25</v>
      </c>
      <c r="PRB60" s="233" t="s">
        <v>342</v>
      </c>
      <c r="PRC60" s="233">
        <v>3.8</v>
      </c>
      <c r="PRD60" s="233">
        <f>PRA60*PRC60</f>
        <v>95</v>
      </c>
      <c r="PRE60" s="233">
        <v>12</v>
      </c>
      <c r="PRF60" s="233">
        <v>142</v>
      </c>
      <c r="PRG60" s="233" t="s">
        <v>343</v>
      </c>
      <c r="PRH60" s="233" t="s">
        <v>344</v>
      </c>
      <c r="PRI60" s="233">
        <v>25</v>
      </c>
      <c r="PRJ60" s="233" t="s">
        <v>342</v>
      </c>
      <c r="PRK60" s="233">
        <v>3.8</v>
      </c>
      <c r="PRL60" s="233">
        <f>PRI60*PRK60</f>
        <v>95</v>
      </c>
      <c r="PRM60" s="233">
        <v>12</v>
      </c>
      <c r="PRN60" s="233">
        <v>142</v>
      </c>
      <c r="PRO60" s="233" t="s">
        <v>343</v>
      </c>
      <c r="PRP60" s="233" t="s">
        <v>344</v>
      </c>
      <c r="PRQ60" s="233">
        <v>25</v>
      </c>
      <c r="PRR60" s="233" t="s">
        <v>342</v>
      </c>
      <c r="PRS60" s="233">
        <v>3.8</v>
      </c>
      <c r="PRT60" s="233">
        <f>PRQ60*PRS60</f>
        <v>95</v>
      </c>
      <c r="PRU60" s="233">
        <v>12</v>
      </c>
      <c r="PRV60" s="233">
        <v>142</v>
      </c>
      <c r="PRW60" s="233" t="s">
        <v>343</v>
      </c>
      <c r="PRX60" s="233" t="s">
        <v>344</v>
      </c>
      <c r="PRY60" s="233">
        <v>25</v>
      </c>
      <c r="PRZ60" s="233" t="s">
        <v>342</v>
      </c>
      <c r="PSA60" s="233">
        <v>3.8</v>
      </c>
      <c r="PSB60" s="233">
        <f>PRY60*PSA60</f>
        <v>95</v>
      </c>
      <c r="PSC60" s="233">
        <v>12</v>
      </c>
      <c r="PSD60" s="233">
        <v>142</v>
      </c>
      <c r="PSE60" s="233" t="s">
        <v>343</v>
      </c>
      <c r="PSF60" s="233" t="s">
        <v>344</v>
      </c>
      <c r="PSG60" s="233">
        <v>25</v>
      </c>
      <c r="PSH60" s="233" t="s">
        <v>342</v>
      </c>
      <c r="PSI60" s="233">
        <v>3.8</v>
      </c>
      <c r="PSJ60" s="233">
        <f>PSG60*PSI60</f>
        <v>95</v>
      </c>
      <c r="PSK60" s="233">
        <v>12</v>
      </c>
      <c r="PSL60" s="233">
        <v>142</v>
      </c>
      <c r="PSM60" s="233" t="s">
        <v>343</v>
      </c>
      <c r="PSN60" s="233" t="s">
        <v>344</v>
      </c>
      <c r="PSO60" s="233">
        <v>25</v>
      </c>
      <c r="PSP60" s="233" t="s">
        <v>342</v>
      </c>
      <c r="PSQ60" s="233">
        <v>3.8</v>
      </c>
      <c r="PSR60" s="233">
        <f>PSO60*PSQ60</f>
        <v>95</v>
      </c>
      <c r="PSS60" s="233">
        <v>12</v>
      </c>
      <c r="PST60" s="233">
        <v>142</v>
      </c>
      <c r="PSU60" s="233" t="s">
        <v>343</v>
      </c>
      <c r="PSV60" s="233" t="s">
        <v>344</v>
      </c>
      <c r="PSW60" s="233">
        <v>25</v>
      </c>
      <c r="PSX60" s="233" t="s">
        <v>342</v>
      </c>
      <c r="PSY60" s="233">
        <v>3.8</v>
      </c>
      <c r="PSZ60" s="233">
        <f>PSW60*PSY60</f>
        <v>95</v>
      </c>
      <c r="PTA60" s="233">
        <v>12</v>
      </c>
      <c r="PTB60" s="233">
        <v>142</v>
      </c>
      <c r="PTC60" s="233" t="s">
        <v>343</v>
      </c>
      <c r="PTD60" s="233" t="s">
        <v>344</v>
      </c>
      <c r="PTE60" s="233">
        <v>25</v>
      </c>
      <c r="PTF60" s="233" t="s">
        <v>342</v>
      </c>
      <c r="PTG60" s="233">
        <v>3.8</v>
      </c>
      <c r="PTH60" s="233">
        <f>PTE60*PTG60</f>
        <v>95</v>
      </c>
      <c r="PTI60" s="233">
        <v>12</v>
      </c>
      <c r="PTJ60" s="233">
        <v>142</v>
      </c>
      <c r="PTK60" s="233" t="s">
        <v>343</v>
      </c>
      <c r="PTL60" s="233" t="s">
        <v>344</v>
      </c>
      <c r="PTM60" s="233">
        <v>25</v>
      </c>
      <c r="PTN60" s="233" t="s">
        <v>342</v>
      </c>
      <c r="PTO60" s="233">
        <v>3.8</v>
      </c>
      <c r="PTP60" s="233">
        <f>PTM60*PTO60</f>
        <v>95</v>
      </c>
      <c r="PTQ60" s="233">
        <v>12</v>
      </c>
      <c r="PTR60" s="233">
        <v>142</v>
      </c>
      <c r="PTS60" s="233" t="s">
        <v>343</v>
      </c>
      <c r="PTT60" s="233" t="s">
        <v>344</v>
      </c>
      <c r="PTU60" s="233">
        <v>25</v>
      </c>
      <c r="PTV60" s="233" t="s">
        <v>342</v>
      </c>
      <c r="PTW60" s="233">
        <v>3.8</v>
      </c>
      <c r="PTX60" s="233">
        <f>PTU60*PTW60</f>
        <v>95</v>
      </c>
      <c r="PTY60" s="233">
        <v>12</v>
      </c>
      <c r="PTZ60" s="233">
        <v>142</v>
      </c>
      <c r="PUA60" s="233" t="s">
        <v>343</v>
      </c>
      <c r="PUB60" s="233" t="s">
        <v>344</v>
      </c>
      <c r="PUC60" s="233">
        <v>25</v>
      </c>
      <c r="PUD60" s="233" t="s">
        <v>342</v>
      </c>
      <c r="PUE60" s="233">
        <v>3.8</v>
      </c>
      <c r="PUF60" s="233">
        <f>PUC60*PUE60</f>
        <v>95</v>
      </c>
      <c r="PUG60" s="233">
        <v>12</v>
      </c>
      <c r="PUH60" s="233">
        <v>142</v>
      </c>
      <c r="PUI60" s="233" t="s">
        <v>343</v>
      </c>
      <c r="PUJ60" s="233" t="s">
        <v>344</v>
      </c>
      <c r="PUK60" s="233">
        <v>25</v>
      </c>
      <c r="PUL60" s="233" t="s">
        <v>342</v>
      </c>
      <c r="PUM60" s="233">
        <v>3.8</v>
      </c>
      <c r="PUN60" s="233">
        <f>PUK60*PUM60</f>
        <v>95</v>
      </c>
      <c r="PUO60" s="233">
        <v>12</v>
      </c>
      <c r="PUP60" s="233">
        <v>142</v>
      </c>
      <c r="PUQ60" s="233" t="s">
        <v>343</v>
      </c>
      <c r="PUR60" s="233" t="s">
        <v>344</v>
      </c>
      <c r="PUS60" s="233">
        <v>25</v>
      </c>
      <c r="PUT60" s="233" t="s">
        <v>342</v>
      </c>
      <c r="PUU60" s="233">
        <v>3.8</v>
      </c>
      <c r="PUV60" s="233">
        <f>PUS60*PUU60</f>
        <v>95</v>
      </c>
      <c r="PUW60" s="233">
        <v>12</v>
      </c>
      <c r="PUX60" s="233">
        <v>142</v>
      </c>
      <c r="PUY60" s="233" t="s">
        <v>343</v>
      </c>
      <c r="PUZ60" s="233" t="s">
        <v>344</v>
      </c>
      <c r="PVA60" s="233">
        <v>25</v>
      </c>
      <c r="PVB60" s="233" t="s">
        <v>342</v>
      </c>
      <c r="PVC60" s="233">
        <v>3.8</v>
      </c>
      <c r="PVD60" s="233">
        <f>PVA60*PVC60</f>
        <v>95</v>
      </c>
      <c r="PVE60" s="233">
        <v>12</v>
      </c>
      <c r="PVF60" s="233">
        <v>142</v>
      </c>
      <c r="PVG60" s="233" t="s">
        <v>343</v>
      </c>
      <c r="PVH60" s="233" t="s">
        <v>344</v>
      </c>
      <c r="PVI60" s="233">
        <v>25</v>
      </c>
      <c r="PVJ60" s="233" t="s">
        <v>342</v>
      </c>
      <c r="PVK60" s="233">
        <v>3.8</v>
      </c>
      <c r="PVL60" s="233">
        <f>PVI60*PVK60</f>
        <v>95</v>
      </c>
      <c r="PVM60" s="233">
        <v>12</v>
      </c>
      <c r="PVN60" s="233">
        <v>142</v>
      </c>
      <c r="PVO60" s="233" t="s">
        <v>343</v>
      </c>
      <c r="PVP60" s="233" t="s">
        <v>344</v>
      </c>
      <c r="PVQ60" s="233">
        <v>25</v>
      </c>
      <c r="PVR60" s="233" t="s">
        <v>342</v>
      </c>
      <c r="PVS60" s="233">
        <v>3.8</v>
      </c>
      <c r="PVT60" s="233">
        <f>PVQ60*PVS60</f>
        <v>95</v>
      </c>
      <c r="PVU60" s="233">
        <v>12</v>
      </c>
      <c r="PVV60" s="233">
        <v>142</v>
      </c>
      <c r="PVW60" s="233" t="s">
        <v>343</v>
      </c>
      <c r="PVX60" s="233" t="s">
        <v>344</v>
      </c>
      <c r="PVY60" s="233">
        <v>25</v>
      </c>
      <c r="PVZ60" s="233" t="s">
        <v>342</v>
      </c>
      <c r="PWA60" s="233">
        <v>3.8</v>
      </c>
      <c r="PWB60" s="233">
        <f>PVY60*PWA60</f>
        <v>95</v>
      </c>
      <c r="PWC60" s="233">
        <v>12</v>
      </c>
      <c r="PWD60" s="233">
        <v>142</v>
      </c>
      <c r="PWE60" s="233" t="s">
        <v>343</v>
      </c>
      <c r="PWF60" s="233" t="s">
        <v>344</v>
      </c>
      <c r="PWG60" s="233">
        <v>25</v>
      </c>
      <c r="PWH60" s="233" t="s">
        <v>342</v>
      </c>
      <c r="PWI60" s="233">
        <v>3.8</v>
      </c>
      <c r="PWJ60" s="233">
        <f>PWG60*PWI60</f>
        <v>95</v>
      </c>
      <c r="PWK60" s="233">
        <v>12</v>
      </c>
      <c r="PWL60" s="233">
        <v>142</v>
      </c>
      <c r="PWM60" s="233" t="s">
        <v>343</v>
      </c>
      <c r="PWN60" s="233" t="s">
        <v>344</v>
      </c>
      <c r="PWO60" s="233">
        <v>25</v>
      </c>
      <c r="PWP60" s="233" t="s">
        <v>342</v>
      </c>
      <c r="PWQ60" s="233">
        <v>3.8</v>
      </c>
      <c r="PWR60" s="233">
        <f>PWO60*PWQ60</f>
        <v>95</v>
      </c>
      <c r="PWS60" s="233">
        <v>12</v>
      </c>
      <c r="PWT60" s="233">
        <v>142</v>
      </c>
      <c r="PWU60" s="233" t="s">
        <v>343</v>
      </c>
      <c r="PWV60" s="233" t="s">
        <v>344</v>
      </c>
      <c r="PWW60" s="233">
        <v>25</v>
      </c>
      <c r="PWX60" s="233" t="s">
        <v>342</v>
      </c>
      <c r="PWY60" s="233">
        <v>3.8</v>
      </c>
      <c r="PWZ60" s="233">
        <f>PWW60*PWY60</f>
        <v>95</v>
      </c>
      <c r="PXA60" s="233">
        <v>12</v>
      </c>
      <c r="PXB60" s="233">
        <v>142</v>
      </c>
      <c r="PXC60" s="233" t="s">
        <v>343</v>
      </c>
      <c r="PXD60" s="233" t="s">
        <v>344</v>
      </c>
      <c r="PXE60" s="233">
        <v>25</v>
      </c>
      <c r="PXF60" s="233" t="s">
        <v>342</v>
      </c>
      <c r="PXG60" s="233">
        <v>3.8</v>
      </c>
      <c r="PXH60" s="233">
        <f>PXE60*PXG60</f>
        <v>95</v>
      </c>
      <c r="PXI60" s="233">
        <v>12</v>
      </c>
      <c r="PXJ60" s="233">
        <v>142</v>
      </c>
      <c r="PXK60" s="233" t="s">
        <v>343</v>
      </c>
      <c r="PXL60" s="233" t="s">
        <v>344</v>
      </c>
      <c r="PXM60" s="233">
        <v>25</v>
      </c>
      <c r="PXN60" s="233" t="s">
        <v>342</v>
      </c>
      <c r="PXO60" s="233">
        <v>3.8</v>
      </c>
      <c r="PXP60" s="233">
        <f>PXM60*PXO60</f>
        <v>95</v>
      </c>
      <c r="PXQ60" s="233">
        <v>12</v>
      </c>
      <c r="PXR60" s="233">
        <v>142</v>
      </c>
      <c r="PXS60" s="233" t="s">
        <v>343</v>
      </c>
      <c r="PXT60" s="233" t="s">
        <v>344</v>
      </c>
      <c r="PXU60" s="233">
        <v>25</v>
      </c>
      <c r="PXV60" s="233" t="s">
        <v>342</v>
      </c>
      <c r="PXW60" s="233">
        <v>3.8</v>
      </c>
      <c r="PXX60" s="233">
        <f>PXU60*PXW60</f>
        <v>95</v>
      </c>
      <c r="PXY60" s="233">
        <v>12</v>
      </c>
      <c r="PXZ60" s="233">
        <v>142</v>
      </c>
      <c r="PYA60" s="233" t="s">
        <v>343</v>
      </c>
      <c r="PYB60" s="233" t="s">
        <v>344</v>
      </c>
      <c r="PYC60" s="233">
        <v>25</v>
      </c>
      <c r="PYD60" s="233" t="s">
        <v>342</v>
      </c>
      <c r="PYE60" s="233">
        <v>3.8</v>
      </c>
      <c r="PYF60" s="233">
        <f>PYC60*PYE60</f>
        <v>95</v>
      </c>
      <c r="PYG60" s="233">
        <v>12</v>
      </c>
      <c r="PYH60" s="233">
        <v>142</v>
      </c>
      <c r="PYI60" s="233" t="s">
        <v>343</v>
      </c>
      <c r="PYJ60" s="233" t="s">
        <v>344</v>
      </c>
      <c r="PYK60" s="233">
        <v>25</v>
      </c>
      <c r="PYL60" s="233" t="s">
        <v>342</v>
      </c>
      <c r="PYM60" s="233">
        <v>3.8</v>
      </c>
      <c r="PYN60" s="233">
        <f>PYK60*PYM60</f>
        <v>95</v>
      </c>
      <c r="PYO60" s="233">
        <v>12</v>
      </c>
      <c r="PYP60" s="233">
        <v>142</v>
      </c>
      <c r="PYQ60" s="233" t="s">
        <v>343</v>
      </c>
      <c r="PYR60" s="233" t="s">
        <v>344</v>
      </c>
      <c r="PYS60" s="233">
        <v>25</v>
      </c>
      <c r="PYT60" s="233" t="s">
        <v>342</v>
      </c>
      <c r="PYU60" s="233">
        <v>3.8</v>
      </c>
      <c r="PYV60" s="233">
        <f>PYS60*PYU60</f>
        <v>95</v>
      </c>
      <c r="PYW60" s="233">
        <v>12</v>
      </c>
      <c r="PYX60" s="233">
        <v>142</v>
      </c>
      <c r="PYY60" s="233" t="s">
        <v>343</v>
      </c>
      <c r="PYZ60" s="233" t="s">
        <v>344</v>
      </c>
      <c r="PZA60" s="233">
        <v>25</v>
      </c>
      <c r="PZB60" s="233" t="s">
        <v>342</v>
      </c>
      <c r="PZC60" s="233">
        <v>3.8</v>
      </c>
      <c r="PZD60" s="233">
        <f>PZA60*PZC60</f>
        <v>95</v>
      </c>
      <c r="PZE60" s="233">
        <v>12</v>
      </c>
      <c r="PZF60" s="233">
        <v>142</v>
      </c>
      <c r="PZG60" s="233" t="s">
        <v>343</v>
      </c>
      <c r="PZH60" s="233" t="s">
        <v>344</v>
      </c>
      <c r="PZI60" s="233">
        <v>25</v>
      </c>
      <c r="PZJ60" s="233" t="s">
        <v>342</v>
      </c>
      <c r="PZK60" s="233">
        <v>3.8</v>
      </c>
      <c r="PZL60" s="233">
        <f>PZI60*PZK60</f>
        <v>95</v>
      </c>
      <c r="PZM60" s="233">
        <v>12</v>
      </c>
      <c r="PZN60" s="233">
        <v>142</v>
      </c>
      <c r="PZO60" s="233" t="s">
        <v>343</v>
      </c>
      <c r="PZP60" s="233" t="s">
        <v>344</v>
      </c>
      <c r="PZQ60" s="233">
        <v>25</v>
      </c>
      <c r="PZR60" s="233" t="s">
        <v>342</v>
      </c>
      <c r="PZS60" s="233">
        <v>3.8</v>
      </c>
      <c r="PZT60" s="233">
        <f>PZQ60*PZS60</f>
        <v>95</v>
      </c>
      <c r="PZU60" s="233">
        <v>12</v>
      </c>
      <c r="PZV60" s="233">
        <v>142</v>
      </c>
      <c r="PZW60" s="233" t="s">
        <v>343</v>
      </c>
      <c r="PZX60" s="233" t="s">
        <v>344</v>
      </c>
      <c r="PZY60" s="233">
        <v>25</v>
      </c>
      <c r="PZZ60" s="233" t="s">
        <v>342</v>
      </c>
      <c r="QAA60" s="233">
        <v>3.8</v>
      </c>
      <c r="QAB60" s="233">
        <f>PZY60*QAA60</f>
        <v>95</v>
      </c>
      <c r="QAC60" s="233">
        <v>12</v>
      </c>
      <c r="QAD60" s="233">
        <v>142</v>
      </c>
      <c r="QAE60" s="233" t="s">
        <v>343</v>
      </c>
      <c r="QAF60" s="233" t="s">
        <v>344</v>
      </c>
      <c r="QAG60" s="233">
        <v>25</v>
      </c>
      <c r="QAH60" s="233" t="s">
        <v>342</v>
      </c>
      <c r="QAI60" s="233">
        <v>3.8</v>
      </c>
      <c r="QAJ60" s="233">
        <f>QAG60*QAI60</f>
        <v>95</v>
      </c>
      <c r="QAK60" s="233">
        <v>12</v>
      </c>
      <c r="QAL60" s="233">
        <v>142</v>
      </c>
      <c r="QAM60" s="233" t="s">
        <v>343</v>
      </c>
      <c r="QAN60" s="233" t="s">
        <v>344</v>
      </c>
      <c r="QAO60" s="233">
        <v>25</v>
      </c>
      <c r="QAP60" s="233" t="s">
        <v>342</v>
      </c>
      <c r="QAQ60" s="233">
        <v>3.8</v>
      </c>
      <c r="QAR60" s="233">
        <f>QAO60*QAQ60</f>
        <v>95</v>
      </c>
      <c r="QAS60" s="233">
        <v>12</v>
      </c>
      <c r="QAT60" s="233">
        <v>142</v>
      </c>
      <c r="QAU60" s="233" t="s">
        <v>343</v>
      </c>
      <c r="QAV60" s="233" t="s">
        <v>344</v>
      </c>
      <c r="QAW60" s="233">
        <v>25</v>
      </c>
      <c r="QAX60" s="233" t="s">
        <v>342</v>
      </c>
      <c r="QAY60" s="233">
        <v>3.8</v>
      </c>
      <c r="QAZ60" s="233">
        <f>QAW60*QAY60</f>
        <v>95</v>
      </c>
      <c r="QBA60" s="233">
        <v>12</v>
      </c>
      <c r="QBB60" s="233">
        <v>142</v>
      </c>
      <c r="QBC60" s="233" t="s">
        <v>343</v>
      </c>
      <c r="QBD60" s="233" t="s">
        <v>344</v>
      </c>
      <c r="QBE60" s="233">
        <v>25</v>
      </c>
      <c r="QBF60" s="233" t="s">
        <v>342</v>
      </c>
      <c r="QBG60" s="233">
        <v>3.8</v>
      </c>
      <c r="QBH60" s="233">
        <f>QBE60*QBG60</f>
        <v>95</v>
      </c>
      <c r="QBI60" s="233">
        <v>12</v>
      </c>
      <c r="QBJ60" s="233">
        <v>142</v>
      </c>
      <c r="QBK60" s="233" t="s">
        <v>343</v>
      </c>
      <c r="QBL60" s="233" t="s">
        <v>344</v>
      </c>
      <c r="QBM60" s="233">
        <v>25</v>
      </c>
      <c r="QBN60" s="233" t="s">
        <v>342</v>
      </c>
      <c r="QBO60" s="233">
        <v>3.8</v>
      </c>
      <c r="QBP60" s="233">
        <f>QBM60*QBO60</f>
        <v>95</v>
      </c>
      <c r="QBQ60" s="233">
        <v>12</v>
      </c>
      <c r="QBR60" s="233">
        <v>142</v>
      </c>
      <c r="QBS60" s="233" t="s">
        <v>343</v>
      </c>
      <c r="QBT60" s="233" t="s">
        <v>344</v>
      </c>
      <c r="QBU60" s="233">
        <v>25</v>
      </c>
      <c r="QBV60" s="233" t="s">
        <v>342</v>
      </c>
      <c r="QBW60" s="233">
        <v>3.8</v>
      </c>
      <c r="QBX60" s="233">
        <f>QBU60*QBW60</f>
        <v>95</v>
      </c>
      <c r="QBY60" s="233">
        <v>12</v>
      </c>
      <c r="QBZ60" s="233">
        <v>142</v>
      </c>
      <c r="QCA60" s="233" t="s">
        <v>343</v>
      </c>
      <c r="QCB60" s="233" t="s">
        <v>344</v>
      </c>
      <c r="QCC60" s="233">
        <v>25</v>
      </c>
      <c r="QCD60" s="233" t="s">
        <v>342</v>
      </c>
      <c r="QCE60" s="233">
        <v>3.8</v>
      </c>
      <c r="QCF60" s="233">
        <f>QCC60*QCE60</f>
        <v>95</v>
      </c>
      <c r="QCG60" s="233">
        <v>12</v>
      </c>
      <c r="QCH60" s="233">
        <v>142</v>
      </c>
      <c r="QCI60" s="233" t="s">
        <v>343</v>
      </c>
      <c r="QCJ60" s="233" t="s">
        <v>344</v>
      </c>
      <c r="QCK60" s="233">
        <v>25</v>
      </c>
      <c r="QCL60" s="233" t="s">
        <v>342</v>
      </c>
      <c r="QCM60" s="233">
        <v>3.8</v>
      </c>
      <c r="QCN60" s="233">
        <f>QCK60*QCM60</f>
        <v>95</v>
      </c>
      <c r="QCO60" s="233">
        <v>12</v>
      </c>
      <c r="QCP60" s="233">
        <v>142</v>
      </c>
      <c r="QCQ60" s="233" t="s">
        <v>343</v>
      </c>
      <c r="QCR60" s="233" t="s">
        <v>344</v>
      </c>
      <c r="QCS60" s="233">
        <v>25</v>
      </c>
      <c r="QCT60" s="233" t="s">
        <v>342</v>
      </c>
      <c r="QCU60" s="233">
        <v>3.8</v>
      </c>
      <c r="QCV60" s="233">
        <f>QCS60*QCU60</f>
        <v>95</v>
      </c>
      <c r="QCW60" s="233">
        <v>12</v>
      </c>
      <c r="QCX60" s="233">
        <v>142</v>
      </c>
      <c r="QCY60" s="233" t="s">
        <v>343</v>
      </c>
      <c r="QCZ60" s="233" t="s">
        <v>344</v>
      </c>
      <c r="QDA60" s="233">
        <v>25</v>
      </c>
      <c r="QDB60" s="233" t="s">
        <v>342</v>
      </c>
      <c r="QDC60" s="233">
        <v>3.8</v>
      </c>
      <c r="QDD60" s="233">
        <f>QDA60*QDC60</f>
        <v>95</v>
      </c>
      <c r="QDE60" s="233">
        <v>12</v>
      </c>
      <c r="QDF60" s="233">
        <v>142</v>
      </c>
      <c r="QDG60" s="233" t="s">
        <v>343</v>
      </c>
      <c r="QDH60" s="233" t="s">
        <v>344</v>
      </c>
      <c r="QDI60" s="233">
        <v>25</v>
      </c>
      <c r="QDJ60" s="233" t="s">
        <v>342</v>
      </c>
      <c r="QDK60" s="233">
        <v>3.8</v>
      </c>
      <c r="QDL60" s="233">
        <f>QDI60*QDK60</f>
        <v>95</v>
      </c>
      <c r="QDM60" s="233">
        <v>12</v>
      </c>
      <c r="QDN60" s="233">
        <v>142</v>
      </c>
      <c r="QDO60" s="233" t="s">
        <v>343</v>
      </c>
      <c r="QDP60" s="233" t="s">
        <v>344</v>
      </c>
      <c r="QDQ60" s="233">
        <v>25</v>
      </c>
      <c r="QDR60" s="233" t="s">
        <v>342</v>
      </c>
      <c r="QDS60" s="233">
        <v>3.8</v>
      </c>
      <c r="QDT60" s="233">
        <f>QDQ60*QDS60</f>
        <v>95</v>
      </c>
      <c r="QDU60" s="233">
        <v>12</v>
      </c>
      <c r="QDV60" s="233">
        <v>142</v>
      </c>
      <c r="QDW60" s="233" t="s">
        <v>343</v>
      </c>
      <c r="QDX60" s="233" t="s">
        <v>344</v>
      </c>
      <c r="QDY60" s="233">
        <v>25</v>
      </c>
      <c r="QDZ60" s="233" t="s">
        <v>342</v>
      </c>
      <c r="QEA60" s="233">
        <v>3.8</v>
      </c>
      <c r="QEB60" s="233">
        <f>QDY60*QEA60</f>
        <v>95</v>
      </c>
      <c r="QEC60" s="233">
        <v>12</v>
      </c>
      <c r="QED60" s="233">
        <v>142</v>
      </c>
      <c r="QEE60" s="233" t="s">
        <v>343</v>
      </c>
      <c r="QEF60" s="233" t="s">
        <v>344</v>
      </c>
      <c r="QEG60" s="233">
        <v>25</v>
      </c>
      <c r="QEH60" s="233" t="s">
        <v>342</v>
      </c>
      <c r="QEI60" s="233">
        <v>3.8</v>
      </c>
      <c r="QEJ60" s="233">
        <f>QEG60*QEI60</f>
        <v>95</v>
      </c>
      <c r="QEK60" s="233">
        <v>12</v>
      </c>
      <c r="QEL60" s="233">
        <v>142</v>
      </c>
      <c r="QEM60" s="233" t="s">
        <v>343</v>
      </c>
      <c r="QEN60" s="233" t="s">
        <v>344</v>
      </c>
      <c r="QEO60" s="233">
        <v>25</v>
      </c>
      <c r="QEP60" s="233" t="s">
        <v>342</v>
      </c>
      <c r="QEQ60" s="233">
        <v>3.8</v>
      </c>
      <c r="QER60" s="233">
        <f>QEO60*QEQ60</f>
        <v>95</v>
      </c>
      <c r="QES60" s="233">
        <v>12</v>
      </c>
      <c r="QET60" s="233">
        <v>142</v>
      </c>
      <c r="QEU60" s="233" t="s">
        <v>343</v>
      </c>
      <c r="QEV60" s="233" t="s">
        <v>344</v>
      </c>
      <c r="QEW60" s="233">
        <v>25</v>
      </c>
      <c r="QEX60" s="233" t="s">
        <v>342</v>
      </c>
      <c r="QEY60" s="233">
        <v>3.8</v>
      </c>
      <c r="QEZ60" s="233">
        <f>QEW60*QEY60</f>
        <v>95</v>
      </c>
      <c r="QFA60" s="233">
        <v>12</v>
      </c>
      <c r="QFB60" s="233">
        <v>142</v>
      </c>
      <c r="QFC60" s="233" t="s">
        <v>343</v>
      </c>
      <c r="QFD60" s="233" t="s">
        <v>344</v>
      </c>
      <c r="QFE60" s="233">
        <v>25</v>
      </c>
      <c r="QFF60" s="233" t="s">
        <v>342</v>
      </c>
      <c r="QFG60" s="233">
        <v>3.8</v>
      </c>
      <c r="QFH60" s="233">
        <f>QFE60*QFG60</f>
        <v>95</v>
      </c>
      <c r="QFI60" s="233">
        <v>12</v>
      </c>
      <c r="QFJ60" s="233">
        <v>142</v>
      </c>
      <c r="QFK60" s="233" t="s">
        <v>343</v>
      </c>
      <c r="QFL60" s="233" t="s">
        <v>344</v>
      </c>
      <c r="QFM60" s="233">
        <v>25</v>
      </c>
      <c r="QFN60" s="233" t="s">
        <v>342</v>
      </c>
      <c r="QFO60" s="233">
        <v>3.8</v>
      </c>
      <c r="QFP60" s="233">
        <f>QFM60*QFO60</f>
        <v>95</v>
      </c>
      <c r="QFQ60" s="233">
        <v>12</v>
      </c>
      <c r="QFR60" s="233">
        <v>142</v>
      </c>
      <c r="QFS60" s="233" t="s">
        <v>343</v>
      </c>
      <c r="QFT60" s="233" t="s">
        <v>344</v>
      </c>
      <c r="QFU60" s="233">
        <v>25</v>
      </c>
      <c r="QFV60" s="233" t="s">
        <v>342</v>
      </c>
      <c r="QFW60" s="233">
        <v>3.8</v>
      </c>
      <c r="QFX60" s="233">
        <f>QFU60*QFW60</f>
        <v>95</v>
      </c>
      <c r="QFY60" s="233">
        <v>12</v>
      </c>
      <c r="QFZ60" s="233">
        <v>142</v>
      </c>
      <c r="QGA60" s="233" t="s">
        <v>343</v>
      </c>
      <c r="QGB60" s="233" t="s">
        <v>344</v>
      </c>
      <c r="QGC60" s="233">
        <v>25</v>
      </c>
      <c r="QGD60" s="233" t="s">
        <v>342</v>
      </c>
      <c r="QGE60" s="233">
        <v>3.8</v>
      </c>
      <c r="QGF60" s="233">
        <f>QGC60*QGE60</f>
        <v>95</v>
      </c>
      <c r="QGG60" s="233">
        <v>12</v>
      </c>
      <c r="QGH60" s="233">
        <v>142</v>
      </c>
      <c r="QGI60" s="233" t="s">
        <v>343</v>
      </c>
      <c r="QGJ60" s="233" t="s">
        <v>344</v>
      </c>
      <c r="QGK60" s="233">
        <v>25</v>
      </c>
      <c r="QGL60" s="233" t="s">
        <v>342</v>
      </c>
      <c r="QGM60" s="233">
        <v>3.8</v>
      </c>
      <c r="QGN60" s="233">
        <f>QGK60*QGM60</f>
        <v>95</v>
      </c>
      <c r="QGO60" s="233">
        <v>12</v>
      </c>
      <c r="QGP60" s="233">
        <v>142</v>
      </c>
      <c r="QGQ60" s="233" t="s">
        <v>343</v>
      </c>
      <c r="QGR60" s="233" t="s">
        <v>344</v>
      </c>
      <c r="QGS60" s="233">
        <v>25</v>
      </c>
      <c r="QGT60" s="233" t="s">
        <v>342</v>
      </c>
      <c r="QGU60" s="233">
        <v>3.8</v>
      </c>
      <c r="QGV60" s="233">
        <f>QGS60*QGU60</f>
        <v>95</v>
      </c>
      <c r="QGW60" s="233">
        <v>12</v>
      </c>
      <c r="QGX60" s="233">
        <v>142</v>
      </c>
      <c r="QGY60" s="233" t="s">
        <v>343</v>
      </c>
      <c r="QGZ60" s="233" t="s">
        <v>344</v>
      </c>
      <c r="QHA60" s="233">
        <v>25</v>
      </c>
      <c r="QHB60" s="233" t="s">
        <v>342</v>
      </c>
      <c r="QHC60" s="233">
        <v>3.8</v>
      </c>
      <c r="QHD60" s="233">
        <f>QHA60*QHC60</f>
        <v>95</v>
      </c>
      <c r="QHE60" s="233">
        <v>12</v>
      </c>
      <c r="QHF60" s="233">
        <v>142</v>
      </c>
      <c r="QHG60" s="233" t="s">
        <v>343</v>
      </c>
      <c r="QHH60" s="233" t="s">
        <v>344</v>
      </c>
      <c r="QHI60" s="233">
        <v>25</v>
      </c>
      <c r="QHJ60" s="233" t="s">
        <v>342</v>
      </c>
      <c r="QHK60" s="233">
        <v>3.8</v>
      </c>
      <c r="QHL60" s="233">
        <f>QHI60*QHK60</f>
        <v>95</v>
      </c>
      <c r="QHM60" s="233">
        <v>12</v>
      </c>
      <c r="QHN60" s="233">
        <v>142</v>
      </c>
      <c r="QHO60" s="233" t="s">
        <v>343</v>
      </c>
      <c r="QHP60" s="233" t="s">
        <v>344</v>
      </c>
      <c r="QHQ60" s="233">
        <v>25</v>
      </c>
      <c r="QHR60" s="233" t="s">
        <v>342</v>
      </c>
      <c r="QHS60" s="233">
        <v>3.8</v>
      </c>
      <c r="QHT60" s="233">
        <f>QHQ60*QHS60</f>
        <v>95</v>
      </c>
      <c r="QHU60" s="233">
        <v>12</v>
      </c>
      <c r="QHV60" s="233">
        <v>142</v>
      </c>
      <c r="QHW60" s="233" t="s">
        <v>343</v>
      </c>
      <c r="QHX60" s="233" t="s">
        <v>344</v>
      </c>
      <c r="QHY60" s="233">
        <v>25</v>
      </c>
      <c r="QHZ60" s="233" t="s">
        <v>342</v>
      </c>
      <c r="QIA60" s="233">
        <v>3.8</v>
      </c>
      <c r="QIB60" s="233">
        <f>QHY60*QIA60</f>
        <v>95</v>
      </c>
      <c r="QIC60" s="233">
        <v>12</v>
      </c>
      <c r="QID60" s="233">
        <v>142</v>
      </c>
      <c r="QIE60" s="233" t="s">
        <v>343</v>
      </c>
      <c r="QIF60" s="233" t="s">
        <v>344</v>
      </c>
      <c r="QIG60" s="233">
        <v>25</v>
      </c>
      <c r="QIH60" s="233" t="s">
        <v>342</v>
      </c>
      <c r="QII60" s="233">
        <v>3.8</v>
      </c>
      <c r="QIJ60" s="233">
        <f>QIG60*QII60</f>
        <v>95</v>
      </c>
      <c r="QIK60" s="233">
        <v>12</v>
      </c>
      <c r="QIL60" s="233">
        <v>142</v>
      </c>
      <c r="QIM60" s="233" t="s">
        <v>343</v>
      </c>
      <c r="QIN60" s="233" t="s">
        <v>344</v>
      </c>
      <c r="QIO60" s="233">
        <v>25</v>
      </c>
      <c r="QIP60" s="233" t="s">
        <v>342</v>
      </c>
      <c r="QIQ60" s="233">
        <v>3.8</v>
      </c>
      <c r="QIR60" s="233">
        <f>QIO60*QIQ60</f>
        <v>95</v>
      </c>
      <c r="QIS60" s="233">
        <v>12</v>
      </c>
      <c r="QIT60" s="233">
        <v>142</v>
      </c>
      <c r="QIU60" s="233" t="s">
        <v>343</v>
      </c>
      <c r="QIV60" s="233" t="s">
        <v>344</v>
      </c>
      <c r="QIW60" s="233">
        <v>25</v>
      </c>
      <c r="QIX60" s="233" t="s">
        <v>342</v>
      </c>
      <c r="QIY60" s="233">
        <v>3.8</v>
      </c>
      <c r="QIZ60" s="233">
        <f>QIW60*QIY60</f>
        <v>95</v>
      </c>
      <c r="QJA60" s="233">
        <v>12</v>
      </c>
      <c r="QJB60" s="233">
        <v>142</v>
      </c>
      <c r="QJC60" s="233" t="s">
        <v>343</v>
      </c>
      <c r="QJD60" s="233" t="s">
        <v>344</v>
      </c>
      <c r="QJE60" s="233">
        <v>25</v>
      </c>
      <c r="QJF60" s="233" t="s">
        <v>342</v>
      </c>
      <c r="QJG60" s="233">
        <v>3.8</v>
      </c>
      <c r="QJH60" s="233">
        <f>QJE60*QJG60</f>
        <v>95</v>
      </c>
      <c r="QJI60" s="233">
        <v>12</v>
      </c>
      <c r="QJJ60" s="233">
        <v>142</v>
      </c>
      <c r="QJK60" s="233" t="s">
        <v>343</v>
      </c>
      <c r="QJL60" s="233" t="s">
        <v>344</v>
      </c>
      <c r="QJM60" s="233">
        <v>25</v>
      </c>
      <c r="QJN60" s="233" t="s">
        <v>342</v>
      </c>
      <c r="QJO60" s="233">
        <v>3.8</v>
      </c>
      <c r="QJP60" s="233">
        <f>QJM60*QJO60</f>
        <v>95</v>
      </c>
      <c r="QJQ60" s="233">
        <v>12</v>
      </c>
      <c r="QJR60" s="233">
        <v>142</v>
      </c>
      <c r="QJS60" s="233" t="s">
        <v>343</v>
      </c>
      <c r="QJT60" s="233" t="s">
        <v>344</v>
      </c>
      <c r="QJU60" s="233">
        <v>25</v>
      </c>
      <c r="QJV60" s="233" t="s">
        <v>342</v>
      </c>
      <c r="QJW60" s="233">
        <v>3.8</v>
      </c>
      <c r="QJX60" s="233">
        <f>QJU60*QJW60</f>
        <v>95</v>
      </c>
      <c r="QJY60" s="233">
        <v>12</v>
      </c>
      <c r="QJZ60" s="233">
        <v>142</v>
      </c>
      <c r="QKA60" s="233" t="s">
        <v>343</v>
      </c>
      <c r="QKB60" s="233" t="s">
        <v>344</v>
      </c>
      <c r="QKC60" s="233">
        <v>25</v>
      </c>
      <c r="QKD60" s="233" t="s">
        <v>342</v>
      </c>
      <c r="QKE60" s="233">
        <v>3.8</v>
      </c>
      <c r="QKF60" s="233">
        <f>QKC60*QKE60</f>
        <v>95</v>
      </c>
      <c r="QKG60" s="233">
        <v>12</v>
      </c>
      <c r="QKH60" s="233">
        <v>142</v>
      </c>
      <c r="QKI60" s="233" t="s">
        <v>343</v>
      </c>
      <c r="QKJ60" s="233" t="s">
        <v>344</v>
      </c>
      <c r="QKK60" s="233">
        <v>25</v>
      </c>
      <c r="QKL60" s="233" t="s">
        <v>342</v>
      </c>
      <c r="QKM60" s="233">
        <v>3.8</v>
      </c>
      <c r="QKN60" s="233">
        <f>QKK60*QKM60</f>
        <v>95</v>
      </c>
      <c r="QKO60" s="233">
        <v>12</v>
      </c>
      <c r="QKP60" s="233">
        <v>142</v>
      </c>
      <c r="QKQ60" s="233" t="s">
        <v>343</v>
      </c>
      <c r="QKR60" s="233" t="s">
        <v>344</v>
      </c>
      <c r="QKS60" s="233">
        <v>25</v>
      </c>
      <c r="QKT60" s="233" t="s">
        <v>342</v>
      </c>
      <c r="QKU60" s="233">
        <v>3.8</v>
      </c>
      <c r="QKV60" s="233">
        <f>QKS60*QKU60</f>
        <v>95</v>
      </c>
      <c r="QKW60" s="233">
        <v>12</v>
      </c>
      <c r="QKX60" s="233">
        <v>142</v>
      </c>
      <c r="QKY60" s="233" t="s">
        <v>343</v>
      </c>
      <c r="QKZ60" s="233" t="s">
        <v>344</v>
      </c>
      <c r="QLA60" s="233">
        <v>25</v>
      </c>
      <c r="QLB60" s="233" t="s">
        <v>342</v>
      </c>
      <c r="QLC60" s="233">
        <v>3.8</v>
      </c>
      <c r="QLD60" s="233">
        <f>QLA60*QLC60</f>
        <v>95</v>
      </c>
      <c r="QLE60" s="233">
        <v>12</v>
      </c>
      <c r="QLF60" s="233">
        <v>142</v>
      </c>
      <c r="QLG60" s="233" t="s">
        <v>343</v>
      </c>
      <c r="QLH60" s="233" t="s">
        <v>344</v>
      </c>
      <c r="QLI60" s="233">
        <v>25</v>
      </c>
      <c r="QLJ60" s="233" t="s">
        <v>342</v>
      </c>
      <c r="QLK60" s="233">
        <v>3.8</v>
      </c>
      <c r="QLL60" s="233">
        <f>QLI60*QLK60</f>
        <v>95</v>
      </c>
      <c r="QLM60" s="233">
        <v>12</v>
      </c>
      <c r="QLN60" s="233">
        <v>142</v>
      </c>
      <c r="QLO60" s="233" t="s">
        <v>343</v>
      </c>
      <c r="QLP60" s="233" t="s">
        <v>344</v>
      </c>
      <c r="QLQ60" s="233">
        <v>25</v>
      </c>
      <c r="QLR60" s="233" t="s">
        <v>342</v>
      </c>
      <c r="QLS60" s="233">
        <v>3.8</v>
      </c>
      <c r="QLT60" s="233">
        <f>QLQ60*QLS60</f>
        <v>95</v>
      </c>
      <c r="QLU60" s="233">
        <v>12</v>
      </c>
      <c r="QLV60" s="233">
        <v>142</v>
      </c>
      <c r="QLW60" s="233" t="s">
        <v>343</v>
      </c>
      <c r="QLX60" s="233" t="s">
        <v>344</v>
      </c>
      <c r="QLY60" s="233">
        <v>25</v>
      </c>
      <c r="QLZ60" s="233" t="s">
        <v>342</v>
      </c>
      <c r="QMA60" s="233">
        <v>3.8</v>
      </c>
      <c r="QMB60" s="233">
        <f>QLY60*QMA60</f>
        <v>95</v>
      </c>
      <c r="QMC60" s="233">
        <v>12</v>
      </c>
      <c r="QMD60" s="233">
        <v>142</v>
      </c>
      <c r="QME60" s="233" t="s">
        <v>343</v>
      </c>
      <c r="QMF60" s="233" t="s">
        <v>344</v>
      </c>
      <c r="QMG60" s="233">
        <v>25</v>
      </c>
      <c r="QMH60" s="233" t="s">
        <v>342</v>
      </c>
      <c r="QMI60" s="233">
        <v>3.8</v>
      </c>
      <c r="QMJ60" s="233">
        <f>QMG60*QMI60</f>
        <v>95</v>
      </c>
      <c r="QMK60" s="233">
        <v>12</v>
      </c>
      <c r="QML60" s="233">
        <v>142</v>
      </c>
      <c r="QMM60" s="233" t="s">
        <v>343</v>
      </c>
      <c r="QMN60" s="233" t="s">
        <v>344</v>
      </c>
      <c r="QMO60" s="233">
        <v>25</v>
      </c>
      <c r="QMP60" s="233" t="s">
        <v>342</v>
      </c>
      <c r="QMQ60" s="233">
        <v>3.8</v>
      </c>
      <c r="QMR60" s="233">
        <f>QMO60*QMQ60</f>
        <v>95</v>
      </c>
      <c r="QMS60" s="233">
        <v>12</v>
      </c>
      <c r="QMT60" s="233">
        <v>142</v>
      </c>
      <c r="QMU60" s="233" t="s">
        <v>343</v>
      </c>
      <c r="QMV60" s="233" t="s">
        <v>344</v>
      </c>
      <c r="QMW60" s="233">
        <v>25</v>
      </c>
      <c r="QMX60" s="233" t="s">
        <v>342</v>
      </c>
      <c r="QMY60" s="233">
        <v>3.8</v>
      </c>
      <c r="QMZ60" s="233">
        <f>QMW60*QMY60</f>
        <v>95</v>
      </c>
      <c r="QNA60" s="233">
        <v>12</v>
      </c>
      <c r="QNB60" s="233">
        <v>142</v>
      </c>
      <c r="QNC60" s="233" t="s">
        <v>343</v>
      </c>
      <c r="QND60" s="233" t="s">
        <v>344</v>
      </c>
      <c r="QNE60" s="233">
        <v>25</v>
      </c>
      <c r="QNF60" s="233" t="s">
        <v>342</v>
      </c>
      <c r="QNG60" s="233">
        <v>3.8</v>
      </c>
      <c r="QNH60" s="233">
        <f>QNE60*QNG60</f>
        <v>95</v>
      </c>
      <c r="QNI60" s="233">
        <v>12</v>
      </c>
      <c r="QNJ60" s="233">
        <v>142</v>
      </c>
      <c r="QNK60" s="233" t="s">
        <v>343</v>
      </c>
      <c r="QNL60" s="233" t="s">
        <v>344</v>
      </c>
      <c r="QNM60" s="233">
        <v>25</v>
      </c>
      <c r="QNN60" s="233" t="s">
        <v>342</v>
      </c>
      <c r="QNO60" s="233">
        <v>3.8</v>
      </c>
      <c r="QNP60" s="233">
        <f>QNM60*QNO60</f>
        <v>95</v>
      </c>
      <c r="QNQ60" s="233">
        <v>12</v>
      </c>
      <c r="QNR60" s="233">
        <v>142</v>
      </c>
      <c r="QNS60" s="233" t="s">
        <v>343</v>
      </c>
      <c r="QNT60" s="233" t="s">
        <v>344</v>
      </c>
      <c r="QNU60" s="233">
        <v>25</v>
      </c>
      <c r="QNV60" s="233" t="s">
        <v>342</v>
      </c>
      <c r="QNW60" s="233">
        <v>3.8</v>
      </c>
      <c r="QNX60" s="233">
        <f>QNU60*QNW60</f>
        <v>95</v>
      </c>
      <c r="QNY60" s="233">
        <v>12</v>
      </c>
      <c r="QNZ60" s="233">
        <v>142</v>
      </c>
      <c r="QOA60" s="233" t="s">
        <v>343</v>
      </c>
      <c r="QOB60" s="233" t="s">
        <v>344</v>
      </c>
      <c r="QOC60" s="233">
        <v>25</v>
      </c>
      <c r="QOD60" s="233" t="s">
        <v>342</v>
      </c>
      <c r="QOE60" s="233">
        <v>3.8</v>
      </c>
      <c r="QOF60" s="233">
        <f>QOC60*QOE60</f>
        <v>95</v>
      </c>
      <c r="QOG60" s="233">
        <v>12</v>
      </c>
      <c r="QOH60" s="233">
        <v>142</v>
      </c>
      <c r="QOI60" s="233" t="s">
        <v>343</v>
      </c>
      <c r="QOJ60" s="233" t="s">
        <v>344</v>
      </c>
      <c r="QOK60" s="233">
        <v>25</v>
      </c>
      <c r="QOL60" s="233" t="s">
        <v>342</v>
      </c>
      <c r="QOM60" s="233">
        <v>3.8</v>
      </c>
      <c r="QON60" s="233">
        <f>QOK60*QOM60</f>
        <v>95</v>
      </c>
      <c r="QOO60" s="233">
        <v>12</v>
      </c>
      <c r="QOP60" s="233">
        <v>142</v>
      </c>
      <c r="QOQ60" s="233" t="s">
        <v>343</v>
      </c>
      <c r="QOR60" s="233" t="s">
        <v>344</v>
      </c>
      <c r="QOS60" s="233">
        <v>25</v>
      </c>
      <c r="QOT60" s="233" t="s">
        <v>342</v>
      </c>
      <c r="QOU60" s="233">
        <v>3.8</v>
      </c>
      <c r="QOV60" s="233">
        <f>QOS60*QOU60</f>
        <v>95</v>
      </c>
      <c r="QOW60" s="233">
        <v>12</v>
      </c>
      <c r="QOX60" s="233">
        <v>142</v>
      </c>
      <c r="QOY60" s="233" t="s">
        <v>343</v>
      </c>
      <c r="QOZ60" s="233" t="s">
        <v>344</v>
      </c>
      <c r="QPA60" s="233">
        <v>25</v>
      </c>
      <c r="QPB60" s="233" t="s">
        <v>342</v>
      </c>
      <c r="QPC60" s="233">
        <v>3.8</v>
      </c>
      <c r="QPD60" s="233">
        <f>QPA60*QPC60</f>
        <v>95</v>
      </c>
      <c r="QPE60" s="233">
        <v>12</v>
      </c>
      <c r="QPF60" s="233">
        <v>142</v>
      </c>
      <c r="QPG60" s="233" t="s">
        <v>343</v>
      </c>
      <c r="QPH60" s="233" t="s">
        <v>344</v>
      </c>
      <c r="QPI60" s="233">
        <v>25</v>
      </c>
      <c r="QPJ60" s="233" t="s">
        <v>342</v>
      </c>
      <c r="QPK60" s="233">
        <v>3.8</v>
      </c>
      <c r="QPL60" s="233">
        <f>QPI60*QPK60</f>
        <v>95</v>
      </c>
      <c r="QPM60" s="233">
        <v>12</v>
      </c>
      <c r="QPN60" s="233">
        <v>142</v>
      </c>
      <c r="QPO60" s="233" t="s">
        <v>343</v>
      </c>
      <c r="QPP60" s="233" t="s">
        <v>344</v>
      </c>
      <c r="QPQ60" s="233">
        <v>25</v>
      </c>
      <c r="QPR60" s="233" t="s">
        <v>342</v>
      </c>
      <c r="QPS60" s="233">
        <v>3.8</v>
      </c>
      <c r="QPT60" s="233">
        <f>QPQ60*QPS60</f>
        <v>95</v>
      </c>
      <c r="QPU60" s="233">
        <v>12</v>
      </c>
      <c r="QPV60" s="233">
        <v>142</v>
      </c>
      <c r="QPW60" s="233" t="s">
        <v>343</v>
      </c>
      <c r="QPX60" s="233" t="s">
        <v>344</v>
      </c>
      <c r="QPY60" s="233">
        <v>25</v>
      </c>
      <c r="QPZ60" s="233" t="s">
        <v>342</v>
      </c>
      <c r="QQA60" s="233">
        <v>3.8</v>
      </c>
      <c r="QQB60" s="233">
        <f>QPY60*QQA60</f>
        <v>95</v>
      </c>
      <c r="QQC60" s="233">
        <v>12</v>
      </c>
      <c r="QQD60" s="233">
        <v>142</v>
      </c>
      <c r="QQE60" s="233" t="s">
        <v>343</v>
      </c>
      <c r="QQF60" s="233" t="s">
        <v>344</v>
      </c>
      <c r="QQG60" s="233">
        <v>25</v>
      </c>
      <c r="QQH60" s="233" t="s">
        <v>342</v>
      </c>
      <c r="QQI60" s="233">
        <v>3.8</v>
      </c>
      <c r="QQJ60" s="233">
        <f>QQG60*QQI60</f>
        <v>95</v>
      </c>
      <c r="QQK60" s="233">
        <v>12</v>
      </c>
      <c r="QQL60" s="233">
        <v>142</v>
      </c>
      <c r="QQM60" s="233" t="s">
        <v>343</v>
      </c>
      <c r="QQN60" s="233" t="s">
        <v>344</v>
      </c>
      <c r="QQO60" s="233">
        <v>25</v>
      </c>
      <c r="QQP60" s="233" t="s">
        <v>342</v>
      </c>
      <c r="QQQ60" s="233">
        <v>3.8</v>
      </c>
      <c r="QQR60" s="233">
        <f>QQO60*QQQ60</f>
        <v>95</v>
      </c>
      <c r="QQS60" s="233">
        <v>12</v>
      </c>
      <c r="QQT60" s="233">
        <v>142</v>
      </c>
      <c r="QQU60" s="233" t="s">
        <v>343</v>
      </c>
      <c r="QQV60" s="233" t="s">
        <v>344</v>
      </c>
      <c r="QQW60" s="233">
        <v>25</v>
      </c>
      <c r="QQX60" s="233" t="s">
        <v>342</v>
      </c>
      <c r="QQY60" s="233">
        <v>3.8</v>
      </c>
      <c r="QQZ60" s="233">
        <f>QQW60*QQY60</f>
        <v>95</v>
      </c>
      <c r="QRA60" s="233">
        <v>12</v>
      </c>
      <c r="QRB60" s="233">
        <v>142</v>
      </c>
      <c r="QRC60" s="233" t="s">
        <v>343</v>
      </c>
      <c r="QRD60" s="233" t="s">
        <v>344</v>
      </c>
      <c r="QRE60" s="233">
        <v>25</v>
      </c>
      <c r="QRF60" s="233" t="s">
        <v>342</v>
      </c>
      <c r="QRG60" s="233">
        <v>3.8</v>
      </c>
      <c r="QRH60" s="233">
        <f>QRE60*QRG60</f>
        <v>95</v>
      </c>
      <c r="QRI60" s="233">
        <v>12</v>
      </c>
      <c r="QRJ60" s="233">
        <v>142</v>
      </c>
      <c r="QRK60" s="233" t="s">
        <v>343</v>
      </c>
      <c r="QRL60" s="233" t="s">
        <v>344</v>
      </c>
      <c r="QRM60" s="233">
        <v>25</v>
      </c>
      <c r="QRN60" s="233" t="s">
        <v>342</v>
      </c>
      <c r="QRO60" s="233">
        <v>3.8</v>
      </c>
      <c r="QRP60" s="233">
        <f>QRM60*QRO60</f>
        <v>95</v>
      </c>
      <c r="QRQ60" s="233">
        <v>12</v>
      </c>
      <c r="QRR60" s="233">
        <v>142</v>
      </c>
      <c r="QRS60" s="233" t="s">
        <v>343</v>
      </c>
      <c r="QRT60" s="233" t="s">
        <v>344</v>
      </c>
      <c r="QRU60" s="233">
        <v>25</v>
      </c>
      <c r="QRV60" s="233" t="s">
        <v>342</v>
      </c>
      <c r="QRW60" s="233">
        <v>3.8</v>
      </c>
      <c r="QRX60" s="233">
        <f>QRU60*QRW60</f>
        <v>95</v>
      </c>
      <c r="QRY60" s="233">
        <v>12</v>
      </c>
      <c r="QRZ60" s="233">
        <v>142</v>
      </c>
      <c r="QSA60" s="233" t="s">
        <v>343</v>
      </c>
      <c r="QSB60" s="233" t="s">
        <v>344</v>
      </c>
      <c r="QSC60" s="233">
        <v>25</v>
      </c>
      <c r="QSD60" s="233" t="s">
        <v>342</v>
      </c>
      <c r="QSE60" s="233">
        <v>3.8</v>
      </c>
      <c r="QSF60" s="233">
        <f>QSC60*QSE60</f>
        <v>95</v>
      </c>
      <c r="QSG60" s="233">
        <v>12</v>
      </c>
      <c r="QSH60" s="233">
        <v>142</v>
      </c>
      <c r="QSI60" s="233" t="s">
        <v>343</v>
      </c>
      <c r="QSJ60" s="233" t="s">
        <v>344</v>
      </c>
      <c r="QSK60" s="233">
        <v>25</v>
      </c>
      <c r="QSL60" s="233" t="s">
        <v>342</v>
      </c>
      <c r="QSM60" s="233">
        <v>3.8</v>
      </c>
      <c r="QSN60" s="233">
        <f>QSK60*QSM60</f>
        <v>95</v>
      </c>
      <c r="QSO60" s="233">
        <v>12</v>
      </c>
      <c r="QSP60" s="233">
        <v>142</v>
      </c>
      <c r="QSQ60" s="233" t="s">
        <v>343</v>
      </c>
      <c r="QSR60" s="233" t="s">
        <v>344</v>
      </c>
      <c r="QSS60" s="233">
        <v>25</v>
      </c>
      <c r="QST60" s="233" t="s">
        <v>342</v>
      </c>
      <c r="QSU60" s="233">
        <v>3.8</v>
      </c>
      <c r="QSV60" s="233">
        <f>QSS60*QSU60</f>
        <v>95</v>
      </c>
      <c r="QSW60" s="233">
        <v>12</v>
      </c>
      <c r="QSX60" s="233">
        <v>142</v>
      </c>
      <c r="QSY60" s="233" t="s">
        <v>343</v>
      </c>
      <c r="QSZ60" s="233" t="s">
        <v>344</v>
      </c>
      <c r="QTA60" s="233">
        <v>25</v>
      </c>
      <c r="QTB60" s="233" t="s">
        <v>342</v>
      </c>
      <c r="QTC60" s="233">
        <v>3.8</v>
      </c>
      <c r="QTD60" s="233">
        <f>QTA60*QTC60</f>
        <v>95</v>
      </c>
      <c r="QTE60" s="233">
        <v>12</v>
      </c>
      <c r="QTF60" s="233">
        <v>142</v>
      </c>
      <c r="QTG60" s="233" t="s">
        <v>343</v>
      </c>
      <c r="QTH60" s="233" t="s">
        <v>344</v>
      </c>
      <c r="QTI60" s="233">
        <v>25</v>
      </c>
      <c r="QTJ60" s="233" t="s">
        <v>342</v>
      </c>
      <c r="QTK60" s="233">
        <v>3.8</v>
      </c>
      <c r="QTL60" s="233">
        <f>QTI60*QTK60</f>
        <v>95</v>
      </c>
      <c r="QTM60" s="233">
        <v>12</v>
      </c>
      <c r="QTN60" s="233">
        <v>142</v>
      </c>
      <c r="QTO60" s="233" t="s">
        <v>343</v>
      </c>
      <c r="QTP60" s="233" t="s">
        <v>344</v>
      </c>
      <c r="QTQ60" s="233">
        <v>25</v>
      </c>
      <c r="QTR60" s="233" t="s">
        <v>342</v>
      </c>
      <c r="QTS60" s="233">
        <v>3.8</v>
      </c>
      <c r="QTT60" s="233">
        <f>QTQ60*QTS60</f>
        <v>95</v>
      </c>
      <c r="QTU60" s="233">
        <v>12</v>
      </c>
      <c r="QTV60" s="233">
        <v>142</v>
      </c>
      <c r="QTW60" s="233" t="s">
        <v>343</v>
      </c>
      <c r="QTX60" s="233" t="s">
        <v>344</v>
      </c>
      <c r="QTY60" s="233">
        <v>25</v>
      </c>
      <c r="QTZ60" s="233" t="s">
        <v>342</v>
      </c>
      <c r="QUA60" s="233">
        <v>3.8</v>
      </c>
      <c r="QUB60" s="233">
        <f>QTY60*QUA60</f>
        <v>95</v>
      </c>
      <c r="QUC60" s="233">
        <v>12</v>
      </c>
      <c r="QUD60" s="233">
        <v>142</v>
      </c>
      <c r="QUE60" s="233" t="s">
        <v>343</v>
      </c>
      <c r="QUF60" s="233" t="s">
        <v>344</v>
      </c>
      <c r="QUG60" s="233">
        <v>25</v>
      </c>
      <c r="QUH60" s="233" t="s">
        <v>342</v>
      </c>
      <c r="QUI60" s="233">
        <v>3.8</v>
      </c>
      <c r="QUJ60" s="233">
        <f>QUG60*QUI60</f>
        <v>95</v>
      </c>
      <c r="QUK60" s="233">
        <v>12</v>
      </c>
      <c r="QUL60" s="233">
        <v>142</v>
      </c>
      <c r="QUM60" s="233" t="s">
        <v>343</v>
      </c>
      <c r="QUN60" s="233" t="s">
        <v>344</v>
      </c>
      <c r="QUO60" s="233">
        <v>25</v>
      </c>
      <c r="QUP60" s="233" t="s">
        <v>342</v>
      </c>
      <c r="QUQ60" s="233">
        <v>3.8</v>
      </c>
      <c r="QUR60" s="233">
        <f>QUO60*QUQ60</f>
        <v>95</v>
      </c>
      <c r="QUS60" s="233">
        <v>12</v>
      </c>
      <c r="QUT60" s="233">
        <v>142</v>
      </c>
      <c r="QUU60" s="233" t="s">
        <v>343</v>
      </c>
      <c r="QUV60" s="233" t="s">
        <v>344</v>
      </c>
      <c r="QUW60" s="233">
        <v>25</v>
      </c>
      <c r="QUX60" s="233" t="s">
        <v>342</v>
      </c>
      <c r="QUY60" s="233">
        <v>3.8</v>
      </c>
      <c r="QUZ60" s="233">
        <f>QUW60*QUY60</f>
        <v>95</v>
      </c>
      <c r="QVA60" s="233">
        <v>12</v>
      </c>
      <c r="QVB60" s="233">
        <v>142</v>
      </c>
      <c r="QVC60" s="233" t="s">
        <v>343</v>
      </c>
      <c r="QVD60" s="233" t="s">
        <v>344</v>
      </c>
      <c r="QVE60" s="233">
        <v>25</v>
      </c>
      <c r="QVF60" s="233" t="s">
        <v>342</v>
      </c>
      <c r="QVG60" s="233">
        <v>3.8</v>
      </c>
      <c r="QVH60" s="233">
        <f>QVE60*QVG60</f>
        <v>95</v>
      </c>
      <c r="QVI60" s="233">
        <v>12</v>
      </c>
      <c r="QVJ60" s="233">
        <v>142</v>
      </c>
      <c r="QVK60" s="233" t="s">
        <v>343</v>
      </c>
      <c r="QVL60" s="233" t="s">
        <v>344</v>
      </c>
      <c r="QVM60" s="233">
        <v>25</v>
      </c>
      <c r="QVN60" s="233" t="s">
        <v>342</v>
      </c>
      <c r="QVO60" s="233">
        <v>3.8</v>
      </c>
      <c r="QVP60" s="233">
        <f>QVM60*QVO60</f>
        <v>95</v>
      </c>
      <c r="QVQ60" s="233">
        <v>12</v>
      </c>
      <c r="QVR60" s="233">
        <v>142</v>
      </c>
      <c r="QVS60" s="233" t="s">
        <v>343</v>
      </c>
      <c r="QVT60" s="233" t="s">
        <v>344</v>
      </c>
      <c r="QVU60" s="233">
        <v>25</v>
      </c>
      <c r="QVV60" s="233" t="s">
        <v>342</v>
      </c>
      <c r="QVW60" s="233">
        <v>3.8</v>
      </c>
      <c r="QVX60" s="233">
        <f>QVU60*QVW60</f>
        <v>95</v>
      </c>
      <c r="QVY60" s="233">
        <v>12</v>
      </c>
      <c r="QVZ60" s="233">
        <v>142</v>
      </c>
      <c r="QWA60" s="233" t="s">
        <v>343</v>
      </c>
      <c r="QWB60" s="233" t="s">
        <v>344</v>
      </c>
      <c r="QWC60" s="233">
        <v>25</v>
      </c>
      <c r="QWD60" s="233" t="s">
        <v>342</v>
      </c>
      <c r="QWE60" s="233">
        <v>3.8</v>
      </c>
      <c r="QWF60" s="233">
        <f>QWC60*QWE60</f>
        <v>95</v>
      </c>
      <c r="QWG60" s="233">
        <v>12</v>
      </c>
      <c r="QWH60" s="233">
        <v>142</v>
      </c>
      <c r="QWI60" s="233" t="s">
        <v>343</v>
      </c>
      <c r="QWJ60" s="233" t="s">
        <v>344</v>
      </c>
      <c r="QWK60" s="233">
        <v>25</v>
      </c>
      <c r="QWL60" s="233" t="s">
        <v>342</v>
      </c>
      <c r="QWM60" s="233">
        <v>3.8</v>
      </c>
      <c r="QWN60" s="233">
        <f>QWK60*QWM60</f>
        <v>95</v>
      </c>
      <c r="QWO60" s="233">
        <v>12</v>
      </c>
      <c r="QWP60" s="233">
        <v>142</v>
      </c>
      <c r="QWQ60" s="233" t="s">
        <v>343</v>
      </c>
      <c r="QWR60" s="233" t="s">
        <v>344</v>
      </c>
      <c r="QWS60" s="233">
        <v>25</v>
      </c>
      <c r="QWT60" s="233" t="s">
        <v>342</v>
      </c>
      <c r="QWU60" s="233">
        <v>3.8</v>
      </c>
      <c r="QWV60" s="233">
        <f>QWS60*QWU60</f>
        <v>95</v>
      </c>
      <c r="QWW60" s="233">
        <v>12</v>
      </c>
      <c r="QWX60" s="233">
        <v>142</v>
      </c>
      <c r="QWY60" s="233" t="s">
        <v>343</v>
      </c>
      <c r="QWZ60" s="233" t="s">
        <v>344</v>
      </c>
      <c r="QXA60" s="233">
        <v>25</v>
      </c>
      <c r="QXB60" s="233" t="s">
        <v>342</v>
      </c>
      <c r="QXC60" s="233">
        <v>3.8</v>
      </c>
      <c r="QXD60" s="233">
        <f>QXA60*QXC60</f>
        <v>95</v>
      </c>
      <c r="QXE60" s="233">
        <v>12</v>
      </c>
      <c r="QXF60" s="233">
        <v>142</v>
      </c>
      <c r="QXG60" s="233" t="s">
        <v>343</v>
      </c>
      <c r="QXH60" s="233" t="s">
        <v>344</v>
      </c>
      <c r="QXI60" s="233">
        <v>25</v>
      </c>
      <c r="QXJ60" s="233" t="s">
        <v>342</v>
      </c>
      <c r="QXK60" s="233">
        <v>3.8</v>
      </c>
      <c r="QXL60" s="233">
        <f>QXI60*QXK60</f>
        <v>95</v>
      </c>
      <c r="QXM60" s="233">
        <v>12</v>
      </c>
      <c r="QXN60" s="233">
        <v>142</v>
      </c>
      <c r="QXO60" s="233" t="s">
        <v>343</v>
      </c>
      <c r="QXP60" s="233" t="s">
        <v>344</v>
      </c>
      <c r="QXQ60" s="233">
        <v>25</v>
      </c>
      <c r="QXR60" s="233" t="s">
        <v>342</v>
      </c>
      <c r="QXS60" s="233">
        <v>3.8</v>
      </c>
      <c r="QXT60" s="233">
        <f>QXQ60*QXS60</f>
        <v>95</v>
      </c>
      <c r="QXU60" s="233">
        <v>12</v>
      </c>
      <c r="QXV60" s="233">
        <v>142</v>
      </c>
      <c r="QXW60" s="233" t="s">
        <v>343</v>
      </c>
      <c r="QXX60" s="233" t="s">
        <v>344</v>
      </c>
      <c r="QXY60" s="233">
        <v>25</v>
      </c>
      <c r="QXZ60" s="233" t="s">
        <v>342</v>
      </c>
      <c r="QYA60" s="233">
        <v>3.8</v>
      </c>
      <c r="QYB60" s="233">
        <f>QXY60*QYA60</f>
        <v>95</v>
      </c>
      <c r="QYC60" s="233">
        <v>12</v>
      </c>
      <c r="QYD60" s="233">
        <v>142</v>
      </c>
      <c r="QYE60" s="233" t="s">
        <v>343</v>
      </c>
      <c r="QYF60" s="233" t="s">
        <v>344</v>
      </c>
      <c r="QYG60" s="233">
        <v>25</v>
      </c>
      <c r="QYH60" s="233" t="s">
        <v>342</v>
      </c>
      <c r="QYI60" s="233">
        <v>3.8</v>
      </c>
      <c r="QYJ60" s="233">
        <f>QYG60*QYI60</f>
        <v>95</v>
      </c>
      <c r="QYK60" s="233">
        <v>12</v>
      </c>
      <c r="QYL60" s="233">
        <v>142</v>
      </c>
      <c r="QYM60" s="233" t="s">
        <v>343</v>
      </c>
      <c r="QYN60" s="233" t="s">
        <v>344</v>
      </c>
      <c r="QYO60" s="233">
        <v>25</v>
      </c>
      <c r="QYP60" s="233" t="s">
        <v>342</v>
      </c>
      <c r="QYQ60" s="233">
        <v>3.8</v>
      </c>
      <c r="QYR60" s="233">
        <f>QYO60*QYQ60</f>
        <v>95</v>
      </c>
      <c r="QYS60" s="233">
        <v>12</v>
      </c>
      <c r="QYT60" s="233">
        <v>142</v>
      </c>
      <c r="QYU60" s="233" t="s">
        <v>343</v>
      </c>
      <c r="QYV60" s="233" t="s">
        <v>344</v>
      </c>
      <c r="QYW60" s="233">
        <v>25</v>
      </c>
      <c r="QYX60" s="233" t="s">
        <v>342</v>
      </c>
      <c r="QYY60" s="233">
        <v>3.8</v>
      </c>
      <c r="QYZ60" s="233">
        <f>QYW60*QYY60</f>
        <v>95</v>
      </c>
      <c r="QZA60" s="233">
        <v>12</v>
      </c>
      <c r="QZB60" s="233">
        <v>142</v>
      </c>
      <c r="QZC60" s="233" t="s">
        <v>343</v>
      </c>
      <c r="QZD60" s="233" t="s">
        <v>344</v>
      </c>
      <c r="QZE60" s="233">
        <v>25</v>
      </c>
      <c r="QZF60" s="233" t="s">
        <v>342</v>
      </c>
      <c r="QZG60" s="233">
        <v>3.8</v>
      </c>
      <c r="QZH60" s="233">
        <f>QZE60*QZG60</f>
        <v>95</v>
      </c>
      <c r="QZI60" s="233">
        <v>12</v>
      </c>
      <c r="QZJ60" s="233">
        <v>142</v>
      </c>
      <c r="QZK60" s="233" t="s">
        <v>343</v>
      </c>
      <c r="QZL60" s="233" t="s">
        <v>344</v>
      </c>
      <c r="QZM60" s="233">
        <v>25</v>
      </c>
      <c r="QZN60" s="233" t="s">
        <v>342</v>
      </c>
      <c r="QZO60" s="233">
        <v>3.8</v>
      </c>
      <c r="QZP60" s="233">
        <f>QZM60*QZO60</f>
        <v>95</v>
      </c>
      <c r="QZQ60" s="233">
        <v>12</v>
      </c>
      <c r="QZR60" s="233">
        <v>142</v>
      </c>
      <c r="QZS60" s="233" t="s">
        <v>343</v>
      </c>
      <c r="QZT60" s="233" t="s">
        <v>344</v>
      </c>
      <c r="QZU60" s="233">
        <v>25</v>
      </c>
      <c r="QZV60" s="233" t="s">
        <v>342</v>
      </c>
      <c r="QZW60" s="233">
        <v>3.8</v>
      </c>
      <c r="QZX60" s="233">
        <f>QZU60*QZW60</f>
        <v>95</v>
      </c>
      <c r="QZY60" s="233">
        <v>12</v>
      </c>
      <c r="QZZ60" s="233">
        <v>142</v>
      </c>
      <c r="RAA60" s="233" t="s">
        <v>343</v>
      </c>
      <c r="RAB60" s="233" t="s">
        <v>344</v>
      </c>
      <c r="RAC60" s="233">
        <v>25</v>
      </c>
      <c r="RAD60" s="233" t="s">
        <v>342</v>
      </c>
      <c r="RAE60" s="233">
        <v>3.8</v>
      </c>
      <c r="RAF60" s="233">
        <f>RAC60*RAE60</f>
        <v>95</v>
      </c>
      <c r="RAG60" s="233">
        <v>12</v>
      </c>
      <c r="RAH60" s="233">
        <v>142</v>
      </c>
      <c r="RAI60" s="233" t="s">
        <v>343</v>
      </c>
      <c r="RAJ60" s="233" t="s">
        <v>344</v>
      </c>
      <c r="RAK60" s="233">
        <v>25</v>
      </c>
      <c r="RAL60" s="233" t="s">
        <v>342</v>
      </c>
      <c r="RAM60" s="233">
        <v>3.8</v>
      </c>
      <c r="RAN60" s="233">
        <f>RAK60*RAM60</f>
        <v>95</v>
      </c>
      <c r="RAO60" s="233">
        <v>12</v>
      </c>
      <c r="RAP60" s="233">
        <v>142</v>
      </c>
      <c r="RAQ60" s="233" t="s">
        <v>343</v>
      </c>
      <c r="RAR60" s="233" t="s">
        <v>344</v>
      </c>
      <c r="RAS60" s="233">
        <v>25</v>
      </c>
      <c r="RAT60" s="233" t="s">
        <v>342</v>
      </c>
      <c r="RAU60" s="233">
        <v>3.8</v>
      </c>
      <c r="RAV60" s="233">
        <f>RAS60*RAU60</f>
        <v>95</v>
      </c>
      <c r="RAW60" s="233">
        <v>12</v>
      </c>
      <c r="RAX60" s="233">
        <v>142</v>
      </c>
      <c r="RAY60" s="233" t="s">
        <v>343</v>
      </c>
      <c r="RAZ60" s="233" t="s">
        <v>344</v>
      </c>
      <c r="RBA60" s="233">
        <v>25</v>
      </c>
      <c r="RBB60" s="233" t="s">
        <v>342</v>
      </c>
      <c r="RBC60" s="233">
        <v>3.8</v>
      </c>
      <c r="RBD60" s="233">
        <f>RBA60*RBC60</f>
        <v>95</v>
      </c>
      <c r="RBE60" s="233">
        <v>12</v>
      </c>
      <c r="RBF60" s="233">
        <v>142</v>
      </c>
      <c r="RBG60" s="233" t="s">
        <v>343</v>
      </c>
      <c r="RBH60" s="233" t="s">
        <v>344</v>
      </c>
      <c r="RBI60" s="233">
        <v>25</v>
      </c>
      <c r="RBJ60" s="233" t="s">
        <v>342</v>
      </c>
      <c r="RBK60" s="233">
        <v>3.8</v>
      </c>
      <c r="RBL60" s="233">
        <f>RBI60*RBK60</f>
        <v>95</v>
      </c>
      <c r="RBM60" s="233">
        <v>12</v>
      </c>
      <c r="RBN60" s="233">
        <v>142</v>
      </c>
      <c r="RBO60" s="233" t="s">
        <v>343</v>
      </c>
      <c r="RBP60" s="233" t="s">
        <v>344</v>
      </c>
      <c r="RBQ60" s="233">
        <v>25</v>
      </c>
      <c r="RBR60" s="233" t="s">
        <v>342</v>
      </c>
      <c r="RBS60" s="233">
        <v>3.8</v>
      </c>
      <c r="RBT60" s="233">
        <f>RBQ60*RBS60</f>
        <v>95</v>
      </c>
      <c r="RBU60" s="233">
        <v>12</v>
      </c>
      <c r="RBV60" s="233">
        <v>142</v>
      </c>
      <c r="RBW60" s="233" t="s">
        <v>343</v>
      </c>
      <c r="RBX60" s="233" t="s">
        <v>344</v>
      </c>
      <c r="RBY60" s="233">
        <v>25</v>
      </c>
      <c r="RBZ60" s="233" t="s">
        <v>342</v>
      </c>
      <c r="RCA60" s="233">
        <v>3.8</v>
      </c>
      <c r="RCB60" s="233">
        <f>RBY60*RCA60</f>
        <v>95</v>
      </c>
      <c r="RCC60" s="233">
        <v>12</v>
      </c>
      <c r="RCD60" s="233">
        <v>142</v>
      </c>
      <c r="RCE60" s="233" t="s">
        <v>343</v>
      </c>
      <c r="RCF60" s="233" t="s">
        <v>344</v>
      </c>
      <c r="RCG60" s="233">
        <v>25</v>
      </c>
      <c r="RCH60" s="233" t="s">
        <v>342</v>
      </c>
      <c r="RCI60" s="233">
        <v>3.8</v>
      </c>
      <c r="RCJ60" s="233">
        <f>RCG60*RCI60</f>
        <v>95</v>
      </c>
      <c r="RCK60" s="233">
        <v>12</v>
      </c>
      <c r="RCL60" s="233">
        <v>142</v>
      </c>
      <c r="RCM60" s="233" t="s">
        <v>343</v>
      </c>
      <c r="RCN60" s="233" t="s">
        <v>344</v>
      </c>
      <c r="RCO60" s="233">
        <v>25</v>
      </c>
      <c r="RCP60" s="233" t="s">
        <v>342</v>
      </c>
      <c r="RCQ60" s="233">
        <v>3.8</v>
      </c>
      <c r="RCR60" s="233">
        <f>RCO60*RCQ60</f>
        <v>95</v>
      </c>
      <c r="RCS60" s="233">
        <v>12</v>
      </c>
      <c r="RCT60" s="233">
        <v>142</v>
      </c>
      <c r="RCU60" s="233" t="s">
        <v>343</v>
      </c>
      <c r="RCV60" s="233" t="s">
        <v>344</v>
      </c>
      <c r="RCW60" s="233">
        <v>25</v>
      </c>
      <c r="RCX60" s="233" t="s">
        <v>342</v>
      </c>
      <c r="RCY60" s="233">
        <v>3.8</v>
      </c>
      <c r="RCZ60" s="233">
        <f>RCW60*RCY60</f>
        <v>95</v>
      </c>
      <c r="RDA60" s="233">
        <v>12</v>
      </c>
      <c r="RDB60" s="233">
        <v>142</v>
      </c>
      <c r="RDC60" s="233" t="s">
        <v>343</v>
      </c>
      <c r="RDD60" s="233" t="s">
        <v>344</v>
      </c>
      <c r="RDE60" s="233">
        <v>25</v>
      </c>
      <c r="RDF60" s="233" t="s">
        <v>342</v>
      </c>
      <c r="RDG60" s="233">
        <v>3.8</v>
      </c>
      <c r="RDH60" s="233">
        <f>RDE60*RDG60</f>
        <v>95</v>
      </c>
      <c r="RDI60" s="233">
        <v>12</v>
      </c>
      <c r="RDJ60" s="233">
        <v>142</v>
      </c>
      <c r="RDK60" s="233" t="s">
        <v>343</v>
      </c>
      <c r="RDL60" s="233" t="s">
        <v>344</v>
      </c>
      <c r="RDM60" s="233">
        <v>25</v>
      </c>
      <c r="RDN60" s="233" t="s">
        <v>342</v>
      </c>
      <c r="RDO60" s="233">
        <v>3.8</v>
      </c>
      <c r="RDP60" s="233">
        <f>RDM60*RDO60</f>
        <v>95</v>
      </c>
      <c r="RDQ60" s="233">
        <v>12</v>
      </c>
      <c r="RDR60" s="233">
        <v>142</v>
      </c>
      <c r="RDS60" s="233" t="s">
        <v>343</v>
      </c>
      <c r="RDT60" s="233" t="s">
        <v>344</v>
      </c>
      <c r="RDU60" s="233">
        <v>25</v>
      </c>
      <c r="RDV60" s="233" t="s">
        <v>342</v>
      </c>
      <c r="RDW60" s="233">
        <v>3.8</v>
      </c>
      <c r="RDX60" s="233">
        <f>RDU60*RDW60</f>
        <v>95</v>
      </c>
      <c r="RDY60" s="233">
        <v>12</v>
      </c>
      <c r="RDZ60" s="233">
        <v>142</v>
      </c>
      <c r="REA60" s="233" t="s">
        <v>343</v>
      </c>
      <c r="REB60" s="233" t="s">
        <v>344</v>
      </c>
      <c r="REC60" s="233">
        <v>25</v>
      </c>
      <c r="RED60" s="233" t="s">
        <v>342</v>
      </c>
      <c r="REE60" s="233">
        <v>3.8</v>
      </c>
      <c r="REF60" s="233">
        <f>REC60*REE60</f>
        <v>95</v>
      </c>
      <c r="REG60" s="233">
        <v>12</v>
      </c>
      <c r="REH60" s="233">
        <v>142</v>
      </c>
      <c r="REI60" s="233" t="s">
        <v>343</v>
      </c>
      <c r="REJ60" s="233" t="s">
        <v>344</v>
      </c>
      <c r="REK60" s="233">
        <v>25</v>
      </c>
      <c r="REL60" s="233" t="s">
        <v>342</v>
      </c>
      <c r="REM60" s="233">
        <v>3.8</v>
      </c>
      <c r="REN60" s="233">
        <f>REK60*REM60</f>
        <v>95</v>
      </c>
      <c r="REO60" s="233">
        <v>12</v>
      </c>
      <c r="REP60" s="233">
        <v>142</v>
      </c>
      <c r="REQ60" s="233" t="s">
        <v>343</v>
      </c>
      <c r="RER60" s="233" t="s">
        <v>344</v>
      </c>
      <c r="RES60" s="233">
        <v>25</v>
      </c>
      <c r="RET60" s="233" t="s">
        <v>342</v>
      </c>
      <c r="REU60" s="233">
        <v>3.8</v>
      </c>
      <c r="REV60" s="233">
        <f>RES60*REU60</f>
        <v>95</v>
      </c>
      <c r="REW60" s="233">
        <v>12</v>
      </c>
      <c r="REX60" s="233">
        <v>142</v>
      </c>
      <c r="REY60" s="233" t="s">
        <v>343</v>
      </c>
      <c r="REZ60" s="233" t="s">
        <v>344</v>
      </c>
      <c r="RFA60" s="233">
        <v>25</v>
      </c>
      <c r="RFB60" s="233" t="s">
        <v>342</v>
      </c>
      <c r="RFC60" s="233">
        <v>3.8</v>
      </c>
      <c r="RFD60" s="233">
        <f>RFA60*RFC60</f>
        <v>95</v>
      </c>
      <c r="RFE60" s="233">
        <v>12</v>
      </c>
      <c r="RFF60" s="233">
        <v>142</v>
      </c>
      <c r="RFG60" s="233" t="s">
        <v>343</v>
      </c>
      <c r="RFH60" s="233" t="s">
        <v>344</v>
      </c>
      <c r="RFI60" s="233">
        <v>25</v>
      </c>
      <c r="RFJ60" s="233" t="s">
        <v>342</v>
      </c>
      <c r="RFK60" s="233">
        <v>3.8</v>
      </c>
      <c r="RFL60" s="233">
        <f>RFI60*RFK60</f>
        <v>95</v>
      </c>
      <c r="RFM60" s="233">
        <v>12</v>
      </c>
      <c r="RFN60" s="233">
        <v>142</v>
      </c>
      <c r="RFO60" s="233" t="s">
        <v>343</v>
      </c>
      <c r="RFP60" s="233" t="s">
        <v>344</v>
      </c>
      <c r="RFQ60" s="233">
        <v>25</v>
      </c>
      <c r="RFR60" s="233" t="s">
        <v>342</v>
      </c>
      <c r="RFS60" s="233">
        <v>3.8</v>
      </c>
      <c r="RFT60" s="233">
        <f>RFQ60*RFS60</f>
        <v>95</v>
      </c>
      <c r="RFU60" s="233">
        <v>12</v>
      </c>
      <c r="RFV60" s="233">
        <v>142</v>
      </c>
      <c r="RFW60" s="233" t="s">
        <v>343</v>
      </c>
      <c r="RFX60" s="233" t="s">
        <v>344</v>
      </c>
      <c r="RFY60" s="233">
        <v>25</v>
      </c>
      <c r="RFZ60" s="233" t="s">
        <v>342</v>
      </c>
      <c r="RGA60" s="233">
        <v>3.8</v>
      </c>
      <c r="RGB60" s="233">
        <f>RFY60*RGA60</f>
        <v>95</v>
      </c>
      <c r="RGC60" s="233">
        <v>12</v>
      </c>
      <c r="RGD60" s="233">
        <v>142</v>
      </c>
      <c r="RGE60" s="233" t="s">
        <v>343</v>
      </c>
      <c r="RGF60" s="233" t="s">
        <v>344</v>
      </c>
      <c r="RGG60" s="233">
        <v>25</v>
      </c>
      <c r="RGH60" s="233" t="s">
        <v>342</v>
      </c>
      <c r="RGI60" s="233">
        <v>3.8</v>
      </c>
      <c r="RGJ60" s="233">
        <f>RGG60*RGI60</f>
        <v>95</v>
      </c>
      <c r="RGK60" s="233">
        <v>12</v>
      </c>
      <c r="RGL60" s="233">
        <v>142</v>
      </c>
      <c r="RGM60" s="233" t="s">
        <v>343</v>
      </c>
      <c r="RGN60" s="233" t="s">
        <v>344</v>
      </c>
      <c r="RGO60" s="233">
        <v>25</v>
      </c>
      <c r="RGP60" s="233" t="s">
        <v>342</v>
      </c>
      <c r="RGQ60" s="233">
        <v>3.8</v>
      </c>
      <c r="RGR60" s="233">
        <f>RGO60*RGQ60</f>
        <v>95</v>
      </c>
      <c r="RGS60" s="233">
        <v>12</v>
      </c>
      <c r="RGT60" s="233">
        <v>142</v>
      </c>
      <c r="RGU60" s="233" t="s">
        <v>343</v>
      </c>
      <c r="RGV60" s="233" t="s">
        <v>344</v>
      </c>
      <c r="RGW60" s="233">
        <v>25</v>
      </c>
      <c r="RGX60" s="233" t="s">
        <v>342</v>
      </c>
      <c r="RGY60" s="233">
        <v>3.8</v>
      </c>
      <c r="RGZ60" s="233">
        <f>RGW60*RGY60</f>
        <v>95</v>
      </c>
      <c r="RHA60" s="233">
        <v>12</v>
      </c>
      <c r="RHB60" s="233">
        <v>142</v>
      </c>
      <c r="RHC60" s="233" t="s">
        <v>343</v>
      </c>
      <c r="RHD60" s="233" t="s">
        <v>344</v>
      </c>
      <c r="RHE60" s="233">
        <v>25</v>
      </c>
      <c r="RHF60" s="233" t="s">
        <v>342</v>
      </c>
      <c r="RHG60" s="233">
        <v>3.8</v>
      </c>
      <c r="RHH60" s="233">
        <f>RHE60*RHG60</f>
        <v>95</v>
      </c>
      <c r="RHI60" s="233">
        <v>12</v>
      </c>
      <c r="RHJ60" s="233">
        <v>142</v>
      </c>
      <c r="RHK60" s="233" t="s">
        <v>343</v>
      </c>
      <c r="RHL60" s="233" t="s">
        <v>344</v>
      </c>
      <c r="RHM60" s="233">
        <v>25</v>
      </c>
      <c r="RHN60" s="233" t="s">
        <v>342</v>
      </c>
      <c r="RHO60" s="233">
        <v>3.8</v>
      </c>
      <c r="RHP60" s="233">
        <f>RHM60*RHO60</f>
        <v>95</v>
      </c>
      <c r="RHQ60" s="233">
        <v>12</v>
      </c>
      <c r="RHR60" s="233">
        <v>142</v>
      </c>
      <c r="RHS60" s="233" t="s">
        <v>343</v>
      </c>
      <c r="RHT60" s="233" t="s">
        <v>344</v>
      </c>
      <c r="RHU60" s="233">
        <v>25</v>
      </c>
      <c r="RHV60" s="233" t="s">
        <v>342</v>
      </c>
      <c r="RHW60" s="233">
        <v>3.8</v>
      </c>
      <c r="RHX60" s="233">
        <f>RHU60*RHW60</f>
        <v>95</v>
      </c>
      <c r="RHY60" s="233">
        <v>12</v>
      </c>
      <c r="RHZ60" s="233">
        <v>142</v>
      </c>
      <c r="RIA60" s="233" t="s">
        <v>343</v>
      </c>
      <c r="RIB60" s="233" t="s">
        <v>344</v>
      </c>
      <c r="RIC60" s="233">
        <v>25</v>
      </c>
      <c r="RID60" s="233" t="s">
        <v>342</v>
      </c>
      <c r="RIE60" s="233">
        <v>3.8</v>
      </c>
      <c r="RIF60" s="233">
        <f>RIC60*RIE60</f>
        <v>95</v>
      </c>
      <c r="RIG60" s="233">
        <v>12</v>
      </c>
      <c r="RIH60" s="233">
        <v>142</v>
      </c>
      <c r="RII60" s="233" t="s">
        <v>343</v>
      </c>
      <c r="RIJ60" s="233" t="s">
        <v>344</v>
      </c>
      <c r="RIK60" s="233">
        <v>25</v>
      </c>
      <c r="RIL60" s="233" t="s">
        <v>342</v>
      </c>
      <c r="RIM60" s="233">
        <v>3.8</v>
      </c>
      <c r="RIN60" s="233">
        <f>RIK60*RIM60</f>
        <v>95</v>
      </c>
      <c r="RIO60" s="233">
        <v>12</v>
      </c>
      <c r="RIP60" s="233">
        <v>142</v>
      </c>
      <c r="RIQ60" s="233" t="s">
        <v>343</v>
      </c>
      <c r="RIR60" s="233" t="s">
        <v>344</v>
      </c>
      <c r="RIS60" s="233">
        <v>25</v>
      </c>
      <c r="RIT60" s="233" t="s">
        <v>342</v>
      </c>
      <c r="RIU60" s="233">
        <v>3.8</v>
      </c>
      <c r="RIV60" s="233">
        <f>RIS60*RIU60</f>
        <v>95</v>
      </c>
      <c r="RIW60" s="233">
        <v>12</v>
      </c>
      <c r="RIX60" s="233">
        <v>142</v>
      </c>
      <c r="RIY60" s="233" t="s">
        <v>343</v>
      </c>
      <c r="RIZ60" s="233" t="s">
        <v>344</v>
      </c>
      <c r="RJA60" s="233">
        <v>25</v>
      </c>
      <c r="RJB60" s="233" t="s">
        <v>342</v>
      </c>
      <c r="RJC60" s="233">
        <v>3.8</v>
      </c>
      <c r="RJD60" s="233">
        <f>RJA60*RJC60</f>
        <v>95</v>
      </c>
      <c r="RJE60" s="233">
        <v>12</v>
      </c>
      <c r="RJF60" s="233">
        <v>142</v>
      </c>
      <c r="RJG60" s="233" t="s">
        <v>343</v>
      </c>
      <c r="RJH60" s="233" t="s">
        <v>344</v>
      </c>
      <c r="RJI60" s="233">
        <v>25</v>
      </c>
      <c r="RJJ60" s="233" t="s">
        <v>342</v>
      </c>
      <c r="RJK60" s="233">
        <v>3.8</v>
      </c>
      <c r="RJL60" s="233">
        <f>RJI60*RJK60</f>
        <v>95</v>
      </c>
      <c r="RJM60" s="233">
        <v>12</v>
      </c>
      <c r="RJN60" s="233">
        <v>142</v>
      </c>
      <c r="RJO60" s="233" t="s">
        <v>343</v>
      </c>
      <c r="RJP60" s="233" t="s">
        <v>344</v>
      </c>
      <c r="RJQ60" s="233">
        <v>25</v>
      </c>
      <c r="RJR60" s="233" t="s">
        <v>342</v>
      </c>
      <c r="RJS60" s="233">
        <v>3.8</v>
      </c>
      <c r="RJT60" s="233">
        <f>RJQ60*RJS60</f>
        <v>95</v>
      </c>
      <c r="RJU60" s="233">
        <v>12</v>
      </c>
      <c r="RJV60" s="233">
        <v>142</v>
      </c>
      <c r="RJW60" s="233" t="s">
        <v>343</v>
      </c>
      <c r="RJX60" s="233" t="s">
        <v>344</v>
      </c>
      <c r="RJY60" s="233">
        <v>25</v>
      </c>
      <c r="RJZ60" s="233" t="s">
        <v>342</v>
      </c>
      <c r="RKA60" s="233">
        <v>3.8</v>
      </c>
      <c r="RKB60" s="233">
        <f>RJY60*RKA60</f>
        <v>95</v>
      </c>
      <c r="RKC60" s="233">
        <v>12</v>
      </c>
      <c r="RKD60" s="233">
        <v>142</v>
      </c>
      <c r="RKE60" s="233" t="s">
        <v>343</v>
      </c>
      <c r="RKF60" s="233" t="s">
        <v>344</v>
      </c>
      <c r="RKG60" s="233">
        <v>25</v>
      </c>
      <c r="RKH60" s="233" t="s">
        <v>342</v>
      </c>
      <c r="RKI60" s="233">
        <v>3.8</v>
      </c>
      <c r="RKJ60" s="233">
        <f>RKG60*RKI60</f>
        <v>95</v>
      </c>
      <c r="RKK60" s="233">
        <v>12</v>
      </c>
      <c r="RKL60" s="233">
        <v>142</v>
      </c>
      <c r="RKM60" s="233" t="s">
        <v>343</v>
      </c>
      <c r="RKN60" s="233" t="s">
        <v>344</v>
      </c>
      <c r="RKO60" s="233">
        <v>25</v>
      </c>
      <c r="RKP60" s="233" t="s">
        <v>342</v>
      </c>
      <c r="RKQ60" s="233">
        <v>3.8</v>
      </c>
      <c r="RKR60" s="233">
        <f>RKO60*RKQ60</f>
        <v>95</v>
      </c>
      <c r="RKS60" s="233">
        <v>12</v>
      </c>
      <c r="RKT60" s="233">
        <v>142</v>
      </c>
      <c r="RKU60" s="233" t="s">
        <v>343</v>
      </c>
      <c r="RKV60" s="233" t="s">
        <v>344</v>
      </c>
      <c r="RKW60" s="233">
        <v>25</v>
      </c>
      <c r="RKX60" s="233" t="s">
        <v>342</v>
      </c>
      <c r="RKY60" s="233">
        <v>3.8</v>
      </c>
      <c r="RKZ60" s="233">
        <f>RKW60*RKY60</f>
        <v>95</v>
      </c>
      <c r="RLA60" s="233">
        <v>12</v>
      </c>
      <c r="RLB60" s="233">
        <v>142</v>
      </c>
      <c r="RLC60" s="233" t="s">
        <v>343</v>
      </c>
      <c r="RLD60" s="233" t="s">
        <v>344</v>
      </c>
      <c r="RLE60" s="233">
        <v>25</v>
      </c>
      <c r="RLF60" s="233" t="s">
        <v>342</v>
      </c>
      <c r="RLG60" s="233">
        <v>3.8</v>
      </c>
      <c r="RLH60" s="233">
        <f>RLE60*RLG60</f>
        <v>95</v>
      </c>
      <c r="RLI60" s="233">
        <v>12</v>
      </c>
      <c r="RLJ60" s="233">
        <v>142</v>
      </c>
      <c r="RLK60" s="233" t="s">
        <v>343</v>
      </c>
      <c r="RLL60" s="233" t="s">
        <v>344</v>
      </c>
      <c r="RLM60" s="233">
        <v>25</v>
      </c>
      <c r="RLN60" s="233" t="s">
        <v>342</v>
      </c>
      <c r="RLO60" s="233">
        <v>3.8</v>
      </c>
      <c r="RLP60" s="233">
        <f>RLM60*RLO60</f>
        <v>95</v>
      </c>
      <c r="RLQ60" s="233">
        <v>12</v>
      </c>
      <c r="RLR60" s="233">
        <v>142</v>
      </c>
      <c r="RLS60" s="233" t="s">
        <v>343</v>
      </c>
      <c r="RLT60" s="233" t="s">
        <v>344</v>
      </c>
      <c r="RLU60" s="233">
        <v>25</v>
      </c>
      <c r="RLV60" s="233" t="s">
        <v>342</v>
      </c>
      <c r="RLW60" s="233">
        <v>3.8</v>
      </c>
      <c r="RLX60" s="233">
        <f>RLU60*RLW60</f>
        <v>95</v>
      </c>
      <c r="RLY60" s="233">
        <v>12</v>
      </c>
      <c r="RLZ60" s="233">
        <v>142</v>
      </c>
      <c r="RMA60" s="233" t="s">
        <v>343</v>
      </c>
      <c r="RMB60" s="233" t="s">
        <v>344</v>
      </c>
      <c r="RMC60" s="233">
        <v>25</v>
      </c>
      <c r="RMD60" s="233" t="s">
        <v>342</v>
      </c>
      <c r="RME60" s="233">
        <v>3.8</v>
      </c>
      <c r="RMF60" s="233">
        <f>RMC60*RME60</f>
        <v>95</v>
      </c>
      <c r="RMG60" s="233">
        <v>12</v>
      </c>
      <c r="RMH60" s="233">
        <v>142</v>
      </c>
      <c r="RMI60" s="233" t="s">
        <v>343</v>
      </c>
      <c r="RMJ60" s="233" t="s">
        <v>344</v>
      </c>
      <c r="RMK60" s="233">
        <v>25</v>
      </c>
      <c r="RML60" s="233" t="s">
        <v>342</v>
      </c>
      <c r="RMM60" s="233">
        <v>3.8</v>
      </c>
      <c r="RMN60" s="233">
        <f>RMK60*RMM60</f>
        <v>95</v>
      </c>
      <c r="RMO60" s="233">
        <v>12</v>
      </c>
      <c r="RMP60" s="233">
        <v>142</v>
      </c>
      <c r="RMQ60" s="233" t="s">
        <v>343</v>
      </c>
      <c r="RMR60" s="233" t="s">
        <v>344</v>
      </c>
      <c r="RMS60" s="233">
        <v>25</v>
      </c>
      <c r="RMT60" s="233" t="s">
        <v>342</v>
      </c>
      <c r="RMU60" s="233">
        <v>3.8</v>
      </c>
      <c r="RMV60" s="233">
        <f>RMS60*RMU60</f>
        <v>95</v>
      </c>
      <c r="RMW60" s="233">
        <v>12</v>
      </c>
      <c r="RMX60" s="233">
        <v>142</v>
      </c>
      <c r="RMY60" s="233" t="s">
        <v>343</v>
      </c>
      <c r="RMZ60" s="233" t="s">
        <v>344</v>
      </c>
      <c r="RNA60" s="233">
        <v>25</v>
      </c>
      <c r="RNB60" s="233" t="s">
        <v>342</v>
      </c>
      <c r="RNC60" s="233">
        <v>3.8</v>
      </c>
      <c r="RND60" s="233">
        <f>RNA60*RNC60</f>
        <v>95</v>
      </c>
      <c r="RNE60" s="233">
        <v>12</v>
      </c>
      <c r="RNF60" s="233">
        <v>142</v>
      </c>
      <c r="RNG60" s="233" t="s">
        <v>343</v>
      </c>
      <c r="RNH60" s="233" t="s">
        <v>344</v>
      </c>
      <c r="RNI60" s="233">
        <v>25</v>
      </c>
      <c r="RNJ60" s="233" t="s">
        <v>342</v>
      </c>
      <c r="RNK60" s="233">
        <v>3.8</v>
      </c>
      <c r="RNL60" s="233">
        <f>RNI60*RNK60</f>
        <v>95</v>
      </c>
      <c r="RNM60" s="233">
        <v>12</v>
      </c>
      <c r="RNN60" s="233">
        <v>142</v>
      </c>
      <c r="RNO60" s="233" t="s">
        <v>343</v>
      </c>
      <c r="RNP60" s="233" t="s">
        <v>344</v>
      </c>
      <c r="RNQ60" s="233">
        <v>25</v>
      </c>
      <c r="RNR60" s="233" t="s">
        <v>342</v>
      </c>
      <c r="RNS60" s="233">
        <v>3.8</v>
      </c>
      <c r="RNT60" s="233">
        <f>RNQ60*RNS60</f>
        <v>95</v>
      </c>
      <c r="RNU60" s="233">
        <v>12</v>
      </c>
      <c r="RNV60" s="233">
        <v>142</v>
      </c>
      <c r="RNW60" s="233" t="s">
        <v>343</v>
      </c>
      <c r="RNX60" s="233" t="s">
        <v>344</v>
      </c>
      <c r="RNY60" s="233">
        <v>25</v>
      </c>
      <c r="RNZ60" s="233" t="s">
        <v>342</v>
      </c>
      <c r="ROA60" s="233">
        <v>3.8</v>
      </c>
      <c r="ROB60" s="233">
        <f>RNY60*ROA60</f>
        <v>95</v>
      </c>
      <c r="ROC60" s="233">
        <v>12</v>
      </c>
      <c r="ROD60" s="233">
        <v>142</v>
      </c>
      <c r="ROE60" s="233" t="s">
        <v>343</v>
      </c>
      <c r="ROF60" s="233" t="s">
        <v>344</v>
      </c>
      <c r="ROG60" s="233">
        <v>25</v>
      </c>
      <c r="ROH60" s="233" t="s">
        <v>342</v>
      </c>
      <c r="ROI60" s="233">
        <v>3.8</v>
      </c>
      <c r="ROJ60" s="233">
        <f>ROG60*ROI60</f>
        <v>95</v>
      </c>
      <c r="ROK60" s="233">
        <v>12</v>
      </c>
      <c r="ROL60" s="233">
        <v>142</v>
      </c>
      <c r="ROM60" s="233" t="s">
        <v>343</v>
      </c>
      <c r="RON60" s="233" t="s">
        <v>344</v>
      </c>
      <c r="ROO60" s="233">
        <v>25</v>
      </c>
      <c r="ROP60" s="233" t="s">
        <v>342</v>
      </c>
      <c r="ROQ60" s="233">
        <v>3.8</v>
      </c>
      <c r="ROR60" s="233">
        <f>ROO60*ROQ60</f>
        <v>95</v>
      </c>
      <c r="ROS60" s="233">
        <v>12</v>
      </c>
      <c r="ROT60" s="233">
        <v>142</v>
      </c>
      <c r="ROU60" s="233" t="s">
        <v>343</v>
      </c>
      <c r="ROV60" s="233" t="s">
        <v>344</v>
      </c>
      <c r="ROW60" s="233">
        <v>25</v>
      </c>
      <c r="ROX60" s="233" t="s">
        <v>342</v>
      </c>
      <c r="ROY60" s="233">
        <v>3.8</v>
      </c>
      <c r="ROZ60" s="233">
        <f>ROW60*ROY60</f>
        <v>95</v>
      </c>
      <c r="RPA60" s="233">
        <v>12</v>
      </c>
      <c r="RPB60" s="233">
        <v>142</v>
      </c>
      <c r="RPC60" s="233" t="s">
        <v>343</v>
      </c>
      <c r="RPD60" s="233" t="s">
        <v>344</v>
      </c>
      <c r="RPE60" s="233">
        <v>25</v>
      </c>
      <c r="RPF60" s="233" t="s">
        <v>342</v>
      </c>
      <c r="RPG60" s="233">
        <v>3.8</v>
      </c>
      <c r="RPH60" s="233">
        <f>RPE60*RPG60</f>
        <v>95</v>
      </c>
      <c r="RPI60" s="233">
        <v>12</v>
      </c>
      <c r="RPJ60" s="233">
        <v>142</v>
      </c>
      <c r="RPK60" s="233" t="s">
        <v>343</v>
      </c>
      <c r="RPL60" s="233" t="s">
        <v>344</v>
      </c>
      <c r="RPM60" s="233">
        <v>25</v>
      </c>
      <c r="RPN60" s="233" t="s">
        <v>342</v>
      </c>
      <c r="RPO60" s="233">
        <v>3.8</v>
      </c>
      <c r="RPP60" s="233">
        <f>RPM60*RPO60</f>
        <v>95</v>
      </c>
      <c r="RPQ60" s="233">
        <v>12</v>
      </c>
      <c r="RPR60" s="233">
        <v>142</v>
      </c>
      <c r="RPS60" s="233" t="s">
        <v>343</v>
      </c>
      <c r="RPT60" s="233" t="s">
        <v>344</v>
      </c>
      <c r="RPU60" s="233">
        <v>25</v>
      </c>
      <c r="RPV60" s="233" t="s">
        <v>342</v>
      </c>
      <c r="RPW60" s="233">
        <v>3.8</v>
      </c>
      <c r="RPX60" s="233">
        <f>RPU60*RPW60</f>
        <v>95</v>
      </c>
      <c r="RPY60" s="233">
        <v>12</v>
      </c>
      <c r="RPZ60" s="233">
        <v>142</v>
      </c>
      <c r="RQA60" s="233" t="s">
        <v>343</v>
      </c>
      <c r="RQB60" s="233" t="s">
        <v>344</v>
      </c>
      <c r="RQC60" s="233">
        <v>25</v>
      </c>
      <c r="RQD60" s="233" t="s">
        <v>342</v>
      </c>
      <c r="RQE60" s="233">
        <v>3.8</v>
      </c>
      <c r="RQF60" s="233">
        <f>RQC60*RQE60</f>
        <v>95</v>
      </c>
      <c r="RQG60" s="233">
        <v>12</v>
      </c>
      <c r="RQH60" s="233">
        <v>142</v>
      </c>
      <c r="RQI60" s="233" t="s">
        <v>343</v>
      </c>
      <c r="RQJ60" s="233" t="s">
        <v>344</v>
      </c>
      <c r="RQK60" s="233">
        <v>25</v>
      </c>
      <c r="RQL60" s="233" t="s">
        <v>342</v>
      </c>
      <c r="RQM60" s="233">
        <v>3.8</v>
      </c>
      <c r="RQN60" s="233">
        <f>RQK60*RQM60</f>
        <v>95</v>
      </c>
      <c r="RQO60" s="233">
        <v>12</v>
      </c>
      <c r="RQP60" s="233">
        <v>142</v>
      </c>
      <c r="RQQ60" s="233" t="s">
        <v>343</v>
      </c>
      <c r="RQR60" s="233" t="s">
        <v>344</v>
      </c>
      <c r="RQS60" s="233">
        <v>25</v>
      </c>
      <c r="RQT60" s="233" t="s">
        <v>342</v>
      </c>
      <c r="RQU60" s="233">
        <v>3.8</v>
      </c>
      <c r="RQV60" s="233">
        <f>RQS60*RQU60</f>
        <v>95</v>
      </c>
      <c r="RQW60" s="233">
        <v>12</v>
      </c>
      <c r="RQX60" s="233">
        <v>142</v>
      </c>
      <c r="RQY60" s="233" t="s">
        <v>343</v>
      </c>
      <c r="RQZ60" s="233" t="s">
        <v>344</v>
      </c>
      <c r="RRA60" s="233">
        <v>25</v>
      </c>
      <c r="RRB60" s="233" t="s">
        <v>342</v>
      </c>
      <c r="RRC60" s="233">
        <v>3.8</v>
      </c>
      <c r="RRD60" s="233">
        <f>RRA60*RRC60</f>
        <v>95</v>
      </c>
      <c r="RRE60" s="233">
        <v>12</v>
      </c>
      <c r="RRF60" s="233">
        <v>142</v>
      </c>
      <c r="RRG60" s="233" t="s">
        <v>343</v>
      </c>
      <c r="RRH60" s="233" t="s">
        <v>344</v>
      </c>
      <c r="RRI60" s="233">
        <v>25</v>
      </c>
      <c r="RRJ60" s="233" t="s">
        <v>342</v>
      </c>
      <c r="RRK60" s="233">
        <v>3.8</v>
      </c>
      <c r="RRL60" s="233">
        <f>RRI60*RRK60</f>
        <v>95</v>
      </c>
      <c r="RRM60" s="233">
        <v>12</v>
      </c>
      <c r="RRN60" s="233">
        <v>142</v>
      </c>
      <c r="RRO60" s="233" t="s">
        <v>343</v>
      </c>
      <c r="RRP60" s="233" t="s">
        <v>344</v>
      </c>
      <c r="RRQ60" s="233">
        <v>25</v>
      </c>
      <c r="RRR60" s="233" t="s">
        <v>342</v>
      </c>
      <c r="RRS60" s="233">
        <v>3.8</v>
      </c>
      <c r="RRT60" s="233">
        <f>RRQ60*RRS60</f>
        <v>95</v>
      </c>
      <c r="RRU60" s="233">
        <v>12</v>
      </c>
      <c r="RRV60" s="233">
        <v>142</v>
      </c>
      <c r="RRW60" s="233" t="s">
        <v>343</v>
      </c>
      <c r="RRX60" s="233" t="s">
        <v>344</v>
      </c>
      <c r="RRY60" s="233">
        <v>25</v>
      </c>
      <c r="RRZ60" s="233" t="s">
        <v>342</v>
      </c>
      <c r="RSA60" s="233">
        <v>3.8</v>
      </c>
      <c r="RSB60" s="233">
        <f>RRY60*RSA60</f>
        <v>95</v>
      </c>
      <c r="RSC60" s="233">
        <v>12</v>
      </c>
      <c r="RSD60" s="233">
        <v>142</v>
      </c>
      <c r="RSE60" s="233" t="s">
        <v>343</v>
      </c>
      <c r="RSF60" s="233" t="s">
        <v>344</v>
      </c>
      <c r="RSG60" s="233">
        <v>25</v>
      </c>
      <c r="RSH60" s="233" t="s">
        <v>342</v>
      </c>
      <c r="RSI60" s="233">
        <v>3.8</v>
      </c>
      <c r="RSJ60" s="233">
        <f>RSG60*RSI60</f>
        <v>95</v>
      </c>
      <c r="RSK60" s="233">
        <v>12</v>
      </c>
      <c r="RSL60" s="233">
        <v>142</v>
      </c>
      <c r="RSM60" s="233" t="s">
        <v>343</v>
      </c>
      <c r="RSN60" s="233" t="s">
        <v>344</v>
      </c>
      <c r="RSO60" s="233">
        <v>25</v>
      </c>
      <c r="RSP60" s="233" t="s">
        <v>342</v>
      </c>
      <c r="RSQ60" s="233">
        <v>3.8</v>
      </c>
      <c r="RSR60" s="233">
        <f>RSO60*RSQ60</f>
        <v>95</v>
      </c>
      <c r="RSS60" s="233">
        <v>12</v>
      </c>
      <c r="RST60" s="233">
        <v>142</v>
      </c>
      <c r="RSU60" s="233" t="s">
        <v>343</v>
      </c>
      <c r="RSV60" s="233" t="s">
        <v>344</v>
      </c>
      <c r="RSW60" s="233">
        <v>25</v>
      </c>
      <c r="RSX60" s="233" t="s">
        <v>342</v>
      </c>
      <c r="RSY60" s="233">
        <v>3.8</v>
      </c>
      <c r="RSZ60" s="233">
        <f>RSW60*RSY60</f>
        <v>95</v>
      </c>
      <c r="RTA60" s="233">
        <v>12</v>
      </c>
      <c r="RTB60" s="233">
        <v>142</v>
      </c>
      <c r="RTC60" s="233" t="s">
        <v>343</v>
      </c>
      <c r="RTD60" s="233" t="s">
        <v>344</v>
      </c>
      <c r="RTE60" s="233">
        <v>25</v>
      </c>
      <c r="RTF60" s="233" t="s">
        <v>342</v>
      </c>
      <c r="RTG60" s="233">
        <v>3.8</v>
      </c>
      <c r="RTH60" s="233">
        <f>RTE60*RTG60</f>
        <v>95</v>
      </c>
      <c r="RTI60" s="233">
        <v>12</v>
      </c>
      <c r="RTJ60" s="233">
        <v>142</v>
      </c>
      <c r="RTK60" s="233" t="s">
        <v>343</v>
      </c>
      <c r="RTL60" s="233" t="s">
        <v>344</v>
      </c>
      <c r="RTM60" s="233">
        <v>25</v>
      </c>
      <c r="RTN60" s="233" t="s">
        <v>342</v>
      </c>
      <c r="RTO60" s="233">
        <v>3.8</v>
      </c>
      <c r="RTP60" s="233">
        <f>RTM60*RTO60</f>
        <v>95</v>
      </c>
      <c r="RTQ60" s="233">
        <v>12</v>
      </c>
      <c r="RTR60" s="233">
        <v>142</v>
      </c>
      <c r="RTS60" s="233" t="s">
        <v>343</v>
      </c>
      <c r="RTT60" s="233" t="s">
        <v>344</v>
      </c>
      <c r="RTU60" s="233">
        <v>25</v>
      </c>
      <c r="RTV60" s="233" t="s">
        <v>342</v>
      </c>
      <c r="RTW60" s="233">
        <v>3.8</v>
      </c>
      <c r="RTX60" s="233">
        <f>RTU60*RTW60</f>
        <v>95</v>
      </c>
      <c r="RTY60" s="233">
        <v>12</v>
      </c>
      <c r="RTZ60" s="233">
        <v>142</v>
      </c>
      <c r="RUA60" s="233" t="s">
        <v>343</v>
      </c>
      <c r="RUB60" s="233" t="s">
        <v>344</v>
      </c>
      <c r="RUC60" s="233">
        <v>25</v>
      </c>
      <c r="RUD60" s="233" t="s">
        <v>342</v>
      </c>
      <c r="RUE60" s="233">
        <v>3.8</v>
      </c>
      <c r="RUF60" s="233">
        <f>RUC60*RUE60</f>
        <v>95</v>
      </c>
      <c r="RUG60" s="233">
        <v>12</v>
      </c>
      <c r="RUH60" s="233">
        <v>142</v>
      </c>
      <c r="RUI60" s="233" t="s">
        <v>343</v>
      </c>
      <c r="RUJ60" s="233" t="s">
        <v>344</v>
      </c>
      <c r="RUK60" s="233">
        <v>25</v>
      </c>
      <c r="RUL60" s="233" t="s">
        <v>342</v>
      </c>
      <c r="RUM60" s="233">
        <v>3.8</v>
      </c>
      <c r="RUN60" s="233">
        <f>RUK60*RUM60</f>
        <v>95</v>
      </c>
      <c r="RUO60" s="233">
        <v>12</v>
      </c>
      <c r="RUP60" s="233">
        <v>142</v>
      </c>
      <c r="RUQ60" s="233" t="s">
        <v>343</v>
      </c>
      <c r="RUR60" s="233" t="s">
        <v>344</v>
      </c>
      <c r="RUS60" s="233">
        <v>25</v>
      </c>
      <c r="RUT60" s="233" t="s">
        <v>342</v>
      </c>
      <c r="RUU60" s="233">
        <v>3.8</v>
      </c>
      <c r="RUV60" s="233">
        <f>RUS60*RUU60</f>
        <v>95</v>
      </c>
      <c r="RUW60" s="233">
        <v>12</v>
      </c>
      <c r="RUX60" s="233">
        <v>142</v>
      </c>
      <c r="RUY60" s="233" t="s">
        <v>343</v>
      </c>
      <c r="RUZ60" s="233" t="s">
        <v>344</v>
      </c>
      <c r="RVA60" s="233">
        <v>25</v>
      </c>
      <c r="RVB60" s="233" t="s">
        <v>342</v>
      </c>
      <c r="RVC60" s="233">
        <v>3.8</v>
      </c>
      <c r="RVD60" s="233">
        <f>RVA60*RVC60</f>
        <v>95</v>
      </c>
      <c r="RVE60" s="233">
        <v>12</v>
      </c>
      <c r="RVF60" s="233">
        <v>142</v>
      </c>
      <c r="RVG60" s="233" t="s">
        <v>343</v>
      </c>
      <c r="RVH60" s="233" t="s">
        <v>344</v>
      </c>
      <c r="RVI60" s="233">
        <v>25</v>
      </c>
      <c r="RVJ60" s="233" t="s">
        <v>342</v>
      </c>
      <c r="RVK60" s="233">
        <v>3.8</v>
      </c>
      <c r="RVL60" s="233">
        <f>RVI60*RVK60</f>
        <v>95</v>
      </c>
      <c r="RVM60" s="233">
        <v>12</v>
      </c>
      <c r="RVN60" s="233">
        <v>142</v>
      </c>
      <c r="RVO60" s="233" t="s">
        <v>343</v>
      </c>
      <c r="RVP60" s="233" t="s">
        <v>344</v>
      </c>
      <c r="RVQ60" s="233">
        <v>25</v>
      </c>
      <c r="RVR60" s="233" t="s">
        <v>342</v>
      </c>
      <c r="RVS60" s="233">
        <v>3.8</v>
      </c>
      <c r="RVT60" s="233">
        <f>RVQ60*RVS60</f>
        <v>95</v>
      </c>
      <c r="RVU60" s="233">
        <v>12</v>
      </c>
      <c r="RVV60" s="233">
        <v>142</v>
      </c>
      <c r="RVW60" s="233" t="s">
        <v>343</v>
      </c>
      <c r="RVX60" s="233" t="s">
        <v>344</v>
      </c>
      <c r="RVY60" s="233">
        <v>25</v>
      </c>
      <c r="RVZ60" s="233" t="s">
        <v>342</v>
      </c>
      <c r="RWA60" s="233">
        <v>3.8</v>
      </c>
      <c r="RWB60" s="233">
        <f>RVY60*RWA60</f>
        <v>95</v>
      </c>
      <c r="RWC60" s="233">
        <v>12</v>
      </c>
      <c r="RWD60" s="233">
        <v>142</v>
      </c>
      <c r="RWE60" s="233" t="s">
        <v>343</v>
      </c>
      <c r="RWF60" s="233" t="s">
        <v>344</v>
      </c>
      <c r="RWG60" s="233">
        <v>25</v>
      </c>
      <c r="RWH60" s="233" t="s">
        <v>342</v>
      </c>
      <c r="RWI60" s="233">
        <v>3.8</v>
      </c>
      <c r="RWJ60" s="233">
        <f>RWG60*RWI60</f>
        <v>95</v>
      </c>
      <c r="RWK60" s="233">
        <v>12</v>
      </c>
      <c r="RWL60" s="233">
        <v>142</v>
      </c>
      <c r="RWM60" s="233" t="s">
        <v>343</v>
      </c>
      <c r="RWN60" s="233" t="s">
        <v>344</v>
      </c>
      <c r="RWO60" s="233">
        <v>25</v>
      </c>
      <c r="RWP60" s="233" t="s">
        <v>342</v>
      </c>
      <c r="RWQ60" s="233">
        <v>3.8</v>
      </c>
      <c r="RWR60" s="233">
        <f>RWO60*RWQ60</f>
        <v>95</v>
      </c>
      <c r="RWS60" s="233">
        <v>12</v>
      </c>
      <c r="RWT60" s="233">
        <v>142</v>
      </c>
      <c r="RWU60" s="233" t="s">
        <v>343</v>
      </c>
      <c r="RWV60" s="233" t="s">
        <v>344</v>
      </c>
      <c r="RWW60" s="233">
        <v>25</v>
      </c>
      <c r="RWX60" s="233" t="s">
        <v>342</v>
      </c>
      <c r="RWY60" s="233">
        <v>3.8</v>
      </c>
      <c r="RWZ60" s="233">
        <f>RWW60*RWY60</f>
        <v>95</v>
      </c>
      <c r="RXA60" s="233">
        <v>12</v>
      </c>
      <c r="RXB60" s="233">
        <v>142</v>
      </c>
      <c r="RXC60" s="233" t="s">
        <v>343</v>
      </c>
      <c r="RXD60" s="233" t="s">
        <v>344</v>
      </c>
      <c r="RXE60" s="233">
        <v>25</v>
      </c>
      <c r="RXF60" s="233" t="s">
        <v>342</v>
      </c>
      <c r="RXG60" s="233">
        <v>3.8</v>
      </c>
      <c r="RXH60" s="233">
        <f>RXE60*RXG60</f>
        <v>95</v>
      </c>
      <c r="RXI60" s="233">
        <v>12</v>
      </c>
      <c r="RXJ60" s="233">
        <v>142</v>
      </c>
      <c r="RXK60" s="233" t="s">
        <v>343</v>
      </c>
      <c r="RXL60" s="233" t="s">
        <v>344</v>
      </c>
      <c r="RXM60" s="233">
        <v>25</v>
      </c>
      <c r="RXN60" s="233" t="s">
        <v>342</v>
      </c>
      <c r="RXO60" s="233">
        <v>3.8</v>
      </c>
      <c r="RXP60" s="233">
        <f>RXM60*RXO60</f>
        <v>95</v>
      </c>
      <c r="RXQ60" s="233">
        <v>12</v>
      </c>
      <c r="RXR60" s="233">
        <v>142</v>
      </c>
      <c r="RXS60" s="233" t="s">
        <v>343</v>
      </c>
      <c r="RXT60" s="233" t="s">
        <v>344</v>
      </c>
      <c r="RXU60" s="233">
        <v>25</v>
      </c>
      <c r="RXV60" s="233" t="s">
        <v>342</v>
      </c>
      <c r="RXW60" s="233">
        <v>3.8</v>
      </c>
      <c r="RXX60" s="233">
        <f>RXU60*RXW60</f>
        <v>95</v>
      </c>
      <c r="RXY60" s="233">
        <v>12</v>
      </c>
      <c r="RXZ60" s="233">
        <v>142</v>
      </c>
      <c r="RYA60" s="233" t="s">
        <v>343</v>
      </c>
      <c r="RYB60" s="233" t="s">
        <v>344</v>
      </c>
      <c r="RYC60" s="233">
        <v>25</v>
      </c>
      <c r="RYD60" s="233" t="s">
        <v>342</v>
      </c>
      <c r="RYE60" s="233">
        <v>3.8</v>
      </c>
      <c r="RYF60" s="233">
        <f>RYC60*RYE60</f>
        <v>95</v>
      </c>
      <c r="RYG60" s="233">
        <v>12</v>
      </c>
      <c r="RYH60" s="233">
        <v>142</v>
      </c>
      <c r="RYI60" s="233" t="s">
        <v>343</v>
      </c>
      <c r="RYJ60" s="233" t="s">
        <v>344</v>
      </c>
      <c r="RYK60" s="233">
        <v>25</v>
      </c>
      <c r="RYL60" s="233" t="s">
        <v>342</v>
      </c>
      <c r="RYM60" s="233">
        <v>3.8</v>
      </c>
      <c r="RYN60" s="233">
        <f>RYK60*RYM60</f>
        <v>95</v>
      </c>
      <c r="RYO60" s="233">
        <v>12</v>
      </c>
      <c r="RYP60" s="233">
        <v>142</v>
      </c>
      <c r="RYQ60" s="233" t="s">
        <v>343</v>
      </c>
      <c r="RYR60" s="233" t="s">
        <v>344</v>
      </c>
      <c r="RYS60" s="233">
        <v>25</v>
      </c>
      <c r="RYT60" s="233" t="s">
        <v>342</v>
      </c>
      <c r="RYU60" s="233">
        <v>3.8</v>
      </c>
      <c r="RYV60" s="233">
        <f>RYS60*RYU60</f>
        <v>95</v>
      </c>
      <c r="RYW60" s="233">
        <v>12</v>
      </c>
      <c r="RYX60" s="233">
        <v>142</v>
      </c>
      <c r="RYY60" s="233" t="s">
        <v>343</v>
      </c>
      <c r="RYZ60" s="233" t="s">
        <v>344</v>
      </c>
      <c r="RZA60" s="233">
        <v>25</v>
      </c>
      <c r="RZB60" s="233" t="s">
        <v>342</v>
      </c>
      <c r="RZC60" s="233">
        <v>3.8</v>
      </c>
      <c r="RZD60" s="233">
        <f>RZA60*RZC60</f>
        <v>95</v>
      </c>
      <c r="RZE60" s="233">
        <v>12</v>
      </c>
      <c r="RZF60" s="233">
        <v>142</v>
      </c>
      <c r="RZG60" s="233" t="s">
        <v>343</v>
      </c>
      <c r="RZH60" s="233" t="s">
        <v>344</v>
      </c>
      <c r="RZI60" s="233">
        <v>25</v>
      </c>
      <c r="RZJ60" s="233" t="s">
        <v>342</v>
      </c>
      <c r="RZK60" s="233">
        <v>3.8</v>
      </c>
      <c r="RZL60" s="233">
        <f>RZI60*RZK60</f>
        <v>95</v>
      </c>
      <c r="RZM60" s="233">
        <v>12</v>
      </c>
      <c r="RZN60" s="233">
        <v>142</v>
      </c>
      <c r="RZO60" s="233" t="s">
        <v>343</v>
      </c>
      <c r="RZP60" s="233" t="s">
        <v>344</v>
      </c>
      <c r="RZQ60" s="233">
        <v>25</v>
      </c>
      <c r="RZR60" s="233" t="s">
        <v>342</v>
      </c>
      <c r="RZS60" s="233">
        <v>3.8</v>
      </c>
      <c r="RZT60" s="233">
        <f>RZQ60*RZS60</f>
        <v>95</v>
      </c>
      <c r="RZU60" s="233">
        <v>12</v>
      </c>
      <c r="RZV60" s="233">
        <v>142</v>
      </c>
      <c r="RZW60" s="233" t="s">
        <v>343</v>
      </c>
      <c r="RZX60" s="233" t="s">
        <v>344</v>
      </c>
      <c r="RZY60" s="233">
        <v>25</v>
      </c>
      <c r="RZZ60" s="233" t="s">
        <v>342</v>
      </c>
      <c r="SAA60" s="233">
        <v>3.8</v>
      </c>
      <c r="SAB60" s="233">
        <f>RZY60*SAA60</f>
        <v>95</v>
      </c>
      <c r="SAC60" s="233">
        <v>12</v>
      </c>
      <c r="SAD60" s="233">
        <v>142</v>
      </c>
      <c r="SAE60" s="233" t="s">
        <v>343</v>
      </c>
      <c r="SAF60" s="233" t="s">
        <v>344</v>
      </c>
      <c r="SAG60" s="233">
        <v>25</v>
      </c>
      <c r="SAH60" s="233" t="s">
        <v>342</v>
      </c>
      <c r="SAI60" s="233">
        <v>3.8</v>
      </c>
      <c r="SAJ60" s="233">
        <f>SAG60*SAI60</f>
        <v>95</v>
      </c>
      <c r="SAK60" s="233">
        <v>12</v>
      </c>
      <c r="SAL60" s="233">
        <v>142</v>
      </c>
      <c r="SAM60" s="233" t="s">
        <v>343</v>
      </c>
      <c r="SAN60" s="233" t="s">
        <v>344</v>
      </c>
      <c r="SAO60" s="233">
        <v>25</v>
      </c>
      <c r="SAP60" s="233" t="s">
        <v>342</v>
      </c>
      <c r="SAQ60" s="233">
        <v>3.8</v>
      </c>
      <c r="SAR60" s="233">
        <f>SAO60*SAQ60</f>
        <v>95</v>
      </c>
      <c r="SAS60" s="233">
        <v>12</v>
      </c>
      <c r="SAT60" s="233">
        <v>142</v>
      </c>
      <c r="SAU60" s="233" t="s">
        <v>343</v>
      </c>
      <c r="SAV60" s="233" t="s">
        <v>344</v>
      </c>
      <c r="SAW60" s="233">
        <v>25</v>
      </c>
      <c r="SAX60" s="233" t="s">
        <v>342</v>
      </c>
      <c r="SAY60" s="233">
        <v>3.8</v>
      </c>
      <c r="SAZ60" s="233">
        <f>SAW60*SAY60</f>
        <v>95</v>
      </c>
      <c r="SBA60" s="233">
        <v>12</v>
      </c>
      <c r="SBB60" s="233">
        <v>142</v>
      </c>
      <c r="SBC60" s="233" t="s">
        <v>343</v>
      </c>
      <c r="SBD60" s="233" t="s">
        <v>344</v>
      </c>
      <c r="SBE60" s="233">
        <v>25</v>
      </c>
      <c r="SBF60" s="233" t="s">
        <v>342</v>
      </c>
      <c r="SBG60" s="233">
        <v>3.8</v>
      </c>
      <c r="SBH60" s="233">
        <f>SBE60*SBG60</f>
        <v>95</v>
      </c>
      <c r="SBI60" s="233">
        <v>12</v>
      </c>
      <c r="SBJ60" s="233">
        <v>142</v>
      </c>
      <c r="SBK60" s="233" t="s">
        <v>343</v>
      </c>
      <c r="SBL60" s="233" t="s">
        <v>344</v>
      </c>
      <c r="SBM60" s="233">
        <v>25</v>
      </c>
      <c r="SBN60" s="233" t="s">
        <v>342</v>
      </c>
      <c r="SBO60" s="233">
        <v>3.8</v>
      </c>
      <c r="SBP60" s="233">
        <f>SBM60*SBO60</f>
        <v>95</v>
      </c>
      <c r="SBQ60" s="233">
        <v>12</v>
      </c>
      <c r="SBR60" s="233">
        <v>142</v>
      </c>
      <c r="SBS60" s="233" t="s">
        <v>343</v>
      </c>
      <c r="SBT60" s="233" t="s">
        <v>344</v>
      </c>
      <c r="SBU60" s="233">
        <v>25</v>
      </c>
      <c r="SBV60" s="233" t="s">
        <v>342</v>
      </c>
      <c r="SBW60" s="233">
        <v>3.8</v>
      </c>
      <c r="SBX60" s="233">
        <f>SBU60*SBW60</f>
        <v>95</v>
      </c>
      <c r="SBY60" s="233">
        <v>12</v>
      </c>
      <c r="SBZ60" s="233">
        <v>142</v>
      </c>
      <c r="SCA60" s="233" t="s">
        <v>343</v>
      </c>
      <c r="SCB60" s="233" t="s">
        <v>344</v>
      </c>
      <c r="SCC60" s="233">
        <v>25</v>
      </c>
      <c r="SCD60" s="233" t="s">
        <v>342</v>
      </c>
      <c r="SCE60" s="233">
        <v>3.8</v>
      </c>
      <c r="SCF60" s="233">
        <f>SCC60*SCE60</f>
        <v>95</v>
      </c>
      <c r="SCG60" s="233">
        <v>12</v>
      </c>
      <c r="SCH60" s="233">
        <v>142</v>
      </c>
      <c r="SCI60" s="233" t="s">
        <v>343</v>
      </c>
      <c r="SCJ60" s="233" t="s">
        <v>344</v>
      </c>
      <c r="SCK60" s="233">
        <v>25</v>
      </c>
      <c r="SCL60" s="233" t="s">
        <v>342</v>
      </c>
      <c r="SCM60" s="233">
        <v>3.8</v>
      </c>
      <c r="SCN60" s="233">
        <f>SCK60*SCM60</f>
        <v>95</v>
      </c>
      <c r="SCO60" s="233">
        <v>12</v>
      </c>
      <c r="SCP60" s="233">
        <v>142</v>
      </c>
      <c r="SCQ60" s="233" t="s">
        <v>343</v>
      </c>
      <c r="SCR60" s="233" t="s">
        <v>344</v>
      </c>
      <c r="SCS60" s="233">
        <v>25</v>
      </c>
      <c r="SCT60" s="233" t="s">
        <v>342</v>
      </c>
      <c r="SCU60" s="233">
        <v>3.8</v>
      </c>
      <c r="SCV60" s="233">
        <f>SCS60*SCU60</f>
        <v>95</v>
      </c>
      <c r="SCW60" s="233">
        <v>12</v>
      </c>
      <c r="SCX60" s="233">
        <v>142</v>
      </c>
      <c r="SCY60" s="233" t="s">
        <v>343</v>
      </c>
      <c r="SCZ60" s="233" t="s">
        <v>344</v>
      </c>
      <c r="SDA60" s="233">
        <v>25</v>
      </c>
      <c r="SDB60" s="233" t="s">
        <v>342</v>
      </c>
      <c r="SDC60" s="233">
        <v>3.8</v>
      </c>
      <c r="SDD60" s="233">
        <f>SDA60*SDC60</f>
        <v>95</v>
      </c>
      <c r="SDE60" s="233">
        <v>12</v>
      </c>
      <c r="SDF60" s="233">
        <v>142</v>
      </c>
      <c r="SDG60" s="233" t="s">
        <v>343</v>
      </c>
      <c r="SDH60" s="233" t="s">
        <v>344</v>
      </c>
      <c r="SDI60" s="233">
        <v>25</v>
      </c>
      <c r="SDJ60" s="233" t="s">
        <v>342</v>
      </c>
      <c r="SDK60" s="233">
        <v>3.8</v>
      </c>
      <c r="SDL60" s="233">
        <f>SDI60*SDK60</f>
        <v>95</v>
      </c>
      <c r="SDM60" s="233">
        <v>12</v>
      </c>
      <c r="SDN60" s="233">
        <v>142</v>
      </c>
      <c r="SDO60" s="233" t="s">
        <v>343</v>
      </c>
      <c r="SDP60" s="233" t="s">
        <v>344</v>
      </c>
      <c r="SDQ60" s="233">
        <v>25</v>
      </c>
      <c r="SDR60" s="233" t="s">
        <v>342</v>
      </c>
      <c r="SDS60" s="233">
        <v>3.8</v>
      </c>
      <c r="SDT60" s="233">
        <f>SDQ60*SDS60</f>
        <v>95</v>
      </c>
      <c r="SDU60" s="233">
        <v>12</v>
      </c>
      <c r="SDV60" s="233">
        <v>142</v>
      </c>
      <c r="SDW60" s="233" t="s">
        <v>343</v>
      </c>
      <c r="SDX60" s="233" t="s">
        <v>344</v>
      </c>
      <c r="SDY60" s="233">
        <v>25</v>
      </c>
      <c r="SDZ60" s="233" t="s">
        <v>342</v>
      </c>
      <c r="SEA60" s="233">
        <v>3.8</v>
      </c>
      <c r="SEB60" s="233">
        <f>SDY60*SEA60</f>
        <v>95</v>
      </c>
      <c r="SEC60" s="233">
        <v>12</v>
      </c>
      <c r="SED60" s="233">
        <v>142</v>
      </c>
      <c r="SEE60" s="233" t="s">
        <v>343</v>
      </c>
      <c r="SEF60" s="233" t="s">
        <v>344</v>
      </c>
      <c r="SEG60" s="233">
        <v>25</v>
      </c>
      <c r="SEH60" s="233" t="s">
        <v>342</v>
      </c>
      <c r="SEI60" s="233">
        <v>3.8</v>
      </c>
      <c r="SEJ60" s="233">
        <f>SEG60*SEI60</f>
        <v>95</v>
      </c>
      <c r="SEK60" s="233">
        <v>12</v>
      </c>
      <c r="SEL60" s="233">
        <v>142</v>
      </c>
      <c r="SEM60" s="233" t="s">
        <v>343</v>
      </c>
      <c r="SEN60" s="233" t="s">
        <v>344</v>
      </c>
      <c r="SEO60" s="233">
        <v>25</v>
      </c>
      <c r="SEP60" s="233" t="s">
        <v>342</v>
      </c>
      <c r="SEQ60" s="233">
        <v>3.8</v>
      </c>
      <c r="SER60" s="233">
        <f>SEO60*SEQ60</f>
        <v>95</v>
      </c>
      <c r="SES60" s="233">
        <v>12</v>
      </c>
      <c r="SET60" s="233">
        <v>142</v>
      </c>
      <c r="SEU60" s="233" t="s">
        <v>343</v>
      </c>
      <c r="SEV60" s="233" t="s">
        <v>344</v>
      </c>
      <c r="SEW60" s="233">
        <v>25</v>
      </c>
      <c r="SEX60" s="233" t="s">
        <v>342</v>
      </c>
      <c r="SEY60" s="233">
        <v>3.8</v>
      </c>
      <c r="SEZ60" s="233">
        <f>SEW60*SEY60</f>
        <v>95</v>
      </c>
      <c r="SFA60" s="233">
        <v>12</v>
      </c>
      <c r="SFB60" s="233">
        <v>142</v>
      </c>
      <c r="SFC60" s="233" t="s">
        <v>343</v>
      </c>
      <c r="SFD60" s="233" t="s">
        <v>344</v>
      </c>
      <c r="SFE60" s="233">
        <v>25</v>
      </c>
      <c r="SFF60" s="233" t="s">
        <v>342</v>
      </c>
      <c r="SFG60" s="233">
        <v>3.8</v>
      </c>
      <c r="SFH60" s="233">
        <f>SFE60*SFG60</f>
        <v>95</v>
      </c>
      <c r="SFI60" s="233">
        <v>12</v>
      </c>
      <c r="SFJ60" s="233">
        <v>142</v>
      </c>
      <c r="SFK60" s="233" t="s">
        <v>343</v>
      </c>
      <c r="SFL60" s="233" t="s">
        <v>344</v>
      </c>
      <c r="SFM60" s="233">
        <v>25</v>
      </c>
      <c r="SFN60" s="233" t="s">
        <v>342</v>
      </c>
      <c r="SFO60" s="233">
        <v>3.8</v>
      </c>
      <c r="SFP60" s="233">
        <f>SFM60*SFO60</f>
        <v>95</v>
      </c>
      <c r="SFQ60" s="233">
        <v>12</v>
      </c>
      <c r="SFR60" s="233">
        <v>142</v>
      </c>
      <c r="SFS60" s="233" t="s">
        <v>343</v>
      </c>
      <c r="SFT60" s="233" t="s">
        <v>344</v>
      </c>
      <c r="SFU60" s="233">
        <v>25</v>
      </c>
      <c r="SFV60" s="233" t="s">
        <v>342</v>
      </c>
      <c r="SFW60" s="233">
        <v>3.8</v>
      </c>
      <c r="SFX60" s="233">
        <f>SFU60*SFW60</f>
        <v>95</v>
      </c>
      <c r="SFY60" s="233">
        <v>12</v>
      </c>
      <c r="SFZ60" s="233">
        <v>142</v>
      </c>
      <c r="SGA60" s="233" t="s">
        <v>343</v>
      </c>
      <c r="SGB60" s="233" t="s">
        <v>344</v>
      </c>
      <c r="SGC60" s="233">
        <v>25</v>
      </c>
      <c r="SGD60" s="233" t="s">
        <v>342</v>
      </c>
      <c r="SGE60" s="233">
        <v>3.8</v>
      </c>
      <c r="SGF60" s="233">
        <f>SGC60*SGE60</f>
        <v>95</v>
      </c>
      <c r="SGG60" s="233">
        <v>12</v>
      </c>
      <c r="SGH60" s="233">
        <v>142</v>
      </c>
      <c r="SGI60" s="233" t="s">
        <v>343</v>
      </c>
      <c r="SGJ60" s="233" t="s">
        <v>344</v>
      </c>
      <c r="SGK60" s="233">
        <v>25</v>
      </c>
      <c r="SGL60" s="233" t="s">
        <v>342</v>
      </c>
      <c r="SGM60" s="233">
        <v>3.8</v>
      </c>
      <c r="SGN60" s="233">
        <f>SGK60*SGM60</f>
        <v>95</v>
      </c>
      <c r="SGO60" s="233">
        <v>12</v>
      </c>
      <c r="SGP60" s="233">
        <v>142</v>
      </c>
      <c r="SGQ60" s="233" t="s">
        <v>343</v>
      </c>
      <c r="SGR60" s="233" t="s">
        <v>344</v>
      </c>
      <c r="SGS60" s="233">
        <v>25</v>
      </c>
      <c r="SGT60" s="233" t="s">
        <v>342</v>
      </c>
      <c r="SGU60" s="233">
        <v>3.8</v>
      </c>
      <c r="SGV60" s="233">
        <f>SGS60*SGU60</f>
        <v>95</v>
      </c>
      <c r="SGW60" s="233">
        <v>12</v>
      </c>
      <c r="SGX60" s="233">
        <v>142</v>
      </c>
      <c r="SGY60" s="233" t="s">
        <v>343</v>
      </c>
      <c r="SGZ60" s="233" t="s">
        <v>344</v>
      </c>
      <c r="SHA60" s="233">
        <v>25</v>
      </c>
      <c r="SHB60" s="233" t="s">
        <v>342</v>
      </c>
      <c r="SHC60" s="233">
        <v>3.8</v>
      </c>
      <c r="SHD60" s="233">
        <f>SHA60*SHC60</f>
        <v>95</v>
      </c>
      <c r="SHE60" s="233">
        <v>12</v>
      </c>
      <c r="SHF60" s="233">
        <v>142</v>
      </c>
      <c r="SHG60" s="233" t="s">
        <v>343</v>
      </c>
      <c r="SHH60" s="233" t="s">
        <v>344</v>
      </c>
      <c r="SHI60" s="233">
        <v>25</v>
      </c>
      <c r="SHJ60" s="233" t="s">
        <v>342</v>
      </c>
      <c r="SHK60" s="233">
        <v>3.8</v>
      </c>
      <c r="SHL60" s="233">
        <f>SHI60*SHK60</f>
        <v>95</v>
      </c>
      <c r="SHM60" s="233">
        <v>12</v>
      </c>
      <c r="SHN60" s="233">
        <v>142</v>
      </c>
      <c r="SHO60" s="233" t="s">
        <v>343</v>
      </c>
      <c r="SHP60" s="233" t="s">
        <v>344</v>
      </c>
      <c r="SHQ60" s="233">
        <v>25</v>
      </c>
      <c r="SHR60" s="233" t="s">
        <v>342</v>
      </c>
      <c r="SHS60" s="233">
        <v>3.8</v>
      </c>
      <c r="SHT60" s="233">
        <f>SHQ60*SHS60</f>
        <v>95</v>
      </c>
      <c r="SHU60" s="233">
        <v>12</v>
      </c>
      <c r="SHV60" s="233">
        <v>142</v>
      </c>
      <c r="SHW60" s="233" t="s">
        <v>343</v>
      </c>
      <c r="SHX60" s="233" t="s">
        <v>344</v>
      </c>
      <c r="SHY60" s="233">
        <v>25</v>
      </c>
      <c r="SHZ60" s="233" t="s">
        <v>342</v>
      </c>
      <c r="SIA60" s="233">
        <v>3.8</v>
      </c>
      <c r="SIB60" s="233">
        <f>SHY60*SIA60</f>
        <v>95</v>
      </c>
      <c r="SIC60" s="233">
        <v>12</v>
      </c>
      <c r="SID60" s="233">
        <v>142</v>
      </c>
      <c r="SIE60" s="233" t="s">
        <v>343</v>
      </c>
      <c r="SIF60" s="233" t="s">
        <v>344</v>
      </c>
      <c r="SIG60" s="233">
        <v>25</v>
      </c>
      <c r="SIH60" s="233" t="s">
        <v>342</v>
      </c>
      <c r="SII60" s="233">
        <v>3.8</v>
      </c>
      <c r="SIJ60" s="233">
        <f>SIG60*SII60</f>
        <v>95</v>
      </c>
      <c r="SIK60" s="233">
        <v>12</v>
      </c>
      <c r="SIL60" s="233">
        <v>142</v>
      </c>
      <c r="SIM60" s="233" t="s">
        <v>343</v>
      </c>
      <c r="SIN60" s="233" t="s">
        <v>344</v>
      </c>
      <c r="SIO60" s="233">
        <v>25</v>
      </c>
      <c r="SIP60" s="233" t="s">
        <v>342</v>
      </c>
      <c r="SIQ60" s="233">
        <v>3.8</v>
      </c>
      <c r="SIR60" s="233">
        <f>SIO60*SIQ60</f>
        <v>95</v>
      </c>
      <c r="SIS60" s="233">
        <v>12</v>
      </c>
      <c r="SIT60" s="233">
        <v>142</v>
      </c>
      <c r="SIU60" s="233" t="s">
        <v>343</v>
      </c>
      <c r="SIV60" s="233" t="s">
        <v>344</v>
      </c>
      <c r="SIW60" s="233">
        <v>25</v>
      </c>
      <c r="SIX60" s="233" t="s">
        <v>342</v>
      </c>
      <c r="SIY60" s="233">
        <v>3.8</v>
      </c>
      <c r="SIZ60" s="233">
        <f>SIW60*SIY60</f>
        <v>95</v>
      </c>
      <c r="SJA60" s="233">
        <v>12</v>
      </c>
      <c r="SJB60" s="233">
        <v>142</v>
      </c>
      <c r="SJC60" s="233" t="s">
        <v>343</v>
      </c>
      <c r="SJD60" s="233" t="s">
        <v>344</v>
      </c>
      <c r="SJE60" s="233">
        <v>25</v>
      </c>
      <c r="SJF60" s="233" t="s">
        <v>342</v>
      </c>
      <c r="SJG60" s="233">
        <v>3.8</v>
      </c>
      <c r="SJH60" s="233">
        <f>SJE60*SJG60</f>
        <v>95</v>
      </c>
      <c r="SJI60" s="233">
        <v>12</v>
      </c>
      <c r="SJJ60" s="233">
        <v>142</v>
      </c>
      <c r="SJK60" s="233" t="s">
        <v>343</v>
      </c>
      <c r="SJL60" s="233" t="s">
        <v>344</v>
      </c>
      <c r="SJM60" s="233">
        <v>25</v>
      </c>
      <c r="SJN60" s="233" t="s">
        <v>342</v>
      </c>
      <c r="SJO60" s="233">
        <v>3.8</v>
      </c>
      <c r="SJP60" s="233">
        <f>SJM60*SJO60</f>
        <v>95</v>
      </c>
      <c r="SJQ60" s="233">
        <v>12</v>
      </c>
      <c r="SJR60" s="233">
        <v>142</v>
      </c>
      <c r="SJS60" s="233" t="s">
        <v>343</v>
      </c>
      <c r="SJT60" s="233" t="s">
        <v>344</v>
      </c>
      <c r="SJU60" s="233">
        <v>25</v>
      </c>
      <c r="SJV60" s="233" t="s">
        <v>342</v>
      </c>
      <c r="SJW60" s="233">
        <v>3.8</v>
      </c>
      <c r="SJX60" s="233">
        <f>SJU60*SJW60</f>
        <v>95</v>
      </c>
      <c r="SJY60" s="233">
        <v>12</v>
      </c>
      <c r="SJZ60" s="233">
        <v>142</v>
      </c>
      <c r="SKA60" s="233" t="s">
        <v>343</v>
      </c>
      <c r="SKB60" s="233" t="s">
        <v>344</v>
      </c>
      <c r="SKC60" s="233">
        <v>25</v>
      </c>
      <c r="SKD60" s="233" t="s">
        <v>342</v>
      </c>
      <c r="SKE60" s="233">
        <v>3.8</v>
      </c>
      <c r="SKF60" s="233">
        <f>SKC60*SKE60</f>
        <v>95</v>
      </c>
      <c r="SKG60" s="233">
        <v>12</v>
      </c>
      <c r="SKH60" s="233">
        <v>142</v>
      </c>
      <c r="SKI60" s="233" t="s">
        <v>343</v>
      </c>
      <c r="SKJ60" s="233" t="s">
        <v>344</v>
      </c>
      <c r="SKK60" s="233">
        <v>25</v>
      </c>
      <c r="SKL60" s="233" t="s">
        <v>342</v>
      </c>
      <c r="SKM60" s="233">
        <v>3.8</v>
      </c>
      <c r="SKN60" s="233">
        <f>SKK60*SKM60</f>
        <v>95</v>
      </c>
      <c r="SKO60" s="233">
        <v>12</v>
      </c>
      <c r="SKP60" s="233">
        <v>142</v>
      </c>
      <c r="SKQ60" s="233" t="s">
        <v>343</v>
      </c>
      <c r="SKR60" s="233" t="s">
        <v>344</v>
      </c>
      <c r="SKS60" s="233">
        <v>25</v>
      </c>
      <c r="SKT60" s="233" t="s">
        <v>342</v>
      </c>
      <c r="SKU60" s="233">
        <v>3.8</v>
      </c>
      <c r="SKV60" s="233">
        <f>SKS60*SKU60</f>
        <v>95</v>
      </c>
      <c r="SKW60" s="233">
        <v>12</v>
      </c>
      <c r="SKX60" s="233">
        <v>142</v>
      </c>
      <c r="SKY60" s="233" t="s">
        <v>343</v>
      </c>
      <c r="SKZ60" s="233" t="s">
        <v>344</v>
      </c>
      <c r="SLA60" s="233">
        <v>25</v>
      </c>
      <c r="SLB60" s="233" t="s">
        <v>342</v>
      </c>
      <c r="SLC60" s="233">
        <v>3.8</v>
      </c>
      <c r="SLD60" s="233">
        <f>SLA60*SLC60</f>
        <v>95</v>
      </c>
      <c r="SLE60" s="233">
        <v>12</v>
      </c>
      <c r="SLF60" s="233">
        <v>142</v>
      </c>
      <c r="SLG60" s="233" t="s">
        <v>343</v>
      </c>
      <c r="SLH60" s="233" t="s">
        <v>344</v>
      </c>
      <c r="SLI60" s="233">
        <v>25</v>
      </c>
      <c r="SLJ60" s="233" t="s">
        <v>342</v>
      </c>
      <c r="SLK60" s="233">
        <v>3.8</v>
      </c>
      <c r="SLL60" s="233">
        <f>SLI60*SLK60</f>
        <v>95</v>
      </c>
      <c r="SLM60" s="233">
        <v>12</v>
      </c>
      <c r="SLN60" s="233">
        <v>142</v>
      </c>
      <c r="SLO60" s="233" t="s">
        <v>343</v>
      </c>
      <c r="SLP60" s="233" t="s">
        <v>344</v>
      </c>
      <c r="SLQ60" s="233">
        <v>25</v>
      </c>
      <c r="SLR60" s="233" t="s">
        <v>342</v>
      </c>
      <c r="SLS60" s="233">
        <v>3.8</v>
      </c>
      <c r="SLT60" s="233">
        <f>SLQ60*SLS60</f>
        <v>95</v>
      </c>
      <c r="SLU60" s="233">
        <v>12</v>
      </c>
      <c r="SLV60" s="233">
        <v>142</v>
      </c>
      <c r="SLW60" s="233" t="s">
        <v>343</v>
      </c>
      <c r="SLX60" s="233" t="s">
        <v>344</v>
      </c>
      <c r="SLY60" s="233">
        <v>25</v>
      </c>
      <c r="SLZ60" s="233" t="s">
        <v>342</v>
      </c>
      <c r="SMA60" s="233">
        <v>3.8</v>
      </c>
      <c r="SMB60" s="233">
        <f>SLY60*SMA60</f>
        <v>95</v>
      </c>
      <c r="SMC60" s="233">
        <v>12</v>
      </c>
      <c r="SMD60" s="233">
        <v>142</v>
      </c>
      <c r="SME60" s="233" t="s">
        <v>343</v>
      </c>
      <c r="SMF60" s="233" t="s">
        <v>344</v>
      </c>
      <c r="SMG60" s="233">
        <v>25</v>
      </c>
      <c r="SMH60" s="233" t="s">
        <v>342</v>
      </c>
      <c r="SMI60" s="233">
        <v>3.8</v>
      </c>
      <c r="SMJ60" s="233">
        <f>SMG60*SMI60</f>
        <v>95</v>
      </c>
      <c r="SMK60" s="233">
        <v>12</v>
      </c>
      <c r="SML60" s="233">
        <v>142</v>
      </c>
      <c r="SMM60" s="233" t="s">
        <v>343</v>
      </c>
      <c r="SMN60" s="233" t="s">
        <v>344</v>
      </c>
      <c r="SMO60" s="233">
        <v>25</v>
      </c>
      <c r="SMP60" s="233" t="s">
        <v>342</v>
      </c>
      <c r="SMQ60" s="233">
        <v>3.8</v>
      </c>
      <c r="SMR60" s="233">
        <f>SMO60*SMQ60</f>
        <v>95</v>
      </c>
      <c r="SMS60" s="233">
        <v>12</v>
      </c>
      <c r="SMT60" s="233">
        <v>142</v>
      </c>
      <c r="SMU60" s="233" t="s">
        <v>343</v>
      </c>
      <c r="SMV60" s="233" t="s">
        <v>344</v>
      </c>
      <c r="SMW60" s="233">
        <v>25</v>
      </c>
      <c r="SMX60" s="233" t="s">
        <v>342</v>
      </c>
      <c r="SMY60" s="233">
        <v>3.8</v>
      </c>
      <c r="SMZ60" s="233">
        <f>SMW60*SMY60</f>
        <v>95</v>
      </c>
      <c r="SNA60" s="233">
        <v>12</v>
      </c>
      <c r="SNB60" s="233">
        <v>142</v>
      </c>
      <c r="SNC60" s="233" t="s">
        <v>343</v>
      </c>
      <c r="SND60" s="233" t="s">
        <v>344</v>
      </c>
      <c r="SNE60" s="233">
        <v>25</v>
      </c>
      <c r="SNF60" s="233" t="s">
        <v>342</v>
      </c>
      <c r="SNG60" s="233">
        <v>3.8</v>
      </c>
      <c r="SNH60" s="233">
        <f>SNE60*SNG60</f>
        <v>95</v>
      </c>
      <c r="SNI60" s="233">
        <v>12</v>
      </c>
      <c r="SNJ60" s="233">
        <v>142</v>
      </c>
      <c r="SNK60" s="233" t="s">
        <v>343</v>
      </c>
      <c r="SNL60" s="233" t="s">
        <v>344</v>
      </c>
      <c r="SNM60" s="233">
        <v>25</v>
      </c>
      <c r="SNN60" s="233" t="s">
        <v>342</v>
      </c>
      <c r="SNO60" s="233">
        <v>3.8</v>
      </c>
      <c r="SNP60" s="233">
        <f>SNM60*SNO60</f>
        <v>95</v>
      </c>
      <c r="SNQ60" s="233">
        <v>12</v>
      </c>
      <c r="SNR60" s="233">
        <v>142</v>
      </c>
      <c r="SNS60" s="233" t="s">
        <v>343</v>
      </c>
      <c r="SNT60" s="233" t="s">
        <v>344</v>
      </c>
      <c r="SNU60" s="233">
        <v>25</v>
      </c>
      <c r="SNV60" s="233" t="s">
        <v>342</v>
      </c>
      <c r="SNW60" s="233">
        <v>3.8</v>
      </c>
      <c r="SNX60" s="233">
        <f>SNU60*SNW60</f>
        <v>95</v>
      </c>
      <c r="SNY60" s="233">
        <v>12</v>
      </c>
      <c r="SNZ60" s="233">
        <v>142</v>
      </c>
      <c r="SOA60" s="233" t="s">
        <v>343</v>
      </c>
      <c r="SOB60" s="233" t="s">
        <v>344</v>
      </c>
      <c r="SOC60" s="233">
        <v>25</v>
      </c>
      <c r="SOD60" s="233" t="s">
        <v>342</v>
      </c>
      <c r="SOE60" s="233">
        <v>3.8</v>
      </c>
      <c r="SOF60" s="233">
        <f>SOC60*SOE60</f>
        <v>95</v>
      </c>
      <c r="SOG60" s="233">
        <v>12</v>
      </c>
      <c r="SOH60" s="233">
        <v>142</v>
      </c>
      <c r="SOI60" s="233" t="s">
        <v>343</v>
      </c>
      <c r="SOJ60" s="233" t="s">
        <v>344</v>
      </c>
      <c r="SOK60" s="233">
        <v>25</v>
      </c>
      <c r="SOL60" s="233" t="s">
        <v>342</v>
      </c>
      <c r="SOM60" s="233">
        <v>3.8</v>
      </c>
      <c r="SON60" s="233">
        <f>SOK60*SOM60</f>
        <v>95</v>
      </c>
      <c r="SOO60" s="233">
        <v>12</v>
      </c>
      <c r="SOP60" s="233">
        <v>142</v>
      </c>
      <c r="SOQ60" s="233" t="s">
        <v>343</v>
      </c>
      <c r="SOR60" s="233" t="s">
        <v>344</v>
      </c>
      <c r="SOS60" s="233">
        <v>25</v>
      </c>
      <c r="SOT60" s="233" t="s">
        <v>342</v>
      </c>
      <c r="SOU60" s="233">
        <v>3.8</v>
      </c>
      <c r="SOV60" s="233">
        <f>SOS60*SOU60</f>
        <v>95</v>
      </c>
      <c r="SOW60" s="233">
        <v>12</v>
      </c>
      <c r="SOX60" s="233">
        <v>142</v>
      </c>
      <c r="SOY60" s="233" t="s">
        <v>343</v>
      </c>
      <c r="SOZ60" s="233" t="s">
        <v>344</v>
      </c>
      <c r="SPA60" s="233">
        <v>25</v>
      </c>
      <c r="SPB60" s="233" t="s">
        <v>342</v>
      </c>
      <c r="SPC60" s="233">
        <v>3.8</v>
      </c>
      <c r="SPD60" s="233">
        <f>SPA60*SPC60</f>
        <v>95</v>
      </c>
      <c r="SPE60" s="233">
        <v>12</v>
      </c>
      <c r="SPF60" s="233">
        <v>142</v>
      </c>
      <c r="SPG60" s="233" t="s">
        <v>343</v>
      </c>
      <c r="SPH60" s="233" t="s">
        <v>344</v>
      </c>
      <c r="SPI60" s="233">
        <v>25</v>
      </c>
      <c r="SPJ60" s="233" t="s">
        <v>342</v>
      </c>
      <c r="SPK60" s="233">
        <v>3.8</v>
      </c>
      <c r="SPL60" s="233">
        <f>SPI60*SPK60</f>
        <v>95</v>
      </c>
      <c r="SPM60" s="233">
        <v>12</v>
      </c>
      <c r="SPN60" s="233">
        <v>142</v>
      </c>
      <c r="SPO60" s="233" t="s">
        <v>343</v>
      </c>
      <c r="SPP60" s="233" t="s">
        <v>344</v>
      </c>
      <c r="SPQ60" s="233">
        <v>25</v>
      </c>
      <c r="SPR60" s="233" t="s">
        <v>342</v>
      </c>
      <c r="SPS60" s="233">
        <v>3.8</v>
      </c>
      <c r="SPT60" s="233">
        <f>SPQ60*SPS60</f>
        <v>95</v>
      </c>
      <c r="SPU60" s="233">
        <v>12</v>
      </c>
      <c r="SPV60" s="233">
        <v>142</v>
      </c>
      <c r="SPW60" s="233" t="s">
        <v>343</v>
      </c>
      <c r="SPX60" s="233" t="s">
        <v>344</v>
      </c>
      <c r="SPY60" s="233">
        <v>25</v>
      </c>
      <c r="SPZ60" s="233" t="s">
        <v>342</v>
      </c>
      <c r="SQA60" s="233">
        <v>3.8</v>
      </c>
      <c r="SQB60" s="233">
        <f>SPY60*SQA60</f>
        <v>95</v>
      </c>
      <c r="SQC60" s="233">
        <v>12</v>
      </c>
      <c r="SQD60" s="233">
        <v>142</v>
      </c>
      <c r="SQE60" s="233" t="s">
        <v>343</v>
      </c>
      <c r="SQF60" s="233" t="s">
        <v>344</v>
      </c>
      <c r="SQG60" s="233">
        <v>25</v>
      </c>
      <c r="SQH60" s="233" t="s">
        <v>342</v>
      </c>
      <c r="SQI60" s="233">
        <v>3.8</v>
      </c>
      <c r="SQJ60" s="233">
        <f>SQG60*SQI60</f>
        <v>95</v>
      </c>
      <c r="SQK60" s="233">
        <v>12</v>
      </c>
      <c r="SQL60" s="233">
        <v>142</v>
      </c>
      <c r="SQM60" s="233" t="s">
        <v>343</v>
      </c>
      <c r="SQN60" s="233" t="s">
        <v>344</v>
      </c>
      <c r="SQO60" s="233">
        <v>25</v>
      </c>
      <c r="SQP60" s="233" t="s">
        <v>342</v>
      </c>
      <c r="SQQ60" s="233">
        <v>3.8</v>
      </c>
      <c r="SQR60" s="233">
        <f>SQO60*SQQ60</f>
        <v>95</v>
      </c>
      <c r="SQS60" s="233">
        <v>12</v>
      </c>
      <c r="SQT60" s="233">
        <v>142</v>
      </c>
      <c r="SQU60" s="233" t="s">
        <v>343</v>
      </c>
      <c r="SQV60" s="233" t="s">
        <v>344</v>
      </c>
      <c r="SQW60" s="233">
        <v>25</v>
      </c>
      <c r="SQX60" s="233" t="s">
        <v>342</v>
      </c>
      <c r="SQY60" s="233">
        <v>3.8</v>
      </c>
      <c r="SQZ60" s="233">
        <f>SQW60*SQY60</f>
        <v>95</v>
      </c>
      <c r="SRA60" s="233">
        <v>12</v>
      </c>
      <c r="SRB60" s="233">
        <v>142</v>
      </c>
      <c r="SRC60" s="233" t="s">
        <v>343</v>
      </c>
      <c r="SRD60" s="233" t="s">
        <v>344</v>
      </c>
      <c r="SRE60" s="233">
        <v>25</v>
      </c>
      <c r="SRF60" s="233" t="s">
        <v>342</v>
      </c>
      <c r="SRG60" s="233">
        <v>3.8</v>
      </c>
      <c r="SRH60" s="233">
        <f>SRE60*SRG60</f>
        <v>95</v>
      </c>
      <c r="SRI60" s="233">
        <v>12</v>
      </c>
      <c r="SRJ60" s="233">
        <v>142</v>
      </c>
      <c r="SRK60" s="233" t="s">
        <v>343</v>
      </c>
      <c r="SRL60" s="233" t="s">
        <v>344</v>
      </c>
      <c r="SRM60" s="233">
        <v>25</v>
      </c>
      <c r="SRN60" s="233" t="s">
        <v>342</v>
      </c>
      <c r="SRO60" s="233">
        <v>3.8</v>
      </c>
      <c r="SRP60" s="233">
        <f>SRM60*SRO60</f>
        <v>95</v>
      </c>
      <c r="SRQ60" s="233">
        <v>12</v>
      </c>
      <c r="SRR60" s="233">
        <v>142</v>
      </c>
      <c r="SRS60" s="233" t="s">
        <v>343</v>
      </c>
      <c r="SRT60" s="233" t="s">
        <v>344</v>
      </c>
      <c r="SRU60" s="233">
        <v>25</v>
      </c>
      <c r="SRV60" s="233" t="s">
        <v>342</v>
      </c>
      <c r="SRW60" s="233">
        <v>3.8</v>
      </c>
      <c r="SRX60" s="233">
        <f>SRU60*SRW60</f>
        <v>95</v>
      </c>
      <c r="SRY60" s="233">
        <v>12</v>
      </c>
      <c r="SRZ60" s="233">
        <v>142</v>
      </c>
      <c r="SSA60" s="233" t="s">
        <v>343</v>
      </c>
      <c r="SSB60" s="233" t="s">
        <v>344</v>
      </c>
      <c r="SSC60" s="233">
        <v>25</v>
      </c>
      <c r="SSD60" s="233" t="s">
        <v>342</v>
      </c>
      <c r="SSE60" s="233">
        <v>3.8</v>
      </c>
      <c r="SSF60" s="233">
        <f>SSC60*SSE60</f>
        <v>95</v>
      </c>
      <c r="SSG60" s="233">
        <v>12</v>
      </c>
      <c r="SSH60" s="233">
        <v>142</v>
      </c>
      <c r="SSI60" s="233" t="s">
        <v>343</v>
      </c>
      <c r="SSJ60" s="233" t="s">
        <v>344</v>
      </c>
      <c r="SSK60" s="233">
        <v>25</v>
      </c>
      <c r="SSL60" s="233" t="s">
        <v>342</v>
      </c>
      <c r="SSM60" s="233">
        <v>3.8</v>
      </c>
      <c r="SSN60" s="233">
        <f>SSK60*SSM60</f>
        <v>95</v>
      </c>
      <c r="SSO60" s="233">
        <v>12</v>
      </c>
      <c r="SSP60" s="233">
        <v>142</v>
      </c>
      <c r="SSQ60" s="233" t="s">
        <v>343</v>
      </c>
      <c r="SSR60" s="233" t="s">
        <v>344</v>
      </c>
      <c r="SSS60" s="233">
        <v>25</v>
      </c>
      <c r="SST60" s="233" t="s">
        <v>342</v>
      </c>
      <c r="SSU60" s="233">
        <v>3.8</v>
      </c>
      <c r="SSV60" s="233">
        <f>SSS60*SSU60</f>
        <v>95</v>
      </c>
      <c r="SSW60" s="233">
        <v>12</v>
      </c>
      <c r="SSX60" s="233">
        <v>142</v>
      </c>
      <c r="SSY60" s="233" t="s">
        <v>343</v>
      </c>
      <c r="SSZ60" s="233" t="s">
        <v>344</v>
      </c>
      <c r="STA60" s="233">
        <v>25</v>
      </c>
      <c r="STB60" s="233" t="s">
        <v>342</v>
      </c>
      <c r="STC60" s="233">
        <v>3.8</v>
      </c>
      <c r="STD60" s="233">
        <f>STA60*STC60</f>
        <v>95</v>
      </c>
      <c r="STE60" s="233">
        <v>12</v>
      </c>
      <c r="STF60" s="233">
        <v>142</v>
      </c>
      <c r="STG60" s="233" t="s">
        <v>343</v>
      </c>
      <c r="STH60" s="233" t="s">
        <v>344</v>
      </c>
      <c r="STI60" s="233">
        <v>25</v>
      </c>
      <c r="STJ60" s="233" t="s">
        <v>342</v>
      </c>
      <c r="STK60" s="233">
        <v>3.8</v>
      </c>
      <c r="STL60" s="233">
        <f>STI60*STK60</f>
        <v>95</v>
      </c>
      <c r="STM60" s="233">
        <v>12</v>
      </c>
      <c r="STN60" s="233">
        <v>142</v>
      </c>
      <c r="STO60" s="233" t="s">
        <v>343</v>
      </c>
      <c r="STP60" s="233" t="s">
        <v>344</v>
      </c>
      <c r="STQ60" s="233">
        <v>25</v>
      </c>
      <c r="STR60" s="233" t="s">
        <v>342</v>
      </c>
      <c r="STS60" s="233">
        <v>3.8</v>
      </c>
      <c r="STT60" s="233">
        <f>STQ60*STS60</f>
        <v>95</v>
      </c>
      <c r="STU60" s="233">
        <v>12</v>
      </c>
      <c r="STV60" s="233">
        <v>142</v>
      </c>
      <c r="STW60" s="233" t="s">
        <v>343</v>
      </c>
      <c r="STX60" s="233" t="s">
        <v>344</v>
      </c>
      <c r="STY60" s="233">
        <v>25</v>
      </c>
      <c r="STZ60" s="233" t="s">
        <v>342</v>
      </c>
      <c r="SUA60" s="233">
        <v>3.8</v>
      </c>
      <c r="SUB60" s="233">
        <f>STY60*SUA60</f>
        <v>95</v>
      </c>
      <c r="SUC60" s="233">
        <v>12</v>
      </c>
      <c r="SUD60" s="233">
        <v>142</v>
      </c>
      <c r="SUE60" s="233" t="s">
        <v>343</v>
      </c>
      <c r="SUF60" s="233" t="s">
        <v>344</v>
      </c>
      <c r="SUG60" s="233">
        <v>25</v>
      </c>
      <c r="SUH60" s="233" t="s">
        <v>342</v>
      </c>
      <c r="SUI60" s="233">
        <v>3.8</v>
      </c>
      <c r="SUJ60" s="233">
        <f>SUG60*SUI60</f>
        <v>95</v>
      </c>
      <c r="SUK60" s="233">
        <v>12</v>
      </c>
      <c r="SUL60" s="233">
        <v>142</v>
      </c>
      <c r="SUM60" s="233" t="s">
        <v>343</v>
      </c>
      <c r="SUN60" s="233" t="s">
        <v>344</v>
      </c>
      <c r="SUO60" s="233">
        <v>25</v>
      </c>
      <c r="SUP60" s="233" t="s">
        <v>342</v>
      </c>
      <c r="SUQ60" s="233">
        <v>3.8</v>
      </c>
      <c r="SUR60" s="233">
        <f>SUO60*SUQ60</f>
        <v>95</v>
      </c>
      <c r="SUS60" s="233">
        <v>12</v>
      </c>
      <c r="SUT60" s="233">
        <v>142</v>
      </c>
      <c r="SUU60" s="233" t="s">
        <v>343</v>
      </c>
      <c r="SUV60" s="233" t="s">
        <v>344</v>
      </c>
      <c r="SUW60" s="233">
        <v>25</v>
      </c>
      <c r="SUX60" s="233" t="s">
        <v>342</v>
      </c>
      <c r="SUY60" s="233">
        <v>3.8</v>
      </c>
      <c r="SUZ60" s="233">
        <f>SUW60*SUY60</f>
        <v>95</v>
      </c>
      <c r="SVA60" s="233">
        <v>12</v>
      </c>
      <c r="SVB60" s="233">
        <v>142</v>
      </c>
      <c r="SVC60" s="233" t="s">
        <v>343</v>
      </c>
      <c r="SVD60" s="233" t="s">
        <v>344</v>
      </c>
      <c r="SVE60" s="233">
        <v>25</v>
      </c>
      <c r="SVF60" s="233" t="s">
        <v>342</v>
      </c>
      <c r="SVG60" s="233">
        <v>3.8</v>
      </c>
      <c r="SVH60" s="233">
        <f>SVE60*SVG60</f>
        <v>95</v>
      </c>
      <c r="SVI60" s="233">
        <v>12</v>
      </c>
      <c r="SVJ60" s="233">
        <v>142</v>
      </c>
      <c r="SVK60" s="233" t="s">
        <v>343</v>
      </c>
      <c r="SVL60" s="233" t="s">
        <v>344</v>
      </c>
      <c r="SVM60" s="233">
        <v>25</v>
      </c>
      <c r="SVN60" s="233" t="s">
        <v>342</v>
      </c>
      <c r="SVO60" s="233">
        <v>3.8</v>
      </c>
      <c r="SVP60" s="233">
        <f>SVM60*SVO60</f>
        <v>95</v>
      </c>
      <c r="SVQ60" s="233">
        <v>12</v>
      </c>
      <c r="SVR60" s="233">
        <v>142</v>
      </c>
      <c r="SVS60" s="233" t="s">
        <v>343</v>
      </c>
      <c r="SVT60" s="233" t="s">
        <v>344</v>
      </c>
      <c r="SVU60" s="233">
        <v>25</v>
      </c>
      <c r="SVV60" s="233" t="s">
        <v>342</v>
      </c>
      <c r="SVW60" s="233">
        <v>3.8</v>
      </c>
      <c r="SVX60" s="233">
        <f>SVU60*SVW60</f>
        <v>95</v>
      </c>
      <c r="SVY60" s="233">
        <v>12</v>
      </c>
      <c r="SVZ60" s="233">
        <v>142</v>
      </c>
      <c r="SWA60" s="233" t="s">
        <v>343</v>
      </c>
      <c r="SWB60" s="233" t="s">
        <v>344</v>
      </c>
      <c r="SWC60" s="233">
        <v>25</v>
      </c>
      <c r="SWD60" s="233" t="s">
        <v>342</v>
      </c>
      <c r="SWE60" s="233">
        <v>3.8</v>
      </c>
      <c r="SWF60" s="233">
        <f>SWC60*SWE60</f>
        <v>95</v>
      </c>
      <c r="SWG60" s="233">
        <v>12</v>
      </c>
      <c r="SWH60" s="233">
        <v>142</v>
      </c>
      <c r="SWI60" s="233" t="s">
        <v>343</v>
      </c>
      <c r="SWJ60" s="233" t="s">
        <v>344</v>
      </c>
      <c r="SWK60" s="233">
        <v>25</v>
      </c>
      <c r="SWL60" s="233" t="s">
        <v>342</v>
      </c>
      <c r="SWM60" s="233">
        <v>3.8</v>
      </c>
      <c r="SWN60" s="233">
        <f>SWK60*SWM60</f>
        <v>95</v>
      </c>
      <c r="SWO60" s="233">
        <v>12</v>
      </c>
      <c r="SWP60" s="233">
        <v>142</v>
      </c>
      <c r="SWQ60" s="233" t="s">
        <v>343</v>
      </c>
      <c r="SWR60" s="233" t="s">
        <v>344</v>
      </c>
      <c r="SWS60" s="233">
        <v>25</v>
      </c>
      <c r="SWT60" s="233" t="s">
        <v>342</v>
      </c>
      <c r="SWU60" s="233">
        <v>3.8</v>
      </c>
      <c r="SWV60" s="233">
        <f>SWS60*SWU60</f>
        <v>95</v>
      </c>
      <c r="SWW60" s="233">
        <v>12</v>
      </c>
      <c r="SWX60" s="233">
        <v>142</v>
      </c>
      <c r="SWY60" s="233" t="s">
        <v>343</v>
      </c>
      <c r="SWZ60" s="233" t="s">
        <v>344</v>
      </c>
      <c r="SXA60" s="233">
        <v>25</v>
      </c>
      <c r="SXB60" s="233" t="s">
        <v>342</v>
      </c>
      <c r="SXC60" s="233">
        <v>3.8</v>
      </c>
      <c r="SXD60" s="233">
        <f>SXA60*SXC60</f>
        <v>95</v>
      </c>
      <c r="SXE60" s="233">
        <v>12</v>
      </c>
      <c r="SXF60" s="233">
        <v>142</v>
      </c>
      <c r="SXG60" s="233" t="s">
        <v>343</v>
      </c>
      <c r="SXH60" s="233" t="s">
        <v>344</v>
      </c>
      <c r="SXI60" s="233">
        <v>25</v>
      </c>
      <c r="SXJ60" s="233" t="s">
        <v>342</v>
      </c>
      <c r="SXK60" s="233">
        <v>3.8</v>
      </c>
      <c r="SXL60" s="233">
        <f>SXI60*SXK60</f>
        <v>95</v>
      </c>
      <c r="SXM60" s="233">
        <v>12</v>
      </c>
      <c r="SXN60" s="233">
        <v>142</v>
      </c>
      <c r="SXO60" s="233" t="s">
        <v>343</v>
      </c>
      <c r="SXP60" s="233" t="s">
        <v>344</v>
      </c>
      <c r="SXQ60" s="233">
        <v>25</v>
      </c>
      <c r="SXR60" s="233" t="s">
        <v>342</v>
      </c>
      <c r="SXS60" s="233">
        <v>3.8</v>
      </c>
      <c r="SXT60" s="233">
        <f>SXQ60*SXS60</f>
        <v>95</v>
      </c>
      <c r="SXU60" s="233">
        <v>12</v>
      </c>
      <c r="SXV60" s="233">
        <v>142</v>
      </c>
      <c r="SXW60" s="233" t="s">
        <v>343</v>
      </c>
      <c r="SXX60" s="233" t="s">
        <v>344</v>
      </c>
      <c r="SXY60" s="233">
        <v>25</v>
      </c>
      <c r="SXZ60" s="233" t="s">
        <v>342</v>
      </c>
      <c r="SYA60" s="233">
        <v>3.8</v>
      </c>
      <c r="SYB60" s="233">
        <f>SXY60*SYA60</f>
        <v>95</v>
      </c>
      <c r="SYC60" s="233">
        <v>12</v>
      </c>
      <c r="SYD60" s="233">
        <v>142</v>
      </c>
      <c r="SYE60" s="233" t="s">
        <v>343</v>
      </c>
      <c r="SYF60" s="233" t="s">
        <v>344</v>
      </c>
      <c r="SYG60" s="233">
        <v>25</v>
      </c>
      <c r="SYH60" s="233" t="s">
        <v>342</v>
      </c>
      <c r="SYI60" s="233">
        <v>3.8</v>
      </c>
      <c r="SYJ60" s="233">
        <f>SYG60*SYI60</f>
        <v>95</v>
      </c>
      <c r="SYK60" s="233">
        <v>12</v>
      </c>
      <c r="SYL60" s="233">
        <v>142</v>
      </c>
      <c r="SYM60" s="233" t="s">
        <v>343</v>
      </c>
      <c r="SYN60" s="233" t="s">
        <v>344</v>
      </c>
      <c r="SYO60" s="233">
        <v>25</v>
      </c>
      <c r="SYP60" s="233" t="s">
        <v>342</v>
      </c>
      <c r="SYQ60" s="233">
        <v>3.8</v>
      </c>
      <c r="SYR60" s="233">
        <f>SYO60*SYQ60</f>
        <v>95</v>
      </c>
      <c r="SYS60" s="233">
        <v>12</v>
      </c>
      <c r="SYT60" s="233">
        <v>142</v>
      </c>
      <c r="SYU60" s="233" t="s">
        <v>343</v>
      </c>
      <c r="SYV60" s="233" t="s">
        <v>344</v>
      </c>
      <c r="SYW60" s="233">
        <v>25</v>
      </c>
      <c r="SYX60" s="233" t="s">
        <v>342</v>
      </c>
      <c r="SYY60" s="233">
        <v>3.8</v>
      </c>
      <c r="SYZ60" s="233">
        <f>SYW60*SYY60</f>
        <v>95</v>
      </c>
      <c r="SZA60" s="233">
        <v>12</v>
      </c>
      <c r="SZB60" s="233">
        <v>142</v>
      </c>
      <c r="SZC60" s="233" t="s">
        <v>343</v>
      </c>
      <c r="SZD60" s="233" t="s">
        <v>344</v>
      </c>
      <c r="SZE60" s="233">
        <v>25</v>
      </c>
      <c r="SZF60" s="233" t="s">
        <v>342</v>
      </c>
      <c r="SZG60" s="233">
        <v>3.8</v>
      </c>
      <c r="SZH60" s="233">
        <f>SZE60*SZG60</f>
        <v>95</v>
      </c>
      <c r="SZI60" s="233">
        <v>12</v>
      </c>
      <c r="SZJ60" s="233">
        <v>142</v>
      </c>
      <c r="SZK60" s="233" t="s">
        <v>343</v>
      </c>
      <c r="SZL60" s="233" t="s">
        <v>344</v>
      </c>
      <c r="SZM60" s="233">
        <v>25</v>
      </c>
      <c r="SZN60" s="233" t="s">
        <v>342</v>
      </c>
      <c r="SZO60" s="233">
        <v>3.8</v>
      </c>
      <c r="SZP60" s="233">
        <f>SZM60*SZO60</f>
        <v>95</v>
      </c>
      <c r="SZQ60" s="233">
        <v>12</v>
      </c>
      <c r="SZR60" s="233">
        <v>142</v>
      </c>
      <c r="SZS60" s="233" t="s">
        <v>343</v>
      </c>
      <c r="SZT60" s="233" t="s">
        <v>344</v>
      </c>
      <c r="SZU60" s="233">
        <v>25</v>
      </c>
      <c r="SZV60" s="233" t="s">
        <v>342</v>
      </c>
      <c r="SZW60" s="233">
        <v>3.8</v>
      </c>
      <c r="SZX60" s="233">
        <f>SZU60*SZW60</f>
        <v>95</v>
      </c>
      <c r="SZY60" s="233">
        <v>12</v>
      </c>
      <c r="SZZ60" s="233">
        <v>142</v>
      </c>
      <c r="TAA60" s="233" t="s">
        <v>343</v>
      </c>
      <c r="TAB60" s="233" t="s">
        <v>344</v>
      </c>
      <c r="TAC60" s="233">
        <v>25</v>
      </c>
      <c r="TAD60" s="233" t="s">
        <v>342</v>
      </c>
      <c r="TAE60" s="233">
        <v>3.8</v>
      </c>
      <c r="TAF60" s="233">
        <f>TAC60*TAE60</f>
        <v>95</v>
      </c>
      <c r="TAG60" s="233">
        <v>12</v>
      </c>
      <c r="TAH60" s="233">
        <v>142</v>
      </c>
      <c r="TAI60" s="233" t="s">
        <v>343</v>
      </c>
      <c r="TAJ60" s="233" t="s">
        <v>344</v>
      </c>
      <c r="TAK60" s="233">
        <v>25</v>
      </c>
      <c r="TAL60" s="233" t="s">
        <v>342</v>
      </c>
      <c r="TAM60" s="233">
        <v>3.8</v>
      </c>
      <c r="TAN60" s="233">
        <f>TAK60*TAM60</f>
        <v>95</v>
      </c>
      <c r="TAO60" s="233">
        <v>12</v>
      </c>
      <c r="TAP60" s="233">
        <v>142</v>
      </c>
      <c r="TAQ60" s="233" t="s">
        <v>343</v>
      </c>
      <c r="TAR60" s="233" t="s">
        <v>344</v>
      </c>
      <c r="TAS60" s="233">
        <v>25</v>
      </c>
      <c r="TAT60" s="233" t="s">
        <v>342</v>
      </c>
      <c r="TAU60" s="233">
        <v>3.8</v>
      </c>
      <c r="TAV60" s="233">
        <f>TAS60*TAU60</f>
        <v>95</v>
      </c>
      <c r="TAW60" s="233">
        <v>12</v>
      </c>
      <c r="TAX60" s="233">
        <v>142</v>
      </c>
      <c r="TAY60" s="233" t="s">
        <v>343</v>
      </c>
      <c r="TAZ60" s="233" t="s">
        <v>344</v>
      </c>
      <c r="TBA60" s="233">
        <v>25</v>
      </c>
      <c r="TBB60" s="233" t="s">
        <v>342</v>
      </c>
      <c r="TBC60" s="233">
        <v>3.8</v>
      </c>
      <c r="TBD60" s="233">
        <f>TBA60*TBC60</f>
        <v>95</v>
      </c>
      <c r="TBE60" s="233">
        <v>12</v>
      </c>
      <c r="TBF60" s="233">
        <v>142</v>
      </c>
      <c r="TBG60" s="233" t="s">
        <v>343</v>
      </c>
      <c r="TBH60" s="233" t="s">
        <v>344</v>
      </c>
      <c r="TBI60" s="233">
        <v>25</v>
      </c>
      <c r="TBJ60" s="233" t="s">
        <v>342</v>
      </c>
      <c r="TBK60" s="233">
        <v>3.8</v>
      </c>
      <c r="TBL60" s="233">
        <f>TBI60*TBK60</f>
        <v>95</v>
      </c>
      <c r="TBM60" s="233">
        <v>12</v>
      </c>
      <c r="TBN60" s="233">
        <v>142</v>
      </c>
      <c r="TBO60" s="233" t="s">
        <v>343</v>
      </c>
      <c r="TBP60" s="233" t="s">
        <v>344</v>
      </c>
      <c r="TBQ60" s="233">
        <v>25</v>
      </c>
      <c r="TBR60" s="233" t="s">
        <v>342</v>
      </c>
      <c r="TBS60" s="233">
        <v>3.8</v>
      </c>
      <c r="TBT60" s="233">
        <f>TBQ60*TBS60</f>
        <v>95</v>
      </c>
      <c r="TBU60" s="233">
        <v>12</v>
      </c>
      <c r="TBV60" s="233">
        <v>142</v>
      </c>
      <c r="TBW60" s="233" t="s">
        <v>343</v>
      </c>
      <c r="TBX60" s="233" t="s">
        <v>344</v>
      </c>
      <c r="TBY60" s="233">
        <v>25</v>
      </c>
      <c r="TBZ60" s="233" t="s">
        <v>342</v>
      </c>
      <c r="TCA60" s="233">
        <v>3.8</v>
      </c>
      <c r="TCB60" s="233">
        <f>TBY60*TCA60</f>
        <v>95</v>
      </c>
      <c r="TCC60" s="233">
        <v>12</v>
      </c>
      <c r="TCD60" s="233">
        <v>142</v>
      </c>
      <c r="TCE60" s="233" t="s">
        <v>343</v>
      </c>
      <c r="TCF60" s="233" t="s">
        <v>344</v>
      </c>
      <c r="TCG60" s="233">
        <v>25</v>
      </c>
      <c r="TCH60" s="233" t="s">
        <v>342</v>
      </c>
      <c r="TCI60" s="233">
        <v>3.8</v>
      </c>
      <c r="TCJ60" s="233">
        <f>TCG60*TCI60</f>
        <v>95</v>
      </c>
      <c r="TCK60" s="233">
        <v>12</v>
      </c>
      <c r="TCL60" s="233">
        <v>142</v>
      </c>
      <c r="TCM60" s="233" t="s">
        <v>343</v>
      </c>
      <c r="TCN60" s="233" t="s">
        <v>344</v>
      </c>
      <c r="TCO60" s="233">
        <v>25</v>
      </c>
      <c r="TCP60" s="233" t="s">
        <v>342</v>
      </c>
      <c r="TCQ60" s="233">
        <v>3.8</v>
      </c>
      <c r="TCR60" s="233">
        <f>TCO60*TCQ60</f>
        <v>95</v>
      </c>
      <c r="TCS60" s="233">
        <v>12</v>
      </c>
      <c r="TCT60" s="233">
        <v>142</v>
      </c>
      <c r="TCU60" s="233" t="s">
        <v>343</v>
      </c>
      <c r="TCV60" s="233" t="s">
        <v>344</v>
      </c>
      <c r="TCW60" s="233">
        <v>25</v>
      </c>
      <c r="TCX60" s="233" t="s">
        <v>342</v>
      </c>
      <c r="TCY60" s="233">
        <v>3.8</v>
      </c>
      <c r="TCZ60" s="233">
        <f>TCW60*TCY60</f>
        <v>95</v>
      </c>
      <c r="TDA60" s="233">
        <v>12</v>
      </c>
      <c r="TDB60" s="233">
        <v>142</v>
      </c>
      <c r="TDC60" s="233" t="s">
        <v>343</v>
      </c>
      <c r="TDD60" s="233" t="s">
        <v>344</v>
      </c>
      <c r="TDE60" s="233">
        <v>25</v>
      </c>
      <c r="TDF60" s="233" t="s">
        <v>342</v>
      </c>
      <c r="TDG60" s="233">
        <v>3.8</v>
      </c>
      <c r="TDH60" s="233">
        <f>TDE60*TDG60</f>
        <v>95</v>
      </c>
      <c r="TDI60" s="233">
        <v>12</v>
      </c>
      <c r="TDJ60" s="233">
        <v>142</v>
      </c>
      <c r="TDK60" s="233" t="s">
        <v>343</v>
      </c>
      <c r="TDL60" s="233" t="s">
        <v>344</v>
      </c>
      <c r="TDM60" s="233">
        <v>25</v>
      </c>
      <c r="TDN60" s="233" t="s">
        <v>342</v>
      </c>
      <c r="TDO60" s="233">
        <v>3.8</v>
      </c>
      <c r="TDP60" s="233">
        <f>TDM60*TDO60</f>
        <v>95</v>
      </c>
      <c r="TDQ60" s="233">
        <v>12</v>
      </c>
      <c r="TDR60" s="233">
        <v>142</v>
      </c>
      <c r="TDS60" s="233" t="s">
        <v>343</v>
      </c>
      <c r="TDT60" s="233" t="s">
        <v>344</v>
      </c>
      <c r="TDU60" s="233">
        <v>25</v>
      </c>
      <c r="TDV60" s="233" t="s">
        <v>342</v>
      </c>
      <c r="TDW60" s="233">
        <v>3.8</v>
      </c>
      <c r="TDX60" s="233">
        <f>TDU60*TDW60</f>
        <v>95</v>
      </c>
      <c r="TDY60" s="233">
        <v>12</v>
      </c>
      <c r="TDZ60" s="233">
        <v>142</v>
      </c>
      <c r="TEA60" s="233" t="s">
        <v>343</v>
      </c>
      <c r="TEB60" s="233" t="s">
        <v>344</v>
      </c>
      <c r="TEC60" s="233">
        <v>25</v>
      </c>
      <c r="TED60" s="233" t="s">
        <v>342</v>
      </c>
      <c r="TEE60" s="233">
        <v>3.8</v>
      </c>
      <c r="TEF60" s="233">
        <f>TEC60*TEE60</f>
        <v>95</v>
      </c>
      <c r="TEG60" s="233">
        <v>12</v>
      </c>
      <c r="TEH60" s="233">
        <v>142</v>
      </c>
      <c r="TEI60" s="233" t="s">
        <v>343</v>
      </c>
      <c r="TEJ60" s="233" t="s">
        <v>344</v>
      </c>
      <c r="TEK60" s="233">
        <v>25</v>
      </c>
      <c r="TEL60" s="233" t="s">
        <v>342</v>
      </c>
      <c r="TEM60" s="233">
        <v>3.8</v>
      </c>
      <c r="TEN60" s="233">
        <f>TEK60*TEM60</f>
        <v>95</v>
      </c>
      <c r="TEO60" s="233">
        <v>12</v>
      </c>
      <c r="TEP60" s="233">
        <v>142</v>
      </c>
      <c r="TEQ60" s="233" t="s">
        <v>343</v>
      </c>
      <c r="TER60" s="233" t="s">
        <v>344</v>
      </c>
      <c r="TES60" s="233">
        <v>25</v>
      </c>
      <c r="TET60" s="233" t="s">
        <v>342</v>
      </c>
      <c r="TEU60" s="233">
        <v>3.8</v>
      </c>
      <c r="TEV60" s="233">
        <f>TES60*TEU60</f>
        <v>95</v>
      </c>
      <c r="TEW60" s="233">
        <v>12</v>
      </c>
      <c r="TEX60" s="233">
        <v>142</v>
      </c>
      <c r="TEY60" s="233" t="s">
        <v>343</v>
      </c>
      <c r="TEZ60" s="233" t="s">
        <v>344</v>
      </c>
      <c r="TFA60" s="233">
        <v>25</v>
      </c>
      <c r="TFB60" s="233" t="s">
        <v>342</v>
      </c>
      <c r="TFC60" s="233">
        <v>3.8</v>
      </c>
      <c r="TFD60" s="233">
        <f>TFA60*TFC60</f>
        <v>95</v>
      </c>
      <c r="TFE60" s="233">
        <v>12</v>
      </c>
      <c r="TFF60" s="233">
        <v>142</v>
      </c>
      <c r="TFG60" s="233" t="s">
        <v>343</v>
      </c>
      <c r="TFH60" s="233" t="s">
        <v>344</v>
      </c>
      <c r="TFI60" s="233">
        <v>25</v>
      </c>
      <c r="TFJ60" s="233" t="s">
        <v>342</v>
      </c>
      <c r="TFK60" s="233">
        <v>3.8</v>
      </c>
      <c r="TFL60" s="233">
        <f>TFI60*TFK60</f>
        <v>95</v>
      </c>
      <c r="TFM60" s="233">
        <v>12</v>
      </c>
      <c r="TFN60" s="233">
        <v>142</v>
      </c>
      <c r="TFO60" s="233" t="s">
        <v>343</v>
      </c>
      <c r="TFP60" s="233" t="s">
        <v>344</v>
      </c>
      <c r="TFQ60" s="233">
        <v>25</v>
      </c>
      <c r="TFR60" s="233" t="s">
        <v>342</v>
      </c>
      <c r="TFS60" s="233">
        <v>3.8</v>
      </c>
      <c r="TFT60" s="233">
        <f>TFQ60*TFS60</f>
        <v>95</v>
      </c>
      <c r="TFU60" s="233">
        <v>12</v>
      </c>
      <c r="TFV60" s="233">
        <v>142</v>
      </c>
      <c r="TFW60" s="233" t="s">
        <v>343</v>
      </c>
      <c r="TFX60" s="233" t="s">
        <v>344</v>
      </c>
      <c r="TFY60" s="233">
        <v>25</v>
      </c>
      <c r="TFZ60" s="233" t="s">
        <v>342</v>
      </c>
      <c r="TGA60" s="233">
        <v>3.8</v>
      </c>
      <c r="TGB60" s="233">
        <f>TFY60*TGA60</f>
        <v>95</v>
      </c>
      <c r="TGC60" s="233">
        <v>12</v>
      </c>
      <c r="TGD60" s="233">
        <v>142</v>
      </c>
      <c r="TGE60" s="233" t="s">
        <v>343</v>
      </c>
      <c r="TGF60" s="233" t="s">
        <v>344</v>
      </c>
      <c r="TGG60" s="233">
        <v>25</v>
      </c>
      <c r="TGH60" s="233" t="s">
        <v>342</v>
      </c>
      <c r="TGI60" s="233">
        <v>3.8</v>
      </c>
      <c r="TGJ60" s="233">
        <f>TGG60*TGI60</f>
        <v>95</v>
      </c>
      <c r="TGK60" s="233">
        <v>12</v>
      </c>
      <c r="TGL60" s="233">
        <v>142</v>
      </c>
      <c r="TGM60" s="233" t="s">
        <v>343</v>
      </c>
      <c r="TGN60" s="233" t="s">
        <v>344</v>
      </c>
      <c r="TGO60" s="233">
        <v>25</v>
      </c>
      <c r="TGP60" s="233" t="s">
        <v>342</v>
      </c>
      <c r="TGQ60" s="233">
        <v>3.8</v>
      </c>
      <c r="TGR60" s="233">
        <f>TGO60*TGQ60</f>
        <v>95</v>
      </c>
      <c r="TGS60" s="233">
        <v>12</v>
      </c>
      <c r="TGT60" s="233">
        <v>142</v>
      </c>
      <c r="TGU60" s="233" t="s">
        <v>343</v>
      </c>
      <c r="TGV60" s="233" t="s">
        <v>344</v>
      </c>
      <c r="TGW60" s="233">
        <v>25</v>
      </c>
      <c r="TGX60" s="233" t="s">
        <v>342</v>
      </c>
      <c r="TGY60" s="233">
        <v>3.8</v>
      </c>
      <c r="TGZ60" s="233">
        <f>TGW60*TGY60</f>
        <v>95</v>
      </c>
      <c r="THA60" s="233">
        <v>12</v>
      </c>
      <c r="THB60" s="233">
        <v>142</v>
      </c>
      <c r="THC60" s="233" t="s">
        <v>343</v>
      </c>
      <c r="THD60" s="233" t="s">
        <v>344</v>
      </c>
      <c r="THE60" s="233">
        <v>25</v>
      </c>
      <c r="THF60" s="233" t="s">
        <v>342</v>
      </c>
      <c r="THG60" s="233">
        <v>3.8</v>
      </c>
      <c r="THH60" s="233">
        <f>THE60*THG60</f>
        <v>95</v>
      </c>
      <c r="THI60" s="233">
        <v>12</v>
      </c>
      <c r="THJ60" s="233">
        <v>142</v>
      </c>
      <c r="THK60" s="233" t="s">
        <v>343</v>
      </c>
      <c r="THL60" s="233" t="s">
        <v>344</v>
      </c>
      <c r="THM60" s="233">
        <v>25</v>
      </c>
      <c r="THN60" s="233" t="s">
        <v>342</v>
      </c>
      <c r="THO60" s="233">
        <v>3.8</v>
      </c>
      <c r="THP60" s="233">
        <f>THM60*THO60</f>
        <v>95</v>
      </c>
      <c r="THQ60" s="233">
        <v>12</v>
      </c>
      <c r="THR60" s="233">
        <v>142</v>
      </c>
      <c r="THS60" s="233" t="s">
        <v>343</v>
      </c>
      <c r="THT60" s="233" t="s">
        <v>344</v>
      </c>
      <c r="THU60" s="233">
        <v>25</v>
      </c>
      <c r="THV60" s="233" t="s">
        <v>342</v>
      </c>
      <c r="THW60" s="233">
        <v>3.8</v>
      </c>
      <c r="THX60" s="233">
        <f>THU60*THW60</f>
        <v>95</v>
      </c>
      <c r="THY60" s="233">
        <v>12</v>
      </c>
      <c r="THZ60" s="233">
        <v>142</v>
      </c>
      <c r="TIA60" s="233" t="s">
        <v>343</v>
      </c>
      <c r="TIB60" s="233" t="s">
        <v>344</v>
      </c>
      <c r="TIC60" s="233">
        <v>25</v>
      </c>
      <c r="TID60" s="233" t="s">
        <v>342</v>
      </c>
      <c r="TIE60" s="233">
        <v>3.8</v>
      </c>
      <c r="TIF60" s="233">
        <f>TIC60*TIE60</f>
        <v>95</v>
      </c>
      <c r="TIG60" s="233">
        <v>12</v>
      </c>
      <c r="TIH60" s="233">
        <v>142</v>
      </c>
      <c r="TII60" s="233" t="s">
        <v>343</v>
      </c>
      <c r="TIJ60" s="233" t="s">
        <v>344</v>
      </c>
      <c r="TIK60" s="233">
        <v>25</v>
      </c>
      <c r="TIL60" s="233" t="s">
        <v>342</v>
      </c>
      <c r="TIM60" s="233">
        <v>3.8</v>
      </c>
      <c r="TIN60" s="233">
        <f>TIK60*TIM60</f>
        <v>95</v>
      </c>
      <c r="TIO60" s="233">
        <v>12</v>
      </c>
      <c r="TIP60" s="233">
        <v>142</v>
      </c>
      <c r="TIQ60" s="233" t="s">
        <v>343</v>
      </c>
      <c r="TIR60" s="233" t="s">
        <v>344</v>
      </c>
      <c r="TIS60" s="233">
        <v>25</v>
      </c>
      <c r="TIT60" s="233" t="s">
        <v>342</v>
      </c>
      <c r="TIU60" s="233">
        <v>3.8</v>
      </c>
      <c r="TIV60" s="233">
        <f>TIS60*TIU60</f>
        <v>95</v>
      </c>
      <c r="TIW60" s="233">
        <v>12</v>
      </c>
      <c r="TIX60" s="233">
        <v>142</v>
      </c>
      <c r="TIY60" s="233" t="s">
        <v>343</v>
      </c>
      <c r="TIZ60" s="233" t="s">
        <v>344</v>
      </c>
      <c r="TJA60" s="233">
        <v>25</v>
      </c>
      <c r="TJB60" s="233" t="s">
        <v>342</v>
      </c>
      <c r="TJC60" s="233">
        <v>3.8</v>
      </c>
      <c r="TJD60" s="233">
        <f>TJA60*TJC60</f>
        <v>95</v>
      </c>
      <c r="TJE60" s="233">
        <v>12</v>
      </c>
      <c r="TJF60" s="233">
        <v>142</v>
      </c>
      <c r="TJG60" s="233" t="s">
        <v>343</v>
      </c>
      <c r="TJH60" s="233" t="s">
        <v>344</v>
      </c>
      <c r="TJI60" s="233">
        <v>25</v>
      </c>
      <c r="TJJ60" s="233" t="s">
        <v>342</v>
      </c>
      <c r="TJK60" s="233">
        <v>3.8</v>
      </c>
      <c r="TJL60" s="233">
        <f>TJI60*TJK60</f>
        <v>95</v>
      </c>
      <c r="TJM60" s="233">
        <v>12</v>
      </c>
      <c r="TJN60" s="233">
        <v>142</v>
      </c>
      <c r="TJO60" s="233" t="s">
        <v>343</v>
      </c>
      <c r="TJP60" s="233" t="s">
        <v>344</v>
      </c>
      <c r="TJQ60" s="233">
        <v>25</v>
      </c>
      <c r="TJR60" s="233" t="s">
        <v>342</v>
      </c>
      <c r="TJS60" s="233">
        <v>3.8</v>
      </c>
      <c r="TJT60" s="233">
        <f>TJQ60*TJS60</f>
        <v>95</v>
      </c>
      <c r="TJU60" s="233">
        <v>12</v>
      </c>
      <c r="TJV60" s="233">
        <v>142</v>
      </c>
      <c r="TJW60" s="233" t="s">
        <v>343</v>
      </c>
      <c r="TJX60" s="233" t="s">
        <v>344</v>
      </c>
      <c r="TJY60" s="233">
        <v>25</v>
      </c>
      <c r="TJZ60" s="233" t="s">
        <v>342</v>
      </c>
      <c r="TKA60" s="233">
        <v>3.8</v>
      </c>
      <c r="TKB60" s="233">
        <f>TJY60*TKA60</f>
        <v>95</v>
      </c>
      <c r="TKC60" s="233">
        <v>12</v>
      </c>
      <c r="TKD60" s="233">
        <v>142</v>
      </c>
      <c r="TKE60" s="233" t="s">
        <v>343</v>
      </c>
      <c r="TKF60" s="233" t="s">
        <v>344</v>
      </c>
      <c r="TKG60" s="233">
        <v>25</v>
      </c>
      <c r="TKH60" s="233" t="s">
        <v>342</v>
      </c>
      <c r="TKI60" s="233">
        <v>3.8</v>
      </c>
      <c r="TKJ60" s="233">
        <f>TKG60*TKI60</f>
        <v>95</v>
      </c>
      <c r="TKK60" s="233">
        <v>12</v>
      </c>
      <c r="TKL60" s="233">
        <v>142</v>
      </c>
      <c r="TKM60" s="233" t="s">
        <v>343</v>
      </c>
      <c r="TKN60" s="233" t="s">
        <v>344</v>
      </c>
      <c r="TKO60" s="233">
        <v>25</v>
      </c>
      <c r="TKP60" s="233" t="s">
        <v>342</v>
      </c>
      <c r="TKQ60" s="233">
        <v>3.8</v>
      </c>
      <c r="TKR60" s="233">
        <f>TKO60*TKQ60</f>
        <v>95</v>
      </c>
      <c r="TKS60" s="233">
        <v>12</v>
      </c>
      <c r="TKT60" s="233">
        <v>142</v>
      </c>
      <c r="TKU60" s="233" t="s">
        <v>343</v>
      </c>
      <c r="TKV60" s="233" t="s">
        <v>344</v>
      </c>
      <c r="TKW60" s="233">
        <v>25</v>
      </c>
      <c r="TKX60" s="233" t="s">
        <v>342</v>
      </c>
      <c r="TKY60" s="233">
        <v>3.8</v>
      </c>
      <c r="TKZ60" s="233">
        <f>TKW60*TKY60</f>
        <v>95</v>
      </c>
      <c r="TLA60" s="233">
        <v>12</v>
      </c>
      <c r="TLB60" s="233">
        <v>142</v>
      </c>
      <c r="TLC60" s="233" t="s">
        <v>343</v>
      </c>
      <c r="TLD60" s="233" t="s">
        <v>344</v>
      </c>
      <c r="TLE60" s="233">
        <v>25</v>
      </c>
      <c r="TLF60" s="233" t="s">
        <v>342</v>
      </c>
      <c r="TLG60" s="233">
        <v>3.8</v>
      </c>
      <c r="TLH60" s="233">
        <f>TLE60*TLG60</f>
        <v>95</v>
      </c>
      <c r="TLI60" s="233">
        <v>12</v>
      </c>
      <c r="TLJ60" s="233">
        <v>142</v>
      </c>
      <c r="TLK60" s="233" t="s">
        <v>343</v>
      </c>
      <c r="TLL60" s="233" t="s">
        <v>344</v>
      </c>
      <c r="TLM60" s="233">
        <v>25</v>
      </c>
      <c r="TLN60" s="233" t="s">
        <v>342</v>
      </c>
      <c r="TLO60" s="233">
        <v>3.8</v>
      </c>
      <c r="TLP60" s="233">
        <f>TLM60*TLO60</f>
        <v>95</v>
      </c>
      <c r="TLQ60" s="233">
        <v>12</v>
      </c>
      <c r="TLR60" s="233">
        <v>142</v>
      </c>
      <c r="TLS60" s="233" t="s">
        <v>343</v>
      </c>
      <c r="TLT60" s="233" t="s">
        <v>344</v>
      </c>
      <c r="TLU60" s="233">
        <v>25</v>
      </c>
      <c r="TLV60" s="233" t="s">
        <v>342</v>
      </c>
      <c r="TLW60" s="233">
        <v>3.8</v>
      </c>
      <c r="TLX60" s="233">
        <f>TLU60*TLW60</f>
        <v>95</v>
      </c>
      <c r="TLY60" s="233">
        <v>12</v>
      </c>
      <c r="TLZ60" s="233">
        <v>142</v>
      </c>
      <c r="TMA60" s="233" t="s">
        <v>343</v>
      </c>
      <c r="TMB60" s="233" t="s">
        <v>344</v>
      </c>
      <c r="TMC60" s="233">
        <v>25</v>
      </c>
      <c r="TMD60" s="233" t="s">
        <v>342</v>
      </c>
      <c r="TME60" s="233">
        <v>3.8</v>
      </c>
      <c r="TMF60" s="233">
        <f>TMC60*TME60</f>
        <v>95</v>
      </c>
      <c r="TMG60" s="233">
        <v>12</v>
      </c>
      <c r="TMH60" s="233">
        <v>142</v>
      </c>
      <c r="TMI60" s="233" t="s">
        <v>343</v>
      </c>
      <c r="TMJ60" s="233" t="s">
        <v>344</v>
      </c>
      <c r="TMK60" s="233">
        <v>25</v>
      </c>
      <c r="TML60" s="233" t="s">
        <v>342</v>
      </c>
      <c r="TMM60" s="233">
        <v>3.8</v>
      </c>
      <c r="TMN60" s="233">
        <f>TMK60*TMM60</f>
        <v>95</v>
      </c>
      <c r="TMO60" s="233">
        <v>12</v>
      </c>
      <c r="TMP60" s="233">
        <v>142</v>
      </c>
      <c r="TMQ60" s="233" t="s">
        <v>343</v>
      </c>
      <c r="TMR60" s="233" t="s">
        <v>344</v>
      </c>
      <c r="TMS60" s="233">
        <v>25</v>
      </c>
      <c r="TMT60" s="233" t="s">
        <v>342</v>
      </c>
      <c r="TMU60" s="233">
        <v>3.8</v>
      </c>
      <c r="TMV60" s="233">
        <f>TMS60*TMU60</f>
        <v>95</v>
      </c>
      <c r="TMW60" s="233">
        <v>12</v>
      </c>
      <c r="TMX60" s="233">
        <v>142</v>
      </c>
      <c r="TMY60" s="233" t="s">
        <v>343</v>
      </c>
      <c r="TMZ60" s="233" t="s">
        <v>344</v>
      </c>
      <c r="TNA60" s="233">
        <v>25</v>
      </c>
      <c r="TNB60" s="233" t="s">
        <v>342</v>
      </c>
      <c r="TNC60" s="233">
        <v>3.8</v>
      </c>
      <c r="TND60" s="233">
        <f>TNA60*TNC60</f>
        <v>95</v>
      </c>
      <c r="TNE60" s="233">
        <v>12</v>
      </c>
      <c r="TNF60" s="233">
        <v>142</v>
      </c>
      <c r="TNG60" s="233" t="s">
        <v>343</v>
      </c>
      <c r="TNH60" s="233" t="s">
        <v>344</v>
      </c>
      <c r="TNI60" s="233">
        <v>25</v>
      </c>
      <c r="TNJ60" s="233" t="s">
        <v>342</v>
      </c>
      <c r="TNK60" s="233">
        <v>3.8</v>
      </c>
      <c r="TNL60" s="233">
        <f>TNI60*TNK60</f>
        <v>95</v>
      </c>
      <c r="TNM60" s="233">
        <v>12</v>
      </c>
      <c r="TNN60" s="233">
        <v>142</v>
      </c>
      <c r="TNO60" s="233" t="s">
        <v>343</v>
      </c>
      <c r="TNP60" s="233" t="s">
        <v>344</v>
      </c>
      <c r="TNQ60" s="233">
        <v>25</v>
      </c>
      <c r="TNR60" s="233" t="s">
        <v>342</v>
      </c>
      <c r="TNS60" s="233">
        <v>3.8</v>
      </c>
      <c r="TNT60" s="233">
        <f>TNQ60*TNS60</f>
        <v>95</v>
      </c>
      <c r="TNU60" s="233">
        <v>12</v>
      </c>
      <c r="TNV60" s="233">
        <v>142</v>
      </c>
      <c r="TNW60" s="233" t="s">
        <v>343</v>
      </c>
      <c r="TNX60" s="233" t="s">
        <v>344</v>
      </c>
      <c r="TNY60" s="233">
        <v>25</v>
      </c>
      <c r="TNZ60" s="233" t="s">
        <v>342</v>
      </c>
      <c r="TOA60" s="233">
        <v>3.8</v>
      </c>
      <c r="TOB60" s="233">
        <f>TNY60*TOA60</f>
        <v>95</v>
      </c>
      <c r="TOC60" s="233">
        <v>12</v>
      </c>
      <c r="TOD60" s="233">
        <v>142</v>
      </c>
      <c r="TOE60" s="233" t="s">
        <v>343</v>
      </c>
      <c r="TOF60" s="233" t="s">
        <v>344</v>
      </c>
      <c r="TOG60" s="233">
        <v>25</v>
      </c>
      <c r="TOH60" s="233" t="s">
        <v>342</v>
      </c>
      <c r="TOI60" s="233">
        <v>3.8</v>
      </c>
      <c r="TOJ60" s="233">
        <f>TOG60*TOI60</f>
        <v>95</v>
      </c>
      <c r="TOK60" s="233">
        <v>12</v>
      </c>
      <c r="TOL60" s="233">
        <v>142</v>
      </c>
      <c r="TOM60" s="233" t="s">
        <v>343</v>
      </c>
      <c r="TON60" s="233" t="s">
        <v>344</v>
      </c>
      <c r="TOO60" s="233">
        <v>25</v>
      </c>
      <c r="TOP60" s="233" t="s">
        <v>342</v>
      </c>
      <c r="TOQ60" s="233">
        <v>3.8</v>
      </c>
      <c r="TOR60" s="233">
        <f>TOO60*TOQ60</f>
        <v>95</v>
      </c>
      <c r="TOS60" s="233">
        <v>12</v>
      </c>
      <c r="TOT60" s="233">
        <v>142</v>
      </c>
      <c r="TOU60" s="233" t="s">
        <v>343</v>
      </c>
      <c r="TOV60" s="233" t="s">
        <v>344</v>
      </c>
      <c r="TOW60" s="233">
        <v>25</v>
      </c>
      <c r="TOX60" s="233" t="s">
        <v>342</v>
      </c>
      <c r="TOY60" s="233">
        <v>3.8</v>
      </c>
      <c r="TOZ60" s="233">
        <f>TOW60*TOY60</f>
        <v>95</v>
      </c>
      <c r="TPA60" s="233">
        <v>12</v>
      </c>
      <c r="TPB60" s="233">
        <v>142</v>
      </c>
      <c r="TPC60" s="233" t="s">
        <v>343</v>
      </c>
      <c r="TPD60" s="233" t="s">
        <v>344</v>
      </c>
      <c r="TPE60" s="233">
        <v>25</v>
      </c>
      <c r="TPF60" s="233" t="s">
        <v>342</v>
      </c>
      <c r="TPG60" s="233">
        <v>3.8</v>
      </c>
      <c r="TPH60" s="233">
        <f>TPE60*TPG60</f>
        <v>95</v>
      </c>
      <c r="TPI60" s="233">
        <v>12</v>
      </c>
      <c r="TPJ60" s="233">
        <v>142</v>
      </c>
      <c r="TPK60" s="233" t="s">
        <v>343</v>
      </c>
      <c r="TPL60" s="233" t="s">
        <v>344</v>
      </c>
      <c r="TPM60" s="233">
        <v>25</v>
      </c>
      <c r="TPN60" s="233" t="s">
        <v>342</v>
      </c>
      <c r="TPO60" s="233">
        <v>3.8</v>
      </c>
      <c r="TPP60" s="233">
        <f>TPM60*TPO60</f>
        <v>95</v>
      </c>
      <c r="TPQ60" s="233">
        <v>12</v>
      </c>
      <c r="TPR60" s="233">
        <v>142</v>
      </c>
      <c r="TPS60" s="233" t="s">
        <v>343</v>
      </c>
      <c r="TPT60" s="233" t="s">
        <v>344</v>
      </c>
      <c r="TPU60" s="233">
        <v>25</v>
      </c>
      <c r="TPV60" s="233" t="s">
        <v>342</v>
      </c>
      <c r="TPW60" s="233">
        <v>3.8</v>
      </c>
      <c r="TPX60" s="233">
        <f>TPU60*TPW60</f>
        <v>95</v>
      </c>
      <c r="TPY60" s="233">
        <v>12</v>
      </c>
      <c r="TPZ60" s="233">
        <v>142</v>
      </c>
      <c r="TQA60" s="233" t="s">
        <v>343</v>
      </c>
      <c r="TQB60" s="233" t="s">
        <v>344</v>
      </c>
      <c r="TQC60" s="233">
        <v>25</v>
      </c>
      <c r="TQD60" s="233" t="s">
        <v>342</v>
      </c>
      <c r="TQE60" s="233">
        <v>3.8</v>
      </c>
      <c r="TQF60" s="233">
        <f>TQC60*TQE60</f>
        <v>95</v>
      </c>
      <c r="TQG60" s="233">
        <v>12</v>
      </c>
      <c r="TQH60" s="233">
        <v>142</v>
      </c>
      <c r="TQI60" s="233" t="s">
        <v>343</v>
      </c>
      <c r="TQJ60" s="233" t="s">
        <v>344</v>
      </c>
      <c r="TQK60" s="233">
        <v>25</v>
      </c>
      <c r="TQL60" s="233" t="s">
        <v>342</v>
      </c>
      <c r="TQM60" s="233">
        <v>3.8</v>
      </c>
      <c r="TQN60" s="233">
        <f>TQK60*TQM60</f>
        <v>95</v>
      </c>
      <c r="TQO60" s="233">
        <v>12</v>
      </c>
      <c r="TQP60" s="233">
        <v>142</v>
      </c>
      <c r="TQQ60" s="233" t="s">
        <v>343</v>
      </c>
      <c r="TQR60" s="233" t="s">
        <v>344</v>
      </c>
      <c r="TQS60" s="233">
        <v>25</v>
      </c>
      <c r="TQT60" s="233" t="s">
        <v>342</v>
      </c>
      <c r="TQU60" s="233">
        <v>3.8</v>
      </c>
      <c r="TQV60" s="233">
        <f>TQS60*TQU60</f>
        <v>95</v>
      </c>
      <c r="TQW60" s="233">
        <v>12</v>
      </c>
      <c r="TQX60" s="233">
        <v>142</v>
      </c>
      <c r="TQY60" s="233" t="s">
        <v>343</v>
      </c>
      <c r="TQZ60" s="233" t="s">
        <v>344</v>
      </c>
      <c r="TRA60" s="233">
        <v>25</v>
      </c>
      <c r="TRB60" s="233" t="s">
        <v>342</v>
      </c>
      <c r="TRC60" s="233">
        <v>3.8</v>
      </c>
      <c r="TRD60" s="233">
        <f>TRA60*TRC60</f>
        <v>95</v>
      </c>
      <c r="TRE60" s="233">
        <v>12</v>
      </c>
      <c r="TRF60" s="233">
        <v>142</v>
      </c>
      <c r="TRG60" s="233" t="s">
        <v>343</v>
      </c>
      <c r="TRH60" s="233" t="s">
        <v>344</v>
      </c>
      <c r="TRI60" s="233">
        <v>25</v>
      </c>
      <c r="TRJ60" s="233" t="s">
        <v>342</v>
      </c>
      <c r="TRK60" s="233">
        <v>3.8</v>
      </c>
      <c r="TRL60" s="233">
        <f>TRI60*TRK60</f>
        <v>95</v>
      </c>
      <c r="TRM60" s="233">
        <v>12</v>
      </c>
      <c r="TRN60" s="233">
        <v>142</v>
      </c>
      <c r="TRO60" s="233" t="s">
        <v>343</v>
      </c>
      <c r="TRP60" s="233" t="s">
        <v>344</v>
      </c>
      <c r="TRQ60" s="233">
        <v>25</v>
      </c>
      <c r="TRR60" s="233" t="s">
        <v>342</v>
      </c>
      <c r="TRS60" s="233">
        <v>3.8</v>
      </c>
      <c r="TRT60" s="233">
        <f>TRQ60*TRS60</f>
        <v>95</v>
      </c>
      <c r="TRU60" s="233">
        <v>12</v>
      </c>
      <c r="TRV60" s="233">
        <v>142</v>
      </c>
      <c r="TRW60" s="233" t="s">
        <v>343</v>
      </c>
      <c r="TRX60" s="233" t="s">
        <v>344</v>
      </c>
      <c r="TRY60" s="233">
        <v>25</v>
      </c>
      <c r="TRZ60" s="233" t="s">
        <v>342</v>
      </c>
      <c r="TSA60" s="233">
        <v>3.8</v>
      </c>
      <c r="TSB60" s="233">
        <f>TRY60*TSA60</f>
        <v>95</v>
      </c>
      <c r="TSC60" s="233">
        <v>12</v>
      </c>
      <c r="TSD60" s="233">
        <v>142</v>
      </c>
      <c r="TSE60" s="233" t="s">
        <v>343</v>
      </c>
      <c r="TSF60" s="233" t="s">
        <v>344</v>
      </c>
      <c r="TSG60" s="233">
        <v>25</v>
      </c>
      <c r="TSH60" s="233" t="s">
        <v>342</v>
      </c>
      <c r="TSI60" s="233">
        <v>3.8</v>
      </c>
      <c r="TSJ60" s="233">
        <f>TSG60*TSI60</f>
        <v>95</v>
      </c>
      <c r="TSK60" s="233">
        <v>12</v>
      </c>
      <c r="TSL60" s="233">
        <v>142</v>
      </c>
      <c r="TSM60" s="233" t="s">
        <v>343</v>
      </c>
      <c r="TSN60" s="233" t="s">
        <v>344</v>
      </c>
      <c r="TSO60" s="233">
        <v>25</v>
      </c>
      <c r="TSP60" s="233" t="s">
        <v>342</v>
      </c>
      <c r="TSQ60" s="233">
        <v>3.8</v>
      </c>
      <c r="TSR60" s="233">
        <f>TSO60*TSQ60</f>
        <v>95</v>
      </c>
      <c r="TSS60" s="233">
        <v>12</v>
      </c>
      <c r="TST60" s="233">
        <v>142</v>
      </c>
      <c r="TSU60" s="233" t="s">
        <v>343</v>
      </c>
      <c r="TSV60" s="233" t="s">
        <v>344</v>
      </c>
      <c r="TSW60" s="233">
        <v>25</v>
      </c>
      <c r="TSX60" s="233" t="s">
        <v>342</v>
      </c>
      <c r="TSY60" s="233">
        <v>3.8</v>
      </c>
      <c r="TSZ60" s="233">
        <f>TSW60*TSY60</f>
        <v>95</v>
      </c>
      <c r="TTA60" s="233">
        <v>12</v>
      </c>
      <c r="TTB60" s="233">
        <v>142</v>
      </c>
      <c r="TTC60" s="233" t="s">
        <v>343</v>
      </c>
      <c r="TTD60" s="233" t="s">
        <v>344</v>
      </c>
      <c r="TTE60" s="233">
        <v>25</v>
      </c>
      <c r="TTF60" s="233" t="s">
        <v>342</v>
      </c>
      <c r="TTG60" s="233">
        <v>3.8</v>
      </c>
      <c r="TTH60" s="233">
        <f>TTE60*TTG60</f>
        <v>95</v>
      </c>
      <c r="TTI60" s="233">
        <v>12</v>
      </c>
      <c r="TTJ60" s="233">
        <v>142</v>
      </c>
      <c r="TTK60" s="233" t="s">
        <v>343</v>
      </c>
      <c r="TTL60" s="233" t="s">
        <v>344</v>
      </c>
      <c r="TTM60" s="233">
        <v>25</v>
      </c>
      <c r="TTN60" s="233" t="s">
        <v>342</v>
      </c>
      <c r="TTO60" s="233">
        <v>3.8</v>
      </c>
      <c r="TTP60" s="233">
        <f>TTM60*TTO60</f>
        <v>95</v>
      </c>
      <c r="TTQ60" s="233">
        <v>12</v>
      </c>
      <c r="TTR60" s="233">
        <v>142</v>
      </c>
      <c r="TTS60" s="233" t="s">
        <v>343</v>
      </c>
      <c r="TTT60" s="233" t="s">
        <v>344</v>
      </c>
      <c r="TTU60" s="233">
        <v>25</v>
      </c>
      <c r="TTV60" s="233" t="s">
        <v>342</v>
      </c>
      <c r="TTW60" s="233">
        <v>3.8</v>
      </c>
      <c r="TTX60" s="233">
        <f>TTU60*TTW60</f>
        <v>95</v>
      </c>
      <c r="TTY60" s="233">
        <v>12</v>
      </c>
      <c r="TTZ60" s="233">
        <v>142</v>
      </c>
      <c r="TUA60" s="233" t="s">
        <v>343</v>
      </c>
      <c r="TUB60" s="233" t="s">
        <v>344</v>
      </c>
      <c r="TUC60" s="233">
        <v>25</v>
      </c>
      <c r="TUD60" s="233" t="s">
        <v>342</v>
      </c>
      <c r="TUE60" s="233">
        <v>3.8</v>
      </c>
      <c r="TUF60" s="233">
        <f>TUC60*TUE60</f>
        <v>95</v>
      </c>
      <c r="TUG60" s="233">
        <v>12</v>
      </c>
      <c r="TUH60" s="233">
        <v>142</v>
      </c>
      <c r="TUI60" s="233" t="s">
        <v>343</v>
      </c>
      <c r="TUJ60" s="233" t="s">
        <v>344</v>
      </c>
      <c r="TUK60" s="233">
        <v>25</v>
      </c>
      <c r="TUL60" s="233" t="s">
        <v>342</v>
      </c>
      <c r="TUM60" s="233">
        <v>3.8</v>
      </c>
      <c r="TUN60" s="233">
        <f>TUK60*TUM60</f>
        <v>95</v>
      </c>
      <c r="TUO60" s="233">
        <v>12</v>
      </c>
      <c r="TUP60" s="233">
        <v>142</v>
      </c>
      <c r="TUQ60" s="233" t="s">
        <v>343</v>
      </c>
      <c r="TUR60" s="233" t="s">
        <v>344</v>
      </c>
      <c r="TUS60" s="233">
        <v>25</v>
      </c>
      <c r="TUT60" s="233" t="s">
        <v>342</v>
      </c>
      <c r="TUU60" s="233">
        <v>3.8</v>
      </c>
      <c r="TUV60" s="233">
        <f>TUS60*TUU60</f>
        <v>95</v>
      </c>
      <c r="TUW60" s="233">
        <v>12</v>
      </c>
      <c r="TUX60" s="233">
        <v>142</v>
      </c>
      <c r="TUY60" s="233" t="s">
        <v>343</v>
      </c>
      <c r="TUZ60" s="233" t="s">
        <v>344</v>
      </c>
      <c r="TVA60" s="233">
        <v>25</v>
      </c>
      <c r="TVB60" s="233" t="s">
        <v>342</v>
      </c>
      <c r="TVC60" s="233">
        <v>3.8</v>
      </c>
      <c r="TVD60" s="233">
        <f>TVA60*TVC60</f>
        <v>95</v>
      </c>
      <c r="TVE60" s="233">
        <v>12</v>
      </c>
      <c r="TVF60" s="233">
        <v>142</v>
      </c>
      <c r="TVG60" s="233" t="s">
        <v>343</v>
      </c>
      <c r="TVH60" s="233" t="s">
        <v>344</v>
      </c>
      <c r="TVI60" s="233">
        <v>25</v>
      </c>
      <c r="TVJ60" s="233" t="s">
        <v>342</v>
      </c>
      <c r="TVK60" s="233">
        <v>3.8</v>
      </c>
      <c r="TVL60" s="233">
        <f>TVI60*TVK60</f>
        <v>95</v>
      </c>
      <c r="TVM60" s="233">
        <v>12</v>
      </c>
      <c r="TVN60" s="233">
        <v>142</v>
      </c>
      <c r="TVO60" s="233" t="s">
        <v>343</v>
      </c>
      <c r="TVP60" s="233" t="s">
        <v>344</v>
      </c>
      <c r="TVQ60" s="233">
        <v>25</v>
      </c>
      <c r="TVR60" s="233" t="s">
        <v>342</v>
      </c>
      <c r="TVS60" s="233">
        <v>3.8</v>
      </c>
      <c r="TVT60" s="233">
        <f>TVQ60*TVS60</f>
        <v>95</v>
      </c>
      <c r="TVU60" s="233">
        <v>12</v>
      </c>
      <c r="TVV60" s="233">
        <v>142</v>
      </c>
      <c r="TVW60" s="233" t="s">
        <v>343</v>
      </c>
      <c r="TVX60" s="233" t="s">
        <v>344</v>
      </c>
      <c r="TVY60" s="233">
        <v>25</v>
      </c>
      <c r="TVZ60" s="233" t="s">
        <v>342</v>
      </c>
      <c r="TWA60" s="233">
        <v>3.8</v>
      </c>
      <c r="TWB60" s="233">
        <f>TVY60*TWA60</f>
        <v>95</v>
      </c>
      <c r="TWC60" s="233">
        <v>12</v>
      </c>
      <c r="TWD60" s="233">
        <v>142</v>
      </c>
      <c r="TWE60" s="233" t="s">
        <v>343</v>
      </c>
      <c r="TWF60" s="233" t="s">
        <v>344</v>
      </c>
      <c r="TWG60" s="233">
        <v>25</v>
      </c>
      <c r="TWH60" s="233" t="s">
        <v>342</v>
      </c>
      <c r="TWI60" s="233">
        <v>3.8</v>
      </c>
      <c r="TWJ60" s="233">
        <f>TWG60*TWI60</f>
        <v>95</v>
      </c>
      <c r="TWK60" s="233">
        <v>12</v>
      </c>
      <c r="TWL60" s="233">
        <v>142</v>
      </c>
      <c r="TWM60" s="233" t="s">
        <v>343</v>
      </c>
      <c r="TWN60" s="233" t="s">
        <v>344</v>
      </c>
      <c r="TWO60" s="233">
        <v>25</v>
      </c>
      <c r="TWP60" s="233" t="s">
        <v>342</v>
      </c>
      <c r="TWQ60" s="233">
        <v>3.8</v>
      </c>
      <c r="TWR60" s="233">
        <f>TWO60*TWQ60</f>
        <v>95</v>
      </c>
      <c r="TWS60" s="233">
        <v>12</v>
      </c>
      <c r="TWT60" s="233">
        <v>142</v>
      </c>
      <c r="TWU60" s="233" t="s">
        <v>343</v>
      </c>
      <c r="TWV60" s="233" t="s">
        <v>344</v>
      </c>
      <c r="TWW60" s="233">
        <v>25</v>
      </c>
      <c r="TWX60" s="233" t="s">
        <v>342</v>
      </c>
      <c r="TWY60" s="233">
        <v>3.8</v>
      </c>
      <c r="TWZ60" s="233">
        <f>TWW60*TWY60</f>
        <v>95</v>
      </c>
      <c r="TXA60" s="233">
        <v>12</v>
      </c>
      <c r="TXB60" s="233">
        <v>142</v>
      </c>
      <c r="TXC60" s="233" t="s">
        <v>343</v>
      </c>
      <c r="TXD60" s="233" t="s">
        <v>344</v>
      </c>
      <c r="TXE60" s="233">
        <v>25</v>
      </c>
      <c r="TXF60" s="233" t="s">
        <v>342</v>
      </c>
      <c r="TXG60" s="233">
        <v>3.8</v>
      </c>
      <c r="TXH60" s="233">
        <f>TXE60*TXG60</f>
        <v>95</v>
      </c>
      <c r="TXI60" s="233">
        <v>12</v>
      </c>
      <c r="TXJ60" s="233">
        <v>142</v>
      </c>
      <c r="TXK60" s="233" t="s">
        <v>343</v>
      </c>
      <c r="TXL60" s="233" t="s">
        <v>344</v>
      </c>
      <c r="TXM60" s="233">
        <v>25</v>
      </c>
      <c r="TXN60" s="233" t="s">
        <v>342</v>
      </c>
      <c r="TXO60" s="233">
        <v>3.8</v>
      </c>
      <c r="TXP60" s="233">
        <f>TXM60*TXO60</f>
        <v>95</v>
      </c>
      <c r="TXQ60" s="233">
        <v>12</v>
      </c>
      <c r="TXR60" s="233">
        <v>142</v>
      </c>
      <c r="TXS60" s="233" t="s">
        <v>343</v>
      </c>
      <c r="TXT60" s="233" t="s">
        <v>344</v>
      </c>
      <c r="TXU60" s="233">
        <v>25</v>
      </c>
      <c r="TXV60" s="233" t="s">
        <v>342</v>
      </c>
      <c r="TXW60" s="233">
        <v>3.8</v>
      </c>
      <c r="TXX60" s="233">
        <f>TXU60*TXW60</f>
        <v>95</v>
      </c>
      <c r="TXY60" s="233">
        <v>12</v>
      </c>
      <c r="TXZ60" s="233">
        <v>142</v>
      </c>
      <c r="TYA60" s="233" t="s">
        <v>343</v>
      </c>
      <c r="TYB60" s="233" t="s">
        <v>344</v>
      </c>
      <c r="TYC60" s="233">
        <v>25</v>
      </c>
      <c r="TYD60" s="233" t="s">
        <v>342</v>
      </c>
      <c r="TYE60" s="233">
        <v>3.8</v>
      </c>
      <c r="TYF60" s="233">
        <f>TYC60*TYE60</f>
        <v>95</v>
      </c>
      <c r="TYG60" s="233">
        <v>12</v>
      </c>
      <c r="TYH60" s="233">
        <v>142</v>
      </c>
      <c r="TYI60" s="233" t="s">
        <v>343</v>
      </c>
      <c r="TYJ60" s="233" t="s">
        <v>344</v>
      </c>
      <c r="TYK60" s="233">
        <v>25</v>
      </c>
      <c r="TYL60" s="233" t="s">
        <v>342</v>
      </c>
      <c r="TYM60" s="233">
        <v>3.8</v>
      </c>
      <c r="TYN60" s="233">
        <f>TYK60*TYM60</f>
        <v>95</v>
      </c>
      <c r="TYO60" s="233">
        <v>12</v>
      </c>
      <c r="TYP60" s="233">
        <v>142</v>
      </c>
      <c r="TYQ60" s="233" t="s">
        <v>343</v>
      </c>
      <c r="TYR60" s="233" t="s">
        <v>344</v>
      </c>
      <c r="TYS60" s="233">
        <v>25</v>
      </c>
      <c r="TYT60" s="233" t="s">
        <v>342</v>
      </c>
      <c r="TYU60" s="233">
        <v>3.8</v>
      </c>
      <c r="TYV60" s="233">
        <f>TYS60*TYU60</f>
        <v>95</v>
      </c>
      <c r="TYW60" s="233">
        <v>12</v>
      </c>
      <c r="TYX60" s="233">
        <v>142</v>
      </c>
      <c r="TYY60" s="233" t="s">
        <v>343</v>
      </c>
      <c r="TYZ60" s="233" t="s">
        <v>344</v>
      </c>
      <c r="TZA60" s="233">
        <v>25</v>
      </c>
      <c r="TZB60" s="233" t="s">
        <v>342</v>
      </c>
      <c r="TZC60" s="233">
        <v>3.8</v>
      </c>
      <c r="TZD60" s="233">
        <f>TZA60*TZC60</f>
        <v>95</v>
      </c>
      <c r="TZE60" s="233">
        <v>12</v>
      </c>
      <c r="TZF60" s="233">
        <v>142</v>
      </c>
      <c r="TZG60" s="233" t="s">
        <v>343</v>
      </c>
      <c r="TZH60" s="233" t="s">
        <v>344</v>
      </c>
      <c r="TZI60" s="233">
        <v>25</v>
      </c>
      <c r="TZJ60" s="233" t="s">
        <v>342</v>
      </c>
      <c r="TZK60" s="233">
        <v>3.8</v>
      </c>
      <c r="TZL60" s="233">
        <f>TZI60*TZK60</f>
        <v>95</v>
      </c>
      <c r="TZM60" s="233">
        <v>12</v>
      </c>
      <c r="TZN60" s="233">
        <v>142</v>
      </c>
      <c r="TZO60" s="233" t="s">
        <v>343</v>
      </c>
      <c r="TZP60" s="233" t="s">
        <v>344</v>
      </c>
      <c r="TZQ60" s="233">
        <v>25</v>
      </c>
      <c r="TZR60" s="233" t="s">
        <v>342</v>
      </c>
      <c r="TZS60" s="233">
        <v>3.8</v>
      </c>
      <c r="TZT60" s="233">
        <f>TZQ60*TZS60</f>
        <v>95</v>
      </c>
      <c r="TZU60" s="233">
        <v>12</v>
      </c>
      <c r="TZV60" s="233">
        <v>142</v>
      </c>
      <c r="TZW60" s="233" t="s">
        <v>343</v>
      </c>
      <c r="TZX60" s="233" t="s">
        <v>344</v>
      </c>
      <c r="TZY60" s="233">
        <v>25</v>
      </c>
      <c r="TZZ60" s="233" t="s">
        <v>342</v>
      </c>
      <c r="UAA60" s="233">
        <v>3.8</v>
      </c>
      <c r="UAB60" s="233">
        <f>TZY60*UAA60</f>
        <v>95</v>
      </c>
      <c r="UAC60" s="233">
        <v>12</v>
      </c>
      <c r="UAD60" s="233">
        <v>142</v>
      </c>
      <c r="UAE60" s="233" t="s">
        <v>343</v>
      </c>
      <c r="UAF60" s="233" t="s">
        <v>344</v>
      </c>
      <c r="UAG60" s="233">
        <v>25</v>
      </c>
      <c r="UAH60" s="233" t="s">
        <v>342</v>
      </c>
      <c r="UAI60" s="233">
        <v>3.8</v>
      </c>
      <c r="UAJ60" s="233">
        <f>UAG60*UAI60</f>
        <v>95</v>
      </c>
      <c r="UAK60" s="233">
        <v>12</v>
      </c>
      <c r="UAL60" s="233">
        <v>142</v>
      </c>
      <c r="UAM60" s="233" t="s">
        <v>343</v>
      </c>
      <c r="UAN60" s="233" t="s">
        <v>344</v>
      </c>
      <c r="UAO60" s="233">
        <v>25</v>
      </c>
      <c r="UAP60" s="233" t="s">
        <v>342</v>
      </c>
      <c r="UAQ60" s="233">
        <v>3.8</v>
      </c>
      <c r="UAR60" s="233">
        <f>UAO60*UAQ60</f>
        <v>95</v>
      </c>
      <c r="UAS60" s="233">
        <v>12</v>
      </c>
      <c r="UAT60" s="233">
        <v>142</v>
      </c>
      <c r="UAU60" s="233" t="s">
        <v>343</v>
      </c>
      <c r="UAV60" s="233" t="s">
        <v>344</v>
      </c>
      <c r="UAW60" s="233">
        <v>25</v>
      </c>
      <c r="UAX60" s="233" t="s">
        <v>342</v>
      </c>
      <c r="UAY60" s="233">
        <v>3.8</v>
      </c>
      <c r="UAZ60" s="233">
        <f>UAW60*UAY60</f>
        <v>95</v>
      </c>
      <c r="UBA60" s="233">
        <v>12</v>
      </c>
      <c r="UBB60" s="233">
        <v>142</v>
      </c>
      <c r="UBC60" s="233" t="s">
        <v>343</v>
      </c>
      <c r="UBD60" s="233" t="s">
        <v>344</v>
      </c>
      <c r="UBE60" s="233">
        <v>25</v>
      </c>
      <c r="UBF60" s="233" t="s">
        <v>342</v>
      </c>
      <c r="UBG60" s="233">
        <v>3.8</v>
      </c>
      <c r="UBH60" s="233">
        <f>UBE60*UBG60</f>
        <v>95</v>
      </c>
      <c r="UBI60" s="233">
        <v>12</v>
      </c>
      <c r="UBJ60" s="233">
        <v>142</v>
      </c>
      <c r="UBK60" s="233" t="s">
        <v>343</v>
      </c>
      <c r="UBL60" s="233" t="s">
        <v>344</v>
      </c>
      <c r="UBM60" s="233">
        <v>25</v>
      </c>
      <c r="UBN60" s="233" t="s">
        <v>342</v>
      </c>
      <c r="UBO60" s="233">
        <v>3.8</v>
      </c>
      <c r="UBP60" s="233">
        <f>UBM60*UBO60</f>
        <v>95</v>
      </c>
      <c r="UBQ60" s="233">
        <v>12</v>
      </c>
      <c r="UBR60" s="233">
        <v>142</v>
      </c>
      <c r="UBS60" s="233" t="s">
        <v>343</v>
      </c>
      <c r="UBT60" s="233" t="s">
        <v>344</v>
      </c>
      <c r="UBU60" s="233">
        <v>25</v>
      </c>
      <c r="UBV60" s="233" t="s">
        <v>342</v>
      </c>
      <c r="UBW60" s="233">
        <v>3.8</v>
      </c>
      <c r="UBX60" s="233">
        <f>UBU60*UBW60</f>
        <v>95</v>
      </c>
      <c r="UBY60" s="233">
        <v>12</v>
      </c>
      <c r="UBZ60" s="233">
        <v>142</v>
      </c>
      <c r="UCA60" s="233" t="s">
        <v>343</v>
      </c>
      <c r="UCB60" s="233" t="s">
        <v>344</v>
      </c>
      <c r="UCC60" s="233">
        <v>25</v>
      </c>
      <c r="UCD60" s="233" t="s">
        <v>342</v>
      </c>
      <c r="UCE60" s="233">
        <v>3.8</v>
      </c>
      <c r="UCF60" s="233">
        <f>UCC60*UCE60</f>
        <v>95</v>
      </c>
      <c r="UCG60" s="233">
        <v>12</v>
      </c>
      <c r="UCH60" s="233">
        <v>142</v>
      </c>
      <c r="UCI60" s="233" t="s">
        <v>343</v>
      </c>
      <c r="UCJ60" s="233" t="s">
        <v>344</v>
      </c>
      <c r="UCK60" s="233">
        <v>25</v>
      </c>
      <c r="UCL60" s="233" t="s">
        <v>342</v>
      </c>
      <c r="UCM60" s="233">
        <v>3.8</v>
      </c>
      <c r="UCN60" s="233">
        <f>UCK60*UCM60</f>
        <v>95</v>
      </c>
      <c r="UCO60" s="233">
        <v>12</v>
      </c>
      <c r="UCP60" s="233">
        <v>142</v>
      </c>
      <c r="UCQ60" s="233" t="s">
        <v>343</v>
      </c>
      <c r="UCR60" s="233" t="s">
        <v>344</v>
      </c>
      <c r="UCS60" s="233">
        <v>25</v>
      </c>
      <c r="UCT60" s="233" t="s">
        <v>342</v>
      </c>
      <c r="UCU60" s="233">
        <v>3.8</v>
      </c>
      <c r="UCV60" s="233">
        <f>UCS60*UCU60</f>
        <v>95</v>
      </c>
      <c r="UCW60" s="233">
        <v>12</v>
      </c>
      <c r="UCX60" s="233">
        <v>142</v>
      </c>
      <c r="UCY60" s="233" t="s">
        <v>343</v>
      </c>
      <c r="UCZ60" s="233" t="s">
        <v>344</v>
      </c>
      <c r="UDA60" s="233">
        <v>25</v>
      </c>
      <c r="UDB60" s="233" t="s">
        <v>342</v>
      </c>
      <c r="UDC60" s="233">
        <v>3.8</v>
      </c>
      <c r="UDD60" s="233">
        <f>UDA60*UDC60</f>
        <v>95</v>
      </c>
      <c r="UDE60" s="233">
        <v>12</v>
      </c>
      <c r="UDF60" s="233">
        <v>142</v>
      </c>
      <c r="UDG60" s="233" t="s">
        <v>343</v>
      </c>
      <c r="UDH60" s="233" t="s">
        <v>344</v>
      </c>
      <c r="UDI60" s="233">
        <v>25</v>
      </c>
      <c r="UDJ60" s="233" t="s">
        <v>342</v>
      </c>
      <c r="UDK60" s="233">
        <v>3.8</v>
      </c>
      <c r="UDL60" s="233">
        <f>UDI60*UDK60</f>
        <v>95</v>
      </c>
      <c r="UDM60" s="233">
        <v>12</v>
      </c>
      <c r="UDN60" s="233">
        <v>142</v>
      </c>
      <c r="UDO60" s="233" t="s">
        <v>343</v>
      </c>
      <c r="UDP60" s="233" t="s">
        <v>344</v>
      </c>
      <c r="UDQ60" s="233">
        <v>25</v>
      </c>
      <c r="UDR60" s="233" t="s">
        <v>342</v>
      </c>
      <c r="UDS60" s="233">
        <v>3.8</v>
      </c>
      <c r="UDT60" s="233">
        <f>UDQ60*UDS60</f>
        <v>95</v>
      </c>
      <c r="UDU60" s="233">
        <v>12</v>
      </c>
      <c r="UDV60" s="233">
        <v>142</v>
      </c>
      <c r="UDW60" s="233" t="s">
        <v>343</v>
      </c>
      <c r="UDX60" s="233" t="s">
        <v>344</v>
      </c>
      <c r="UDY60" s="233">
        <v>25</v>
      </c>
      <c r="UDZ60" s="233" t="s">
        <v>342</v>
      </c>
      <c r="UEA60" s="233">
        <v>3.8</v>
      </c>
      <c r="UEB60" s="233">
        <f>UDY60*UEA60</f>
        <v>95</v>
      </c>
      <c r="UEC60" s="233">
        <v>12</v>
      </c>
      <c r="UED60" s="233">
        <v>142</v>
      </c>
      <c r="UEE60" s="233" t="s">
        <v>343</v>
      </c>
      <c r="UEF60" s="233" t="s">
        <v>344</v>
      </c>
      <c r="UEG60" s="233">
        <v>25</v>
      </c>
      <c r="UEH60" s="233" t="s">
        <v>342</v>
      </c>
      <c r="UEI60" s="233">
        <v>3.8</v>
      </c>
      <c r="UEJ60" s="233">
        <f>UEG60*UEI60</f>
        <v>95</v>
      </c>
      <c r="UEK60" s="233">
        <v>12</v>
      </c>
      <c r="UEL60" s="233">
        <v>142</v>
      </c>
      <c r="UEM60" s="233" t="s">
        <v>343</v>
      </c>
      <c r="UEN60" s="233" t="s">
        <v>344</v>
      </c>
      <c r="UEO60" s="233">
        <v>25</v>
      </c>
      <c r="UEP60" s="233" t="s">
        <v>342</v>
      </c>
      <c r="UEQ60" s="233">
        <v>3.8</v>
      </c>
      <c r="UER60" s="233">
        <f>UEO60*UEQ60</f>
        <v>95</v>
      </c>
      <c r="UES60" s="233">
        <v>12</v>
      </c>
      <c r="UET60" s="233">
        <v>142</v>
      </c>
      <c r="UEU60" s="233" t="s">
        <v>343</v>
      </c>
      <c r="UEV60" s="233" t="s">
        <v>344</v>
      </c>
      <c r="UEW60" s="233">
        <v>25</v>
      </c>
      <c r="UEX60" s="233" t="s">
        <v>342</v>
      </c>
      <c r="UEY60" s="233">
        <v>3.8</v>
      </c>
      <c r="UEZ60" s="233">
        <f>UEW60*UEY60</f>
        <v>95</v>
      </c>
      <c r="UFA60" s="233">
        <v>12</v>
      </c>
      <c r="UFB60" s="233">
        <v>142</v>
      </c>
      <c r="UFC60" s="233" t="s">
        <v>343</v>
      </c>
      <c r="UFD60" s="233" t="s">
        <v>344</v>
      </c>
      <c r="UFE60" s="233">
        <v>25</v>
      </c>
      <c r="UFF60" s="233" t="s">
        <v>342</v>
      </c>
      <c r="UFG60" s="233">
        <v>3.8</v>
      </c>
      <c r="UFH60" s="233">
        <f>UFE60*UFG60</f>
        <v>95</v>
      </c>
      <c r="UFI60" s="233">
        <v>12</v>
      </c>
      <c r="UFJ60" s="233">
        <v>142</v>
      </c>
      <c r="UFK60" s="233" t="s">
        <v>343</v>
      </c>
      <c r="UFL60" s="233" t="s">
        <v>344</v>
      </c>
      <c r="UFM60" s="233">
        <v>25</v>
      </c>
      <c r="UFN60" s="233" t="s">
        <v>342</v>
      </c>
      <c r="UFO60" s="233">
        <v>3.8</v>
      </c>
      <c r="UFP60" s="233">
        <f>UFM60*UFO60</f>
        <v>95</v>
      </c>
      <c r="UFQ60" s="233">
        <v>12</v>
      </c>
      <c r="UFR60" s="233">
        <v>142</v>
      </c>
      <c r="UFS60" s="233" t="s">
        <v>343</v>
      </c>
      <c r="UFT60" s="233" t="s">
        <v>344</v>
      </c>
      <c r="UFU60" s="233">
        <v>25</v>
      </c>
      <c r="UFV60" s="233" t="s">
        <v>342</v>
      </c>
      <c r="UFW60" s="233">
        <v>3.8</v>
      </c>
      <c r="UFX60" s="233">
        <f>UFU60*UFW60</f>
        <v>95</v>
      </c>
      <c r="UFY60" s="233">
        <v>12</v>
      </c>
      <c r="UFZ60" s="233">
        <v>142</v>
      </c>
      <c r="UGA60" s="233" t="s">
        <v>343</v>
      </c>
      <c r="UGB60" s="233" t="s">
        <v>344</v>
      </c>
      <c r="UGC60" s="233">
        <v>25</v>
      </c>
      <c r="UGD60" s="233" t="s">
        <v>342</v>
      </c>
      <c r="UGE60" s="233">
        <v>3.8</v>
      </c>
      <c r="UGF60" s="233">
        <f>UGC60*UGE60</f>
        <v>95</v>
      </c>
      <c r="UGG60" s="233">
        <v>12</v>
      </c>
      <c r="UGH60" s="233">
        <v>142</v>
      </c>
      <c r="UGI60" s="233" t="s">
        <v>343</v>
      </c>
      <c r="UGJ60" s="233" t="s">
        <v>344</v>
      </c>
      <c r="UGK60" s="233">
        <v>25</v>
      </c>
      <c r="UGL60" s="233" t="s">
        <v>342</v>
      </c>
      <c r="UGM60" s="233">
        <v>3.8</v>
      </c>
      <c r="UGN60" s="233">
        <f>UGK60*UGM60</f>
        <v>95</v>
      </c>
      <c r="UGO60" s="233">
        <v>12</v>
      </c>
      <c r="UGP60" s="233">
        <v>142</v>
      </c>
      <c r="UGQ60" s="233" t="s">
        <v>343</v>
      </c>
      <c r="UGR60" s="233" t="s">
        <v>344</v>
      </c>
      <c r="UGS60" s="233">
        <v>25</v>
      </c>
      <c r="UGT60" s="233" t="s">
        <v>342</v>
      </c>
      <c r="UGU60" s="233">
        <v>3.8</v>
      </c>
      <c r="UGV60" s="233">
        <f>UGS60*UGU60</f>
        <v>95</v>
      </c>
      <c r="UGW60" s="233">
        <v>12</v>
      </c>
      <c r="UGX60" s="233">
        <v>142</v>
      </c>
      <c r="UGY60" s="233" t="s">
        <v>343</v>
      </c>
      <c r="UGZ60" s="233" t="s">
        <v>344</v>
      </c>
      <c r="UHA60" s="233">
        <v>25</v>
      </c>
      <c r="UHB60" s="233" t="s">
        <v>342</v>
      </c>
      <c r="UHC60" s="233">
        <v>3.8</v>
      </c>
      <c r="UHD60" s="233">
        <f>UHA60*UHC60</f>
        <v>95</v>
      </c>
      <c r="UHE60" s="233">
        <v>12</v>
      </c>
      <c r="UHF60" s="233">
        <v>142</v>
      </c>
      <c r="UHG60" s="233" t="s">
        <v>343</v>
      </c>
      <c r="UHH60" s="233" t="s">
        <v>344</v>
      </c>
      <c r="UHI60" s="233">
        <v>25</v>
      </c>
      <c r="UHJ60" s="233" t="s">
        <v>342</v>
      </c>
      <c r="UHK60" s="233">
        <v>3.8</v>
      </c>
      <c r="UHL60" s="233">
        <f>UHI60*UHK60</f>
        <v>95</v>
      </c>
      <c r="UHM60" s="233">
        <v>12</v>
      </c>
      <c r="UHN60" s="233">
        <v>142</v>
      </c>
      <c r="UHO60" s="233" t="s">
        <v>343</v>
      </c>
      <c r="UHP60" s="233" t="s">
        <v>344</v>
      </c>
      <c r="UHQ60" s="233">
        <v>25</v>
      </c>
      <c r="UHR60" s="233" t="s">
        <v>342</v>
      </c>
      <c r="UHS60" s="233">
        <v>3.8</v>
      </c>
      <c r="UHT60" s="233">
        <f>UHQ60*UHS60</f>
        <v>95</v>
      </c>
      <c r="UHU60" s="233">
        <v>12</v>
      </c>
      <c r="UHV60" s="233">
        <v>142</v>
      </c>
      <c r="UHW60" s="233" t="s">
        <v>343</v>
      </c>
      <c r="UHX60" s="233" t="s">
        <v>344</v>
      </c>
      <c r="UHY60" s="233">
        <v>25</v>
      </c>
      <c r="UHZ60" s="233" t="s">
        <v>342</v>
      </c>
      <c r="UIA60" s="233">
        <v>3.8</v>
      </c>
      <c r="UIB60" s="233">
        <f>UHY60*UIA60</f>
        <v>95</v>
      </c>
      <c r="UIC60" s="233">
        <v>12</v>
      </c>
      <c r="UID60" s="233">
        <v>142</v>
      </c>
      <c r="UIE60" s="233" t="s">
        <v>343</v>
      </c>
      <c r="UIF60" s="233" t="s">
        <v>344</v>
      </c>
      <c r="UIG60" s="233">
        <v>25</v>
      </c>
      <c r="UIH60" s="233" t="s">
        <v>342</v>
      </c>
      <c r="UII60" s="233">
        <v>3.8</v>
      </c>
      <c r="UIJ60" s="233">
        <f>UIG60*UII60</f>
        <v>95</v>
      </c>
      <c r="UIK60" s="233">
        <v>12</v>
      </c>
      <c r="UIL60" s="233">
        <v>142</v>
      </c>
      <c r="UIM60" s="233" t="s">
        <v>343</v>
      </c>
      <c r="UIN60" s="233" t="s">
        <v>344</v>
      </c>
      <c r="UIO60" s="233">
        <v>25</v>
      </c>
      <c r="UIP60" s="233" t="s">
        <v>342</v>
      </c>
      <c r="UIQ60" s="233">
        <v>3.8</v>
      </c>
      <c r="UIR60" s="233">
        <f>UIO60*UIQ60</f>
        <v>95</v>
      </c>
      <c r="UIS60" s="233">
        <v>12</v>
      </c>
      <c r="UIT60" s="233">
        <v>142</v>
      </c>
      <c r="UIU60" s="233" t="s">
        <v>343</v>
      </c>
      <c r="UIV60" s="233" t="s">
        <v>344</v>
      </c>
      <c r="UIW60" s="233">
        <v>25</v>
      </c>
      <c r="UIX60" s="233" t="s">
        <v>342</v>
      </c>
      <c r="UIY60" s="233">
        <v>3.8</v>
      </c>
      <c r="UIZ60" s="233">
        <f>UIW60*UIY60</f>
        <v>95</v>
      </c>
      <c r="UJA60" s="233">
        <v>12</v>
      </c>
      <c r="UJB60" s="233">
        <v>142</v>
      </c>
      <c r="UJC60" s="233" t="s">
        <v>343</v>
      </c>
      <c r="UJD60" s="233" t="s">
        <v>344</v>
      </c>
      <c r="UJE60" s="233">
        <v>25</v>
      </c>
      <c r="UJF60" s="233" t="s">
        <v>342</v>
      </c>
      <c r="UJG60" s="233">
        <v>3.8</v>
      </c>
      <c r="UJH60" s="233">
        <f>UJE60*UJG60</f>
        <v>95</v>
      </c>
      <c r="UJI60" s="233">
        <v>12</v>
      </c>
      <c r="UJJ60" s="233">
        <v>142</v>
      </c>
      <c r="UJK60" s="233" t="s">
        <v>343</v>
      </c>
      <c r="UJL60" s="233" t="s">
        <v>344</v>
      </c>
      <c r="UJM60" s="233">
        <v>25</v>
      </c>
      <c r="UJN60" s="233" t="s">
        <v>342</v>
      </c>
      <c r="UJO60" s="233">
        <v>3.8</v>
      </c>
      <c r="UJP60" s="233">
        <f>UJM60*UJO60</f>
        <v>95</v>
      </c>
      <c r="UJQ60" s="233">
        <v>12</v>
      </c>
      <c r="UJR60" s="233">
        <v>142</v>
      </c>
      <c r="UJS60" s="233" t="s">
        <v>343</v>
      </c>
      <c r="UJT60" s="233" t="s">
        <v>344</v>
      </c>
      <c r="UJU60" s="233">
        <v>25</v>
      </c>
      <c r="UJV60" s="233" t="s">
        <v>342</v>
      </c>
      <c r="UJW60" s="233">
        <v>3.8</v>
      </c>
      <c r="UJX60" s="233">
        <f>UJU60*UJW60</f>
        <v>95</v>
      </c>
      <c r="UJY60" s="233">
        <v>12</v>
      </c>
      <c r="UJZ60" s="233">
        <v>142</v>
      </c>
      <c r="UKA60" s="233" t="s">
        <v>343</v>
      </c>
      <c r="UKB60" s="233" t="s">
        <v>344</v>
      </c>
      <c r="UKC60" s="233">
        <v>25</v>
      </c>
      <c r="UKD60" s="233" t="s">
        <v>342</v>
      </c>
      <c r="UKE60" s="233">
        <v>3.8</v>
      </c>
      <c r="UKF60" s="233">
        <f>UKC60*UKE60</f>
        <v>95</v>
      </c>
      <c r="UKG60" s="233">
        <v>12</v>
      </c>
      <c r="UKH60" s="233">
        <v>142</v>
      </c>
      <c r="UKI60" s="233" t="s">
        <v>343</v>
      </c>
      <c r="UKJ60" s="233" t="s">
        <v>344</v>
      </c>
      <c r="UKK60" s="233">
        <v>25</v>
      </c>
      <c r="UKL60" s="233" t="s">
        <v>342</v>
      </c>
      <c r="UKM60" s="233">
        <v>3.8</v>
      </c>
      <c r="UKN60" s="233">
        <f>UKK60*UKM60</f>
        <v>95</v>
      </c>
      <c r="UKO60" s="233">
        <v>12</v>
      </c>
      <c r="UKP60" s="233">
        <v>142</v>
      </c>
      <c r="UKQ60" s="233" t="s">
        <v>343</v>
      </c>
      <c r="UKR60" s="233" t="s">
        <v>344</v>
      </c>
      <c r="UKS60" s="233">
        <v>25</v>
      </c>
      <c r="UKT60" s="233" t="s">
        <v>342</v>
      </c>
      <c r="UKU60" s="233">
        <v>3.8</v>
      </c>
      <c r="UKV60" s="233">
        <f>UKS60*UKU60</f>
        <v>95</v>
      </c>
      <c r="UKW60" s="233">
        <v>12</v>
      </c>
      <c r="UKX60" s="233">
        <v>142</v>
      </c>
      <c r="UKY60" s="233" t="s">
        <v>343</v>
      </c>
      <c r="UKZ60" s="233" t="s">
        <v>344</v>
      </c>
      <c r="ULA60" s="233">
        <v>25</v>
      </c>
      <c r="ULB60" s="233" t="s">
        <v>342</v>
      </c>
      <c r="ULC60" s="233">
        <v>3.8</v>
      </c>
      <c r="ULD60" s="233">
        <f>ULA60*ULC60</f>
        <v>95</v>
      </c>
      <c r="ULE60" s="233">
        <v>12</v>
      </c>
      <c r="ULF60" s="233">
        <v>142</v>
      </c>
      <c r="ULG60" s="233" t="s">
        <v>343</v>
      </c>
      <c r="ULH60" s="233" t="s">
        <v>344</v>
      </c>
      <c r="ULI60" s="233">
        <v>25</v>
      </c>
      <c r="ULJ60" s="233" t="s">
        <v>342</v>
      </c>
      <c r="ULK60" s="233">
        <v>3.8</v>
      </c>
      <c r="ULL60" s="233">
        <f>ULI60*ULK60</f>
        <v>95</v>
      </c>
      <c r="ULM60" s="233">
        <v>12</v>
      </c>
      <c r="ULN60" s="233">
        <v>142</v>
      </c>
      <c r="ULO60" s="233" t="s">
        <v>343</v>
      </c>
      <c r="ULP60" s="233" t="s">
        <v>344</v>
      </c>
      <c r="ULQ60" s="233">
        <v>25</v>
      </c>
      <c r="ULR60" s="233" t="s">
        <v>342</v>
      </c>
      <c r="ULS60" s="233">
        <v>3.8</v>
      </c>
      <c r="ULT60" s="233">
        <f>ULQ60*ULS60</f>
        <v>95</v>
      </c>
      <c r="ULU60" s="233">
        <v>12</v>
      </c>
      <c r="ULV60" s="233">
        <v>142</v>
      </c>
      <c r="ULW60" s="233" t="s">
        <v>343</v>
      </c>
      <c r="ULX60" s="233" t="s">
        <v>344</v>
      </c>
      <c r="ULY60" s="233">
        <v>25</v>
      </c>
      <c r="ULZ60" s="233" t="s">
        <v>342</v>
      </c>
      <c r="UMA60" s="233">
        <v>3.8</v>
      </c>
      <c r="UMB60" s="233">
        <f>ULY60*UMA60</f>
        <v>95</v>
      </c>
      <c r="UMC60" s="233">
        <v>12</v>
      </c>
      <c r="UMD60" s="233">
        <v>142</v>
      </c>
      <c r="UME60" s="233" t="s">
        <v>343</v>
      </c>
      <c r="UMF60" s="233" t="s">
        <v>344</v>
      </c>
      <c r="UMG60" s="233">
        <v>25</v>
      </c>
      <c r="UMH60" s="233" t="s">
        <v>342</v>
      </c>
      <c r="UMI60" s="233">
        <v>3.8</v>
      </c>
      <c r="UMJ60" s="233">
        <f>UMG60*UMI60</f>
        <v>95</v>
      </c>
      <c r="UMK60" s="233">
        <v>12</v>
      </c>
      <c r="UML60" s="233">
        <v>142</v>
      </c>
      <c r="UMM60" s="233" t="s">
        <v>343</v>
      </c>
      <c r="UMN60" s="233" t="s">
        <v>344</v>
      </c>
      <c r="UMO60" s="233">
        <v>25</v>
      </c>
      <c r="UMP60" s="233" t="s">
        <v>342</v>
      </c>
      <c r="UMQ60" s="233">
        <v>3.8</v>
      </c>
      <c r="UMR60" s="233">
        <f>UMO60*UMQ60</f>
        <v>95</v>
      </c>
      <c r="UMS60" s="233">
        <v>12</v>
      </c>
      <c r="UMT60" s="233">
        <v>142</v>
      </c>
      <c r="UMU60" s="233" t="s">
        <v>343</v>
      </c>
      <c r="UMV60" s="233" t="s">
        <v>344</v>
      </c>
      <c r="UMW60" s="233">
        <v>25</v>
      </c>
      <c r="UMX60" s="233" t="s">
        <v>342</v>
      </c>
      <c r="UMY60" s="233">
        <v>3.8</v>
      </c>
      <c r="UMZ60" s="233">
        <f>UMW60*UMY60</f>
        <v>95</v>
      </c>
      <c r="UNA60" s="233">
        <v>12</v>
      </c>
      <c r="UNB60" s="233">
        <v>142</v>
      </c>
      <c r="UNC60" s="233" t="s">
        <v>343</v>
      </c>
      <c r="UND60" s="233" t="s">
        <v>344</v>
      </c>
      <c r="UNE60" s="233">
        <v>25</v>
      </c>
      <c r="UNF60" s="233" t="s">
        <v>342</v>
      </c>
      <c r="UNG60" s="233">
        <v>3.8</v>
      </c>
      <c r="UNH60" s="233">
        <f>UNE60*UNG60</f>
        <v>95</v>
      </c>
      <c r="UNI60" s="233">
        <v>12</v>
      </c>
      <c r="UNJ60" s="233">
        <v>142</v>
      </c>
      <c r="UNK60" s="233" t="s">
        <v>343</v>
      </c>
      <c r="UNL60" s="233" t="s">
        <v>344</v>
      </c>
      <c r="UNM60" s="233">
        <v>25</v>
      </c>
      <c r="UNN60" s="233" t="s">
        <v>342</v>
      </c>
      <c r="UNO60" s="233">
        <v>3.8</v>
      </c>
      <c r="UNP60" s="233">
        <f>UNM60*UNO60</f>
        <v>95</v>
      </c>
      <c r="UNQ60" s="233">
        <v>12</v>
      </c>
      <c r="UNR60" s="233">
        <v>142</v>
      </c>
      <c r="UNS60" s="233" t="s">
        <v>343</v>
      </c>
      <c r="UNT60" s="233" t="s">
        <v>344</v>
      </c>
      <c r="UNU60" s="233">
        <v>25</v>
      </c>
      <c r="UNV60" s="233" t="s">
        <v>342</v>
      </c>
      <c r="UNW60" s="233">
        <v>3.8</v>
      </c>
      <c r="UNX60" s="233">
        <f>UNU60*UNW60</f>
        <v>95</v>
      </c>
      <c r="UNY60" s="233">
        <v>12</v>
      </c>
      <c r="UNZ60" s="233">
        <v>142</v>
      </c>
      <c r="UOA60" s="233" t="s">
        <v>343</v>
      </c>
      <c r="UOB60" s="233" t="s">
        <v>344</v>
      </c>
      <c r="UOC60" s="233">
        <v>25</v>
      </c>
      <c r="UOD60" s="233" t="s">
        <v>342</v>
      </c>
      <c r="UOE60" s="233">
        <v>3.8</v>
      </c>
      <c r="UOF60" s="233">
        <f>UOC60*UOE60</f>
        <v>95</v>
      </c>
      <c r="UOG60" s="233">
        <v>12</v>
      </c>
      <c r="UOH60" s="233">
        <v>142</v>
      </c>
      <c r="UOI60" s="233" t="s">
        <v>343</v>
      </c>
      <c r="UOJ60" s="233" t="s">
        <v>344</v>
      </c>
      <c r="UOK60" s="233">
        <v>25</v>
      </c>
      <c r="UOL60" s="233" t="s">
        <v>342</v>
      </c>
      <c r="UOM60" s="233">
        <v>3.8</v>
      </c>
      <c r="UON60" s="233">
        <f>UOK60*UOM60</f>
        <v>95</v>
      </c>
      <c r="UOO60" s="233">
        <v>12</v>
      </c>
      <c r="UOP60" s="233">
        <v>142</v>
      </c>
      <c r="UOQ60" s="233" t="s">
        <v>343</v>
      </c>
      <c r="UOR60" s="233" t="s">
        <v>344</v>
      </c>
      <c r="UOS60" s="233">
        <v>25</v>
      </c>
      <c r="UOT60" s="233" t="s">
        <v>342</v>
      </c>
      <c r="UOU60" s="233">
        <v>3.8</v>
      </c>
      <c r="UOV60" s="233">
        <f>UOS60*UOU60</f>
        <v>95</v>
      </c>
      <c r="UOW60" s="233">
        <v>12</v>
      </c>
      <c r="UOX60" s="233">
        <v>142</v>
      </c>
      <c r="UOY60" s="233" t="s">
        <v>343</v>
      </c>
      <c r="UOZ60" s="233" t="s">
        <v>344</v>
      </c>
      <c r="UPA60" s="233">
        <v>25</v>
      </c>
      <c r="UPB60" s="233" t="s">
        <v>342</v>
      </c>
      <c r="UPC60" s="233">
        <v>3.8</v>
      </c>
      <c r="UPD60" s="233">
        <f>UPA60*UPC60</f>
        <v>95</v>
      </c>
      <c r="UPE60" s="233">
        <v>12</v>
      </c>
      <c r="UPF60" s="233">
        <v>142</v>
      </c>
      <c r="UPG60" s="233" t="s">
        <v>343</v>
      </c>
      <c r="UPH60" s="233" t="s">
        <v>344</v>
      </c>
      <c r="UPI60" s="233">
        <v>25</v>
      </c>
      <c r="UPJ60" s="233" t="s">
        <v>342</v>
      </c>
      <c r="UPK60" s="233">
        <v>3.8</v>
      </c>
      <c r="UPL60" s="233">
        <f>UPI60*UPK60</f>
        <v>95</v>
      </c>
      <c r="UPM60" s="233">
        <v>12</v>
      </c>
      <c r="UPN60" s="233">
        <v>142</v>
      </c>
      <c r="UPO60" s="233" t="s">
        <v>343</v>
      </c>
      <c r="UPP60" s="233" t="s">
        <v>344</v>
      </c>
      <c r="UPQ60" s="233">
        <v>25</v>
      </c>
      <c r="UPR60" s="233" t="s">
        <v>342</v>
      </c>
      <c r="UPS60" s="233">
        <v>3.8</v>
      </c>
      <c r="UPT60" s="233">
        <f>UPQ60*UPS60</f>
        <v>95</v>
      </c>
      <c r="UPU60" s="233">
        <v>12</v>
      </c>
      <c r="UPV60" s="233">
        <v>142</v>
      </c>
      <c r="UPW60" s="233" t="s">
        <v>343</v>
      </c>
      <c r="UPX60" s="233" t="s">
        <v>344</v>
      </c>
      <c r="UPY60" s="233">
        <v>25</v>
      </c>
      <c r="UPZ60" s="233" t="s">
        <v>342</v>
      </c>
      <c r="UQA60" s="233">
        <v>3.8</v>
      </c>
      <c r="UQB60" s="233">
        <f>UPY60*UQA60</f>
        <v>95</v>
      </c>
      <c r="UQC60" s="233">
        <v>12</v>
      </c>
      <c r="UQD60" s="233">
        <v>142</v>
      </c>
      <c r="UQE60" s="233" t="s">
        <v>343</v>
      </c>
      <c r="UQF60" s="233" t="s">
        <v>344</v>
      </c>
      <c r="UQG60" s="233">
        <v>25</v>
      </c>
      <c r="UQH60" s="233" t="s">
        <v>342</v>
      </c>
      <c r="UQI60" s="233">
        <v>3.8</v>
      </c>
      <c r="UQJ60" s="233">
        <f>UQG60*UQI60</f>
        <v>95</v>
      </c>
      <c r="UQK60" s="233">
        <v>12</v>
      </c>
      <c r="UQL60" s="233">
        <v>142</v>
      </c>
      <c r="UQM60" s="233" t="s">
        <v>343</v>
      </c>
      <c r="UQN60" s="233" t="s">
        <v>344</v>
      </c>
      <c r="UQO60" s="233">
        <v>25</v>
      </c>
      <c r="UQP60" s="233" t="s">
        <v>342</v>
      </c>
      <c r="UQQ60" s="233">
        <v>3.8</v>
      </c>
      <c r="UQR60" s="233">
        <f>UQO60*UQQ60</f>
        <v>95</v>
      </c>
      <c r="UQS60" s="233">
        <v>12</v>
      </c>
      <c r="UQT60" s="233">
        <v>142</v>
      </c>
      <c r="UQU60" s="233" t="s">
        <v>343</v>
      </c>
      <c r="UQV60" s="233" t="s">
        <v>344</v>
      </c>
      <c r="UQW60" s="233">
        <v>25</v>
      </c>
      <c r="UQX60" s="233" t="s">
        <v>342</v>
      </c>
      <c r="UQY60" s="233">
        <v>3.8</v>
      </c>
      <c r="UQZ60" s="233">
        <f>UQW60*UQY60</f>
        <v>95</v>
      </c>
      <c r="URA60" s="233">
        <v>12</v>
      </c>
      <c r="URB60" s="233">
        <v>142</v>
      </c>
      <c r="URC60" s="233" t="s">
        <v>343</v>
      </c>
      <c r="URD60" s="233" t="s">
        <v>344</v>
      </c>
      <c r="URE60" s="233">
        <v>25</v>
      </c>
      <c r="URF60" s="233" t="s">
        <v>342</v>
      </c>
      <c r="URG60" s="233">
        <v>3.8</v>
      </c>
      <c r="URH60" s="233">
        <f>URE60*URG60</f>
        <v>95</v>
      </c>
      <c r="URI60" s="233">
        <v>12</v>
      </c>
      <c r="URJ60" s="233">
        <v>142</v>
      </c>
      <c r="URK60" s="233" t="s">
        <v>343</v>
      </c>
      <c r="URL60" s="233" t="s">
        <v>344</v>
      </c>
      <c r="URM60" s="233">
        <v>25</v>
      </c>
      <c r="URN60" s="233" t="s">
        <v>342</v>
      </c>
      <c r="URO60" s="233">
        <v>3.8</v>
      </c>
      <c r="URP60" s="233">
        <f>URM60*URO60</f>
        <v>95</v>
      </c>
      <c r="URQ60" s="233">
        <v>12</v>
      </c>
      <c r="URR60" s="233">
        <v>142</v>
      </c>
      <c r="URS60" s="233" t="s">
        <v>343</v>
      </c>
      <c r="URT60" s="233" t="s">
        <v>344</v>
      </c>
      <c r="URU60" s="233">
        <v>25</v>
      </c>
      <c r="URV60" s="233" t="s">
        <v>342</v>
      </c>
      <c r="URW60" s="233">
        <v>3.8</v>
      </c>
      <c r="URX60" s="233">
        <f>URU60*URW60</f>
        <v>95</v>
      </c>
      <c r="URY60" s="233">
        <v>12</v>
      </c>
      <c r="URZ60" s="233">
        <v>142</v>
      </c>
      <c r="USA60" s="233" t="s">
        <v>343</v>
      </c>
      <c r="USB60" s="233" t="s">
        <v>344</v>
      </c>
      <c r="USC60" s="233">
        <v>25</v>
      </c>
      <c r="USD60" s="233" t="s">
        <v>342</v>
      </c>
      <c r="USE60" s="233">
        <v>3.8</v>
      </c>
      <c r="USF60" s="233">
        <f>USC60*USE60</f>
        <v>95</v>
      </c>
      <c r="USG60" s="233">
        <v>12</v>
      </c>
      <c r="USH60" s="233">
        <v>142</v>
      </c>
      <c r="USI60" s="233" t="s">
        <v>343</v>
      </c>
      <c r="USJ60" s="233" t="s">
        <v>344</v>
      </c>
      <c r="USK60" s="233">
        <v>25</v>
      </c>
      <c r="USL60" s="233" t="s">
        <v>342</v>
      </c>
      <c r="USM60" s="233">
        <v>3.8</v>
      </c>
      <c r="USN60" s="233">
        <f>USK60*USM60</f>
        <v>95</v>
      </c>
      <c r="USO60" s="233">
        <v>12</v>
      </c>
      <c r="USP60" s="233">
        <v>142</v>
      </c>
      <c r="USQ60" s="233" t="s">
        <v>343</v>
      </c>
      <c r="USR60" s="233" t="s">
        <v>344</v>
      </c>
      <c r="USS60" s="233">
        <v>25</v>
      </c>
      <c r="UST60" s="233" t="s">
        <v>342</v>
      </c>
      <c r="USU60" s="233">
        <v>3.8</v>
      </c>
      <c r="USV60" s="233">
        <f>USS60*USU60</f>
        <v>95</v>
      </c>
      <c r="USW60" s="233">
        <v>12</v>
      </c>
      <c r="USX60" s="233">
        <v>142</v>
      </c>
      <c r="USY60" s="233" t="s">
        <v>343</v>
      </c>
      <c r="USZ60" s="233" t="s">
        <v>344</v>
      </c>
      <c r="UTA60" s="233">
        <v>25</v>
      </c>
      <c r="UTB60" s="233" t="s">
        <v>342</v>
      </c>
      <c r="UTC60" s="233">
        <v>3.8</v>
      </c>
      <c r="UTD60" s="233">
        <f>UTA60*UTC60</f>
        <v>95</v>
      </c>
      <c r="UTE60" s="233">
        <v>12</v>
      </c>
      <c r="UTF60" s="233">
        <v>142</v>
      </c>
      <c r="UTG60" s="233" t="s">
        <v>343</v>
      </c>
      <c r="UTH60" s="233" t="s">
        <v>344</v>
      </c>
      <c r="UTI60" s="233">
        <v>25</v>
      </c>
      <c r="UTJ60" s="233" t="s">
        <v>342</v>
      </c>
      <c r="UTK60" s="233">
        <v>3.8</v>
      </c>
      <c r="UTL60" s="233">
        <f>UTI60*UTK60</f>
        <v>95</v>
      </c>
      <c r="UTM60" s="233">
        <v>12</v>
      </c>
      <c r="UTN60" s="233">
        <v>142</v>
      </c>
      <c r="UTO60" s="233" t="s">
        <v>343</v>
      </c>
      <c r="UTP60" s="233" t="s">
        <v>344</v>
      </c>
      <c r="UTQ60" s="233">
        <v>25</v>
      </c>
      <c r="UTR60" s="233" t="s">
        <v>342</v>
      </c>
      <c r="UTS60" s="233">
        <v>3.8</v>
      </c>
      <c r="UTT60" s="233">
        <f>UTQ60*UTS60</f>
        <v>95</v>
      </c>
      <c r="UTU60" s="233">
        <v>12</v>
      </c>
      <c r="UTV60" s="233">
        <v>142</v>
      </c>
      <c r="UTW60" s="233" t="s">
        <v>343</v>
      </c>
      <c r="UTX60" s="233" t="s">
        <v>344</v>
      </c>
      <c r="UTY60" s="233">
        <v>25</v>
      </c>
      <c r="UTZ60" s="233" t="s">
        <v>342</v>
      </c>
      <c r="UUA60" s="233">
        <v>3.8</v>
      </c>
      <c r="UUB60" s="233">
        <f>UTY60*UUA60</f>
        <v>95</v>
      </c>
      <c r="UUC60" s="233">
        <v>12</v>
      </c>
      <c r="UUD60" s="233">
        <v>142</v>
      </c>
      <c r="UUE60" s="233" t="s">
        <v>343</v>
      </c>
      <c r="UUF60" s="233" t="s">
        <v>344</v>
      </c>
      <c r="UUG60" s="233">
        <v>25</v>
      </c>
      <c r="UUH60" s="233" t="s">
        <v>342</v>
      </c>
      <c r="UUI60" s="233">
        <v>3.8</v>
      </c>
      <c r="UUJ60" s="233">
        <f>UUG60*UUI60</f>
        <v>95</v>
      </c>
      <c r="UUK60" s="233">
        <v>12</v>
      </c>
      <c r="UUL60" s="233">
        <v>142</v>
      </c>
      <c r="UUM60" s="233" t="s">
        <v>343</v>
      </c>
      <c r="UUN60" s="233" t="s">
        <v>344</v>
      </c>
      <c r="UUO60" s="233">
        <v>25</v>
      </c>
      <c r="UUP60" s="233" t="s">
        <v>342</v>
      </c>
      <c r="UUQ60" s="233">
        <v>3.8</v>
      </c>
      <c r="UUR60" s="233">
        <f>UUO60*UUQ60</f>
        <v>95</v>
      </c>
      <c r="UUS60" s="233">
        <v>12</v>
      </c>
      <c r="UUT60" s="233">
        <v>142</v>
      </c>
      <c r="UUU60" s="233" t="s">
        <v>343</v>
      </c>
      <c r="UUV60" s="233" t="s">
        <v>344</v>
      </c>
      <c r="UUW60" s="233">
        <v>25</v>
      </c>
      <c r="UUX60" s="233" t="s">
        <v>342</v>
      </c>
      <c r="UUY60" s="233">
        <v>3.8</v>
      </c>
      <c r="UUZ60" s="233">
        <f>UUW60*UUY60</f>
        <v>95</v>
      </c>
      <c r="UVA60" s="233">
        <v>12</v>
      </c>
      <c r="UVB60" s="233">
        <v>142</v>
      </c>
      <c r="UVC60" s="233" t="s">
        <v>343</v>
      </c>
      <c r="UVD60" s="233" t="s">
        <v>344</v>
      </c>
      <c r="UVE60" s="233">
        <v>25</v>
      </c>
      <c r="UVF60" s="233" t="s">
        <v>342</v>
      </c>
      <c r="UVG60" s="233">
        <v>3.8</v>
      </c>
      <c r="UVH60" s="233">
        <f>UVE60*UVG60</f>
        <v>95</v>
      </c>
      <c r="UVI60" s="233">
        <v>12</v>
      </c>
      <c r="UVJ60" s="233">
        <v>142</v>
      </c>
      <c r="UVK60" s="233" t="s">
        <v>343</v>
      </c>
      <c r="UVL60" s="233" t="s">
        <v>344</v>
      </c>
      <c r="UVM60" s="233">
        <v>25</v>
      </c>
      <c r="UVN60" s="233" t="s">
        <v>342</v>
      </c>
      <c r="UVO60" s="233">
        <v>3.8</v>
      </c>
      <c r="UVP60" s="233">
        <f>UVM60*UVO60</f>
        <v>95</v>
      </c>
      <c r="UVQ60" s="233">
        <v>12</v>
      </c>
      <c r="UVR60" s="233">
        <v>142</v>
      </c>
      <c r="UVS60" s="233" t="s">
        <v>343</v>
      </c>
      <c r="UVT60" s="233" t="s">
        <v>344</v>
      </c>
      <c r="UVU60" s="233">
        <v>25</v>
      </c>
      <c r="UVV60" s="233" t="s">
        <v>342</v>
      </c>
      <c r="UVW60" s="233">
        <v>3.8</v>
      </c>
      <c r="UVX60" s="233">
        <f>UVU60*UVW60</f>
        <v>95</v>
      </c>
      <c r="UVY60" s="233">
        <v>12</v>
      </c>
      <c r="UVZ60" s="233">
        <v>142</v>
      </c>
      <c r="UWA60" s="233" t="s">
        <v>343</v>
      </c>
      <c r="UWB60" s="233" t="s">
        <v>344</v>
      </c>
      <c r="UWC60" s="233">
        <v>25</v>
      </c>
      <c r="UWD60" s="233" t="s">
        <v>342</v>
      </c>
      <c r="UWE60" s="233">
        <v>3.8</v>
      </c>
      <c r="UWF60" s="233">
        <f>UWC60*UWE60</f>
        <v>95</v>
      </c>
      <c r="UWG60" s="233">
        <v>12</v>
      </c>
      <c r="UWH60" s="233">
        <v>142</v>
      </c>
      <c r="UWI60" s="233" t="s">
        <v>343</v>
      </c>
      <c r="UWJ60" s="233" t="s">
        <v>344</v>
      </c>
      <c r="UWK60" s="233">
        <v>25</v>
      </c>
      <c r="UWL60" s="233" t="s">
        <v>342</v>
      </c>
      <c r="UWM60" s="233">
        <v>3.8</v>
      </c>
      <c r="UWN60" s="233">
        <f>UWK60*UWM60</f>
        <v>95</v>
      </c>
      <c r="UWO60" s="233">
        <v>12</v>
      </c>
      <c r="UWP60" s="233">
        <v>142</v>
      </c>
      <c r="UWQ60" s="233" t="s">
        <v>343</v>
      </c>
      <c r="UWR60" s="233" t="s">
        <v>344</v>
      </c>
      <c r="UWS60" s="233">
        <v>25</v>
      </c>
      <c r="UWT60" s="233" t="s">
        <v>342</v>
      </c>
      <c r="UWU60" s="233">
        <v>3.8</v>
      </c>
      <c r="UWV60" s="233">
        <f>UWS60*UWU60</f>
        <v>95</v>
      </c>
      <c r="UWW60" s="233">
        <v>12</v>
      </c>
      <c r="UWX60" s="233">
        <v>142</v>
      </c>
      <c r="UWY60" s="233" t="s">
        <v>343</v>
      </c>
      <c r="UWZ60" s="233" t="s">
        <v>344</v>
      </c>
      <c r="UXA60" s="233">
        <v>25</v>
      </c>
      <c r="UXB60" s="233" t="s">
        <v>342</v>
      </c>
      <c r="UXC60" s="233">
        <v>3.8</v>
      </c>
      <c r="UXD60" s="233">
        <f>UXA60*UXC60</f>
        <v>95</v>
      </c>
      <c r="UXE60" s="233">
        <v>12</v>
      </c>
      <c r="UXF60" s="233">
        <v>142</v>
      </c>
      <c r="UXG60" s="233" t="s">
        <v>343</v>
      </c>
      <c r="UXH60" s="233" t="s">
        <v>344</v>
      </c>
      <c r="UXI60" s="233">
        <v>25</v>
      </c>
      <c r="UXJ60" s="233" t="s">
        <v>342</v>
      </c>
      <c r="UXK60" s="233">
        <v>3.8</v>
      </c>
      <c r="UXL60" s="233">
        <f>UXI60*UXK60</f>
        <v>95</v>
      </c>
      <c r="UXM60" s="233">
        <v>12</v>
      </c>
      <c r="UXN60" s="233">
        <v>142</v>
      </c>
      <c r="UXO60" s="233" t="s">
        <v>343</v>
      </c>
      <c r="UXP60" s="233" t="s">
        <v>344</v>
      </c>
      <c r="UXQ60" s="233">
        <v>25</v>
      </c>
      <c r="UXR60" s="233" t="s">
        <v>342</v>
      </c>
      <c r="UXS60" s="233">
        <v>3.8</v>
      </c>
      <c r="UXT60" s="233">
        <f>UXQ60*UXS60</f>
        <v>95</v>
      </c>
      <c r="UXU60" s="233">
        <v>12</v>
      </c>
      <c r="UXV60" s="233">
        <v>142</v>
      </c>
      <c r="UXW60" s="233" t="s">
        <v>343</v>
      </c>
      <c r="UXX60" s="233" t="s">
        <v>344</v>
      </c>
      <c r="UXY60" s="233">
        <v>25</v>
      </c>
      <c r="UXZ60" s="233" t="s">
        <v>342</v>
      </c>
      <c r="UYA60" s="233">
        <v>3.8</v>
      </c>
      <c r="UYB60" s="233">
        <f>UXY60*UYA60</f>
        <v>95</v>
      </c>
      <c r="UYC60" s="233">
        <v>12</v>
      </c>
      <c r="UYD60" s="233">
        <v>142</v>
      </c>
      <c r="UYE60" s="233" t="s">
        <v>343</v>
      </c>
      <c r="UYF60" s="233" t="s">
        <v>344</v>
      </c>
      <c r="UYG60" s="233">
        <v>25</v>
      </c>
      <c r="UYH60" s="233" t="s">
        <v>342</v>
      </c>
      <c r="UYI60" s="233">
        <v>3.8</v>
      </c>
      <c r="UYJ60" s="233">
        <f>UYG60*UYI60</f>
        <v>95</v>
      </c>
      <c r="UYK60" s="233">
        <v>12</v>
      </c>
      <c r="UYL60" s="233">
        <v>142</v>
      </c>
      <c r="UYM60" s="233" t="s">
        <v>343</v>
      </c>
      <c r="UYN60" s="233" t="s">
        <v>344</v>
      </c>
      <c r="UYO60" s="233">
        <v>25</v>
      </c>
      <c r="UYP60" s="233" t="s">
        <v>342</v>
      </c>
      <c r="UYQ60" s="233">
        <v>3.8</v>
      </c>
      <c r="UYR60" s="233">
        <f>UYO60*UYQ60</f>
        <v>95</v>
      </c>
      <c r="UYS60" s="233">
        <v>12</v>
      </c>
      <c r="UYT60" s="233">
        <v>142</v>
      </c>
      <c r="UYU60" s="233" t="s">
        <v>343</v>
      </c>
      <c r="UYV60" s="233" t="s">
        <v>344</v>
      </c>
      <c r="UYW60" s="233">
        <v>25</v>
      </c>
      <c r="UYX60" s="233" t="s">
        <v>342</v>
      </c>
      <c r="UYY60" s="233">
        <v>3.8</v>
      </c>
      <c r="UYZ60" s="233">
        <f>UYW60*UYY60</f>
        <v>95</v>
      </c>
      <c r="UZA60" s="233">
        <v>12</v>
      </c>
      <c r="UZB60" s="233">
        <v>142</v>
      </c>
      <c r="UZC60" s="233" t="s">
        <v>343</v>
      </c>
      <c r="UZD60" s="233" t="s">
        <v>344</v>
      </c>
      <c r="UZE60" s="233">
        <v>25</v>
      </c>
      <c r="UZF60" s="233" t="s">
        <v>342</v>
      </c>
      <c r="UZG60" s="233">
        <v>3.8</v>
      </c>
      <c r="UZH60" s="233">
        <f>UZE60*UZG60</f>
        <v>95</v>
      </c>
      <c r="UZI60" s="233">
        <v>12</v>
      </c>
      <c r="UZJ60" s="233">
        <v>142</v>
      </c>
      <c r="UZK60" s="233" t="s">
        <v>343</v>
      </c>
      <c r="UZL60" s="233" t="s">
        <v>344</v>
      </c>
      <c r="UZM60" s="233">
        <v>25</v>
      </c>
      <c r="UZN60" s="233" t="s">
        <v>342</v>
      </c>
      <c r="UZO60" s="233">
        <v>3.8</v>
      </c>
      <c r="UZP60" s="233">
        <f>UZM60*UZO60</f>
        <v>95</v>
      </c>
      <c r="UZQ60" s="233">
        <v>12</v>
      </c>
      <c r="UZR60" s="233">
        <v>142</v>
      </c>
      <c r="UZS60" s="233" t="s">
        <v>343</v>
      </c>
      <c r="UZT60" s="233" t="s">
        <v>344</v>
      </c>
      <c r="UZU60" s="233">
        <v>25</v>
      </c>
      <c r="UZV60" s="233" t="s">
        <v>342</v>
      </c>
      <c r="UZW60" s="233">
        <v>3.8</v>
      </c>
      <c r="UZX60" s="233">
        <f>UZU60*UZW60</f>
        <v>95</v>
      </c>
      <c r="UZY60" s="233">
        <v>12</v>
      </c>
      <c r="UZZ60" s="233">
        <v>142</v>
      </c>
      <c r="VAA60" s="233" t="s">
        <v>343</v>
      </c>
      <c r="VAB60" s="233" t="s">
        <v>344</v>
      </c>
      <c r="VAC60" s="233">
        <v>25</v>
      </c>
      <c r="VAD60" s="233" t="s">
        <v>342</v>
      </c>
      <c r="VAE60" s="233">
        <v>3.8</v>
      </c>
      <c r="VAF60" s="233">
        <f>VAC60*VAE60</f>
        <v>95</v>
      </c>
      <c r="VAG60" s="233">
        <v>12</v>
      </c>
      <c r="VAH60" s="233">
        <v>142</v>
      </c>
      <c r="VAI60" s="233" t="s">
        <v>343</v>
      </c>
      <c r="VAJ60" s="233" t="s">
        <v>344</v>
      </c>
      <c r="VAK60" s="233">
        <v>25</v>
      </c>
      <c r="VAL60" s="233" t="s">
        <v>342</v>
      </c>
      <c r="VAM60" s="233">
        <v>3.8</v>
      </c>
      <c r="VAN60" s="233">
        <f>VAK60*VAM60</f>
        <v>95</v>
      </c>
      <c r="VAO60" s="233">
        <v>12</v>
      </c>
      <c r="VAP60" s="233">
        <v>142</v>
      </c>
      <c r="VAQ60" s="233" t="s">
        <v>343</v>
      </c>
      <c r="VAR60" s="233" t="s">
        <v>344</v>
      </c>
      <c r="VAS60" s="233">
        <v>25</v>
      </c>
      <c r="VAT60" s="233" t="s">
        <v>342</v>
      </c>
      <c r="VAU60" s="233">
        <v>3.8</v>
      </c>
      <c r="VAV60" s="233">
        <f>VAS60*VAU60</f>
        <v>95</v>
      </c>
      <c r="VAW60" s="233">
        <v>12</v>
      </c>
      <c r="VAX60" s="233">
        <v>142</v>
      </c>
      <c r="VAY60" s="233" t="s">
        <v>343</v>
      </c>
      <c r="VAZ60" s="233" t="s">
        <v>344</v>
      </c>
      <c r="VBA60" s="233">
        <v>25</v>
      </c>
      <c r="VBB60" s="233" t="s">
        <v>342</v>
      </c>
      <c r="VBC60" s="233">
        <v>3.8</v>
      </c>
      <c r="VBD60" s="233">
        <f>VBA60*VBC60</f>
        <v>95</v>
      </c>
      <c r="VBE60" s="233">
        <v>12</v>
      </c>
      <c r="VBF60" s="233">
        <v>142</v>
      </c>
      <c r="VBG60" s="233" t="s">
        <v>343</v>
      </c>
      <c r="VBH60" s="233" t="s">
        <v>344</v>
      </c>
      <c r="VBI60" s="233">
        <v>25</v>
      </c>
      <c r="VBJ60" s="233" t="s">
        <v>342</v>
      </c>
      <c r="VBK60" s="233">
        <v>3.8</v>
      </c>
      <c r="VBL60" s="233">
        <f>VBI60*VBK60</f>
        <v>95</v>
      </c>
      <c r="VBM60" s="233">
        <v>12</v>
      </c>
      <c r="VBN60" s="233">
        <v>142</v>
      </c>
      <c r="VBO60" s="233" t="s">
        <v>343</v>
      </c>
      <c r="VBP60" s="233" t="s">
        <v>344</v>
      </c>
      <c r="VBQ60" s="233">
        <v>25</v>
      </c>
      <c r="VBR60" s="233" t="s">
        <v>342</v>
      </c>
      <c r="VBS60" s="233">
        <v>3.8</v>
      </c>
      <c r="VBT60" s="233">
        <f>VBQ60*VBS60</f>
        <v>95</v>
      </c>
      <c r="VBU60" s="233">
        <v>12</v>
      </c>
      <c r="VBV60" s="233">
        <v>142</v>
      </c>
      <c r="VBW60" s="233" t="s">
        <v>343</v>
      </c>
      <c r="VBX60" s="233" t="s">
        <v>344</v>
      </c>
      <c r="VBY60" s="233">
        <v>25</v>
      </c>
      <c r="VBZ60" s="233" t="s">
        <v>342</v>
      </c>
      <c r="VCA60" s="233">
        <v>3.8</v>
      </c>
      <c r="VCB60" s="233">
        <f>VBY60*VCA60</f>
        <v>95</v>
      </c>
      <c r="VCC60" s="233">
        <v>12</v>
      </c>
      <c r="VCD60" s="233">
        <v>142</v>
      </c>
      <c r="VCE60" s="233" t="s">
        <v>343</v>
      </c>
      <c r="VCF60" s="233" t="s">
        <v>344</v>
      </c>
      <c r="VCG60" s="233">
        <v>25</v>
      </c>
      <c r="VCH60" s="233" t="s">
        <v>342</v>
      </c>
      <c r="VCI60" s="233">
        <v>3.8</v>
      </c>
      <c r="VCJ60" s="233">
        <f>VCG60*VCI60</f>
        <v>95</v>
      </c>
      <c r="VCK60" s="233">
        <v>12</v>
      </c>
      <c r="VCL60" s="233">
        <v>142</v>
      </c>
      <c r="VCM60" s="233" t="s">
        <v>343</v>
      </c>
      <c r="VCN60" s="233" t="s">
        <v>344</v>
      </c>
      <c r="VCO60" s="233">
        <v>25</v>
      </c>
      <c r="VCP60" s="233" t="s">
        <v>342</v>
      </c>
      <c r="VCQ60" s="233">
        <v>3.8</v>
      </c>
      <c r="VCR60" s="233">
        <f>VCO60*VCQ60</f>
        <v>95</v>
      </c>
      <c r="VCS60" s="233">
        <v>12</v>
      </c>
      <c r="VCT60" s="233">
        <v>142</v>
      </c>
      <c r="VCU60" s="233" t="s">
        <v>343</v>
      </c>
      <c r="VCV60" s="233" t="s">
        <v>344</v>
      </c>
      <c r="VCW60" s="233">
        <v>25</v>
      </c>
      <c r="VCX60" s="233" t="s">
        <v>342</v>
      </c>
      <c r="VCY60" s="233">
        <v>3.8</v>
      </c>
      <c r="VCZ60" s="233">
        <f>VCW60*VCY60</f>
        <v>95</v>
      </c>
      <c r="VDA60" s="233">
        <v>12</v>
      </c>
      <c r="VDB60" s="233">
        <v>142</v>
      </c>
      <c r="VDC60" s="233" t="s">
        <v>343</v>
      </c>
      <c r="VDD60" s="233" t="s">
        <v>344</v>
      </c>
      <c r="VDE60" s="233">
        <v>25</v>
      </c>
      <c r="VDF60" s="233" t="s">
        <v>342</v>
      </c>
      <c r="VDG60" s="233">
        <v>3.8</v>
      </c>
      <c r="VDH60" s="233">
        <f>VDE60*VDG60</f>
        <v>95</v>
      </c>
      <c r="VDI60" s="233">
        <v>12</v>
      </c>
      <c r="VDJ60" s="233">
        <v>142</v>
      </c>
      <c r="VDK60" s="233" t="s">
        <v>343</v>
      </c>
      <c r="VDL60" s="233" t="s">
        <v>344</v>
      </c>
      <c r="VDM60" s="233">
        <v>25</v>
      </c>
      <c r="VDN60" s="233" t="s">
        <v>342</v>
      </c>
      <c r="VDO60" s="233">
        <v>3.8</v>
      </c>
      <c r="VDP60" s="233">
        <f>VDM60*VDO60</f>
        <v>95</v>
      </c>
      <c r="VDQ60" s="233">
        <v>12</v>
      </c>
      <c r="VDR60" s="233">
        <v>142</v>
      </c>
      <c r="VDS60" s="233" t="s">
        <v>343</v>
      </c>
      <c r="VDT60" s="233" t="s">
        <v>344</v>
      </c>
      <c r="VDU60" s="233">
        <v>25</v>
      </c>
      <c r="VDV60" s="233" t="s">
        <v>342</v>
      </c>
      <c r="VDW60" s="233">
        <v>3.8</v>
      </c>
      <c r="VDX60" s="233">
        <f>VDU60*VDW60</f>
        <v>95</v>
      </c>
      <c r="VDY60" s="233">
        <v>12</v>
      </c>
      <c r="VDZ60" s="233">
        <v>142</v>
      </c>
      <c r="VEA60" s="233" t="s">
        <v>343</v>
      </c>
      <c r="VEB60" s="233" t="s">
        <v>344</v>
      </c>
      <c r="VEC60" s="233">
        <v>25</v>
      </c>
      <c r="VED60" s="233" t="s">
        <v>342</v>
      </c>
      <c r="VEE60" s="233">
        <v>3.8</v>
      </c>
      <c r="VEF60" s="233">
        <f>VEC60*VEE60</f>
        <v>95</v>
      </c>
      <c r="VEG60" s="233">
        <v>12</v>
      </c>
      <c r="VEH60" s="233">
        <v>142</v>
      </c>
      <c r="VEI60" s="233" t="s">
        <v>343</v>
      </c>
      <c r="VEJ60" s="233" t="s">
        <v>344</v>
      </c>
      <c r="VEK60" s="233">
        <v>25</v>
      </c>
      <c r="VEL60" s="233" t="s">
        <v>342</v>
      </c>
      <c r="VEM60" s="233">
        <v>3.8</v>
      </c>
      <c r="VEN60" s="233">
        <f>VEK60*VEM60</f>
        <v>95</v>
      </c>
      <c r="VEO60" s="233">
        <v>12</v>
      </c>
      <c r="VEP60" s="233">
        <v>142</v>
      </c>
      <c r="VEQ60" s="233" t="s">
        <v>343</v>
      </c>
      <c r="VER60" s="233" t="s">
        <v>344</v>
      </c>
      <c r="VES60" s="233">
        <v>25</v>
      </c>
      <c r="VET60" s="233" t="s">
        <v>342</v>
      </c>
      <c r="VEU60" s="233">
        <v>3.8</v>
      </c>
      <c r="VEV60" s="233">
        <f>VES60*VEU60</f>
        <v>95</v>
      </c>
      <c r="VEW60" s="233">
        <v>12</v>
      </c>
      <c r="VEX60" s="233">
        <v>142</v>
      </c>
      <c r="VEY60" s="233" t="s">
        <v>343</v>
      </c>
      <c r="VEZ60" s="233" t="s">
        <v>344</v>
      </c>
      <c r="VFA60" s="233">
        <v>25</v>
      </c>
      <c r="VFB60" s="233" t="s">
        <v>342</v>
      </c>
      <c r="VFC60" s="233">
        <v>3.8</v>
      </c>
      <c r="VFD60" s="233">
        <f>VFA60*VFC60</f>
        <v>95</v>
      </c>
      <c r="VFE60" s="233">
        <v>12</v>
      </c>
      <c r="VFF60" s="233">
        <v>142</v>
      </c>
      <c r="VFG60" s="233" t="s">
        <v>343</v>
      </c>
      <c r="VFH60" s="233" t="s">
        <v>344</v>
      </c>
      <c r="VFI60" s="233">
        <v>25</v>
      </c>
      <c r="VFJ60" s="233" t="s">
        <v>342</v>
      </c>
      <c r="VFK60" s="233">
        <v>3.8</v>
      </c>
      <c r="VFL60" s="233">
        <f>VFI60*VFK60</f>
        <v>95</v>
      </c>
      <c r="VFM60" s="233">
        <v>12</v>
      </c>
      <c r="VFN60" s="233">
        <v>142</v>
      </c>
      <c r="VFO60" s="233" t="s">
        <v>343</v>
      </c>
      <c r="VFP60" s="233" t="s">
        <v>344</v>
      </c>
      <c r="VFQ60" s="233">
        <v>25</v>
      </c>
      <c r="VFR60" s="233" t="s">
        <v>342</v>
      </c>
      <c r="VFS60" s="233">
        <v>3.8</v>
      </c>
      <c r="VFT60" s="233">
        <f>VFQ60*VFS60</f>
        <v>95</v>
      </c>
      <c r="VFU60" s="233">
        <v>12</v>
      </c>
      <c r="VFV60" s="233">
        <v>142</v>
      </c>
      <c r="VFW60" s="233" t="s">
        <v>343</v>
      </c>
      <c r="VFX60" s="233" t="s">
        <v>344</v>
      </c>
      <c r="VFY60" s="233">
        <v>25</v>
      </c>
      <c r="VFZ60" s="233" t="s">
        <v>342</v>
      </c>
      <c r="VGA60" s="233">
        <v>3.8</v>
      </c>
      <c r="VGB60" s="233">
        <f>VFY60*VGA60</f>
        <v>95</v>
      </c>
      <c r="VGC60" s="233">
        <v>12</v>
      </c>
      <c r="VGD60" s="233">
        <v>142</v>
      </c>
      <c r="VGE60" s="233" t="s">
        <v>343</v>
      </c>
      <c r="VGF60" s="233" t="s">
        <v>344</v>
      </c>
      <c r="VGG60" s="233">
        <v>25</v>
      </c>
      <c r="VGH60" s="233" t="s">
        <v>342</v>
      </c>
      <c r="VGI60" s="233">
        <v>3.8</v>
      </c>
      <c r="VGJ60" s="233">
        <f>VGG60*VGI60</f>
        <v>95</v>
      </c>
      <c r="VGK60" s="233">
        <v>12</v>
      </c>
      <c r="VGL60" s="233">
        <v>142</v>
      </c>
      <c r="VGM60" s="233" t="s">
        <v>343</v>
      </c>
      <c r="VGN60" s="233" t="s">
        <v>344</v>
      </c>
      <c r="VGO60" s="233">
        <v>25</v>
      </c>
      <c r="VGP60" s="233" t="s">
        <v>342</v>
      </c>
      <c r="VGQ60" s="233">
        <v>3.8</v>
      </c>
      <c r="VGR60" s="233">
        <f>VGO60*VGQ60</f>
        <v>95</v>
      </c>
      <c r="VGS60" s="233">
        <v>12</v>
      </c>
      <c r="VGT60" s="233">
        <v>142</v>
      </c>
      <c r="VGU60" s="233" t="s">
        <v>343</v>
      </c>
      <c r="VGV60" s="233" t="s">
        <v>344</v>
      </c>
      <c r="VGW60" s="233">
        <v>25</v>
      </c>
      <c r="VGX60" s="233" t="s">
        <v>342</v>
      </c>
      <c r="VGY60" s="233">
        <v>3.8</v>
      </c>
      <c r="VGZ60" s="233">
        <f>VGW60*VGY60</f>
        <v>95</v>
      </c>
      <c r="VHA60" s="233">
        <v>12</v>
      </c>
      <c r="VHB60" s="233">
        <v>142</v>
      </c>
      <c r="VHC60" s="233" t="s">
        <v>343</v>
      </c>
      <c r="VHD60" s="233" t="s">
        <v>344</v>
      </c>
      <c r="VHE60" s="233">
        <v>25</v>
      </c>
      <c r="VHF60" s="233" t="s">
        <v>342</v>
      </c>
      <c r="VHG60" s="233">
        <v>3.8</v>
      </c>
      <c r="VHH60" s="233">
        <f>VHE60*VHG60</f>
        <v>95</v>
      </c>
      <c r="VHI60" s="233">
        <v>12</v>
      </c>
      <c r="VHJ60" s="233">
        <v>142</v>
      </c>
      <c r="VHK60" s="233" t="s">
        <v>343</v>
      </c>
      <c r="VHL60" s="233" t="s">
        <v>344</v>
      </c>
      <c r="VHM60" s="233">
        <v>25</v>
      </c>
      <c r="VHN60" s="233" t="s">
        <v>342</v>
      </c>
      <c r="VHO60" s="233">
        <v>3.8</v>
      </c>
      <c r="VHP60" s="233">
        <f>VHM60*VHO60</f>
        <v>95</v>
      </c>
      <c r="VHQ60" s="233">
        <v>12</v>
      </c>
      <c r="VHR60" s="233">
        <v>142</v>
      </c>
      <c r="VHS60" s="233" t="s">
        <v>343</v>
      </c>
      <c r="VHT60" s="233" t="s">
        <v>344</v>
      </c>
      <c r="VHU60" s="233">
        <v>25</v>
      </c>
      <c r="VHV60" s="233" t="s">
        <v>342</v>
      </c>
      <c r="VHW60" s="233">
        <v>3.8</v>
      </c>
      <c r="VHX60" s="233">
        <f>VHU60*VHW60</f>
        <v>95</v>
      </c>
      <c r="VHY60" s="233">
        <v>12</v>
      </c>
      <c r="VHZ60" s="233">
        <v>142</v>
      </c>
      <c r="VIA60" s="233" t="s">
        <v>343</v>
      </c>
      <c r="VIB60" s="233" t="s">
        <v>344</v>
      </c>
      <c r="VIC60" s="233">
        <v>25</v>
      </c>
      <c r="VID60" s="233" t="s">
        <v>342</v>
      </c>
      <c r="VIE60" s="233">
        <v>3.8</v>
      </c>
      <c r="VIF60" s="233">
        <f>VIC60*VIE60</f>
        <v>95</v>
      </c>
      <c r="VIG60" s="233">
        <v>12</v>
      </c>
      <c r="VIH60" s="233">
        <v>142</v>
      </c>
      <c r="VII60" s="233" t="s">
        <v>343</v>
      </c>
      <c r="VIJ60" s="233" t="s">
        <v>344</v>
      </c>
      <c r="VIK60" s="233">
        <v>25</v>
      </c>
      <c r="VIL60" s="233" t="s">
        <v>342</v>
      </c>
      <c r="VIM60" s="233">
        <v>3.8</v>
      </c>
      <c r="VIN60" s="233">
        <f>VIK60*VIM60</f>
        <v>95</v>
      </c>
      <c r="VIO60" s="233">
        <v>12</v>
      </c>
      <c r="VIP60" s="233">
        <v>142</v>
      </c>
      <c r="VIQ60" s="233" t="s">
        <v>343</v>
      </c>
      <c r="VIR60" s="233" t="s">
        <v>344</v>
      </c>
      <c r="VIS60" s="233">
        <v>25</v>
      </c>
      <c r="VIT60" s="233" t="s">
        <v>342</v>
      </c>
      <c r="VIU60" s="233">
        <v>3.8</v>
      </c>
      <c r="VIV60" s="233">
        <f>VIS60*VIU60</f>
        <v>95</v>
      </c>
      <c r="VIW60" s="233">
        <v>12</v>
      </c>
      <c r="VIX60" s="233">
        <v>142</v>
      </c>
      <c r="VIY60" s="233" t="s">
        <v>343</v>
      </c>
      <c r="VIZ60" s="233" t="s">
        <v>344</v>
      </c>
      <c r="VJA60" s="233">
        <v>25</v>
      </c>
      <c r="VJB60" s="233" t="s">
        <v>342</v>
      </c>
      <c r="VJC60" s="233">
        <v>3.8</v>
      </c>
      <c r="VJD60" s="233">
        <f>VJA60*VJC60</f>
        <v>95</v>
      </c>
      <c r="VJE60" s="233">
        <v>12</v>
      </c>
      <c r="VJF60" s="233">
        <v>142</v>
      </c>
      <c r="VJG60" s="233" t="s">
        <v>343</v>
      </c>
      <c r="VJH60" s="233" t="s">
        <v>344</v>
      </c>
      <c r="VJI60" s="233">
        <v>25</v>
      </c>
      <c r="VJJ60" s="233" t="s">
        <v>342</v>
      </c>
      <c r="VJK60" s="233">
        <v>3.8</v>
      </c>
      <c r="VJL60" s="233">
        <f>VJI60*VJK60</f>
        <v>95</v>
      </c>
      <c r="VJM60" s="233">
        <v>12</v>
      </c>
      <c r="VJN60" s="233">
        <v>142</v>
      </c>
      <c r="VJO60" s="233" t="s">
        <v>343</v>
      </c>
      <c r="VJP60" s="233" t="s">
        <v>344</v>
      </c>
      <c r="VJQ60" s="233">
        <v>25</v>
      </c>
      <c r="VJR60" s="233" t="s">
        <v>342</v>
      </c>
      <c r="VJS60" s="233">
        <v>3.8</v>
      </c>
      <c r="VJT60" s="233">
        <f>VJQ60*VJS60</f>
        <v>95</v>
      </c>
      <c r="VJU60" s="233">
        <v>12</v>
      </c>
      <c r="VJV60" s="233">
        <v>142</v>
      </c>
      <c r="VJW60" s="233" t="s">
        <v>343</v>
      </c>
      <c r="VJX60" s="233" t="s">
        <v>344</v>
      </c>
      <c r="VJY60" s="233">
        <v>25</v>
      </c>
      <c r="VJZ60" s="233" t="s">
        <v>342</v>
      </c>
      <c r="VKA60" s="233">
        <v>3.8</v>
      </c>
      <c r="VKB60" s="233">
        <f>VJY60*VKA60</f>
        <v>95</v>
      </c>
      <c r="VKC60" s="233">
        <v>12</v>
      </c>
      <c r="VKD60" s="233">
        <v>142</v>
      </c>
      <c r="VKE60" s="233" t="s">
        <v>343</v>
      </c>
      <c r="VKF60" s="233" t="s">
        <v>344</v>
      </c>
      <c r="VKG60" s="233">
        <v>25</v>
      </c>
      <c r="VKH60" s="233" t="s">
        <v>342</v>
      </c>
      <c r="VKI60" s="233">
        <v>3.8</v>
      </c>
      <c r="VKJ60" s="233">
        <f>VKG60*VKI60</f>
        <v>95</v>
      </c>
      <c r="VKK60" s="233">
        <v>12</v>
      </c>
      <c r="VKL60" s="233">
        <v>142</v>
      </c>
      <c r="VKM60" s="233" t="s">
        <v>343</v>
      </c>
      <c r="VKN60" s="233" t="s">
        <v>344</v>
      </c>
      <c r="VKO60" s="233">
        <v>25</v>
      </c>
      <c r="VKP60" s="233" t="s">
        <v>342</v>
      </c>
      <c r="VKQ60" s="233">
        <v>3.8</v>
      </c>
      <c r="VKR60" s="233">
        <f>VKO60*VKQ60</f>
        <v>95</v>
      </c>
      <c r="VKS60" s="233">
        <v>12</v>
      </c>
      <c r="VKT60" s="233">
        <v>142</v>
      </c>
      <c r="VKU60" s="233" t="s">
        <v>343</v>
      </c>
      <c r="VKV60" s="233" t="s">
        <v>344</v>
      </c>
      <c r="VKW60" s="233">
        <v>25</v>
      </c>
      <c r="VKX60" s="233" t="s">
        <v>342</v>
      </c>
      <c r="VKY60" s="233">
        <v>3.8</v>
      </c>
      <c r="VKZ60" s="233">
        <f>VKW60*VKY60</f>
        <v>95</v>
      </c>
      <c r="VLA60" s="233">
        <v>12</v>
      </c>
      <c r="VLB60" s="233">
        <v>142</v>
      </c>
      <c r="VLC60" s="233" t="s">
        <v>343</v>
      </c>
      <c r="VLD60" s="233" t="s">
        <v>344</v>
      </c>
      <c r="VLE60" s="233">
        <v>25</v>
      </c>
      <c r="VLF60" s="233" t="s">
        <v>342</v>
      </c>
      <c r="VLG60" s="233">
        <v>3.8</v>
      </c>
      <c r="VLH60" s="233">
        <f>VLE60*VLG60</f>
        <v>95</v>
      </c>
      <c r="VLI60" s="233">
        <v>12</v>
      </c>
      <c r="VLJ60" s="233">
        <v>142</v>
      </c>
      <c r="VLK60" s="233" t="s">
        <v>343</v>
      </c>
      <c r="VLL60" s="233" t="s">
        <v>344</v>
      </c>
      <c r="VLM60" s="233">
        <v>25</v>
      </c>
      <c r="VLN60" s="233" t="s">
        <v>342</v>
      </c>
      <c r="VLO60" s="233">
        <v>3.8</v>
      </c>
      <c r="VLP60" s="233">
        <f>VLM60*VLO60</f>
        <v>95</v>
      </c>
      <c r="VLQ60" s="233">
        <v>12</v>
      </c>
      <c r="VLR60" s="233">
        <v>142</v>
      </c>
      <c r="VLS60" s="233" t="s">
        <v>343</v>
      </c>
      <c r="VLT60" s="233" t="s">
        <v>344</v>
      </c>
      <c r="VLU60" s="233">
        <v>25</v>
      </c>
      <c r="VLV60" s="233" t="s">
        <v>342</v>
      </c>
      <c r="VLW60" s="233">
        <v>3.8</v>
      </c>
      <c r="VLX60" s="233">
        <f>VLU60*VLW60</f>
        <v>95</v>
      </c>
      <c r="VLY60" s="233">
        <v>12</v>
      </c>
      <c r="VLZ60" s="233">
        <v>142</v>
      </c>
      <c r="VMA60" s="233" t="s">
        <v>343</v>
      </c>
      <c r="VMB60" s="233" t="s">
        <v>344</v>
      </c>
      <c r="VMC60" s="233">
        <v>25</v>
      </c>
      <c r="VMD60" s="233" t="s">
        <v>342</v>
      </c>
      <c r="VME60" s="233">
        <v>3.8</v>
      </c>
      <c r="VMF60" s="233">
        <f>VMC60*VME60</f>
        <v>95</v>
      </c>
      <c r="VMG60" s="233">
        <v>12</v>
      </c>
      <c r="VMH60" s="233">
        <v>142</v>
      </c>
      <c r="VMI60" s="233" t="s">
        <v>343</v>
      </c>
      <c r="VMJ60" s="233" t="s">
        <v>344</v>
      </c>
      <c r="VMK60" s="233">
        <v>25</v>
      </c>
      <c r="VML60" s="233" t="s">
        <v>342</v>
      </c>
      <c r="VMM60" s="233">
        <v>3.8</v>
      </c>
      <c r="VMN60" s="233">
        <f>VMK60*VMM60</f>
        <v>95</v>
      </c>
      <c r="VMO60" s="233">
        <v>12</v>
      </c>
      <c r="VMP60" s="233">
        <v>142</v>
      </c>
      <c r="VMQ60" s="233" t="s">
        <v>343</v>
      </c>
      <c r="VMR60" s="233" t="s">
        <v>344</v>
      </c>
      <c r="VMS60" s="233">
        <v>25</v>
      </c>
      <c r="VMT60" s="233" t="s">
        <v>342</v>
      </c>
      <c r="VMU60" s="233">
        <v>3.8</v>
      </c>
      <c r="VMV60" s="233">
        <f>VMS60*VMU60</f>
        <v>95</v>
      </c>
      <c r="VMW60" s="233">
        <v>12</v>
      </c>
      <c r="VMX60" s="233">
        <v>142</v>
      </c>
      <c r="VMY60" s="233" t="s">
        <v>343</v>
      </c>
      <c r="VMZ60" s="233" t="s">
        <v>344</v>
      </c>
      <c r="VNA60" s="233">
        <v>25</v>
      </c>
      <c r="VNB60" s="233" t="s">
        <v>342</v>
      </c>
      <c r="VNC60" s="233">
        <v>3.8</v>
      </c>
      <c r="VND60" s="233">
        <f>VNA60*VNC60</f>
        <v>95</v>
      </c>
      <c r="VNE60" s="233">
        <v>12</v>
      </c>
      <c r="VNF60" s="233">
        <v>142</v>
      </c>
      <c r="VNG60" s="233" t="s">
        <v>343</v>
      </c>
      <c r="VNH60" s="233" t="s">
        <v>344</v>
      </c>
      <c r="VNI60" s="233">
        <v>25</v>
      </c>
      <c r="VNJ60" s="233" t="s">
        <v>342</v>
      </c>
      <c r="VNK60" s="233">
        <v>3.8</v>
      </c>
      <c r="VNL60" s="233">
        <f>VNI60*VNK60</f>
        <v>95</v>
      </c>
      <c r="VNM60" s="233">
        <v>12</v>
      </c>
      <c r="VNN60" s="233">
        <v>142</v>
      </c>
      <c r="VNO60" s="233" t="s">
        <v>343</v>
      </c>
      <c r="VNP60" s="233" t="s">
        <v>344</v>
      </c>
      <c r="VNQ60" s="233">
        <v>25</v>
      </c>
      <c r="VNR60" s="233" t="s">
        <v>342</v>
      </c>
      <c r="VNS60" s="233">
        <v>3.8</v>
      </c>
      <c r="VNT60" s="233">
        <f>VNQ60*VNS60</f>
        <v>95</v>
      </c>
      <c r="VNU60" s="233">
        <v>12</v>
      </c>
      <c r="VNV60" s="233">
        <v>142</v>
      </c>
      <c r="VNW60" s="233" t="s">
        <v>343</v>
      </c>
      <c r="VNX60" s="233" t="s">
        <v>344</v>
      </c>
      <c r="VNY60" s="233">
        <v>25</v>
      </c>
      <c r="VNZ60" s="233" t="s">
        <v>342</v>
      </c>
      <c r="VOA60" s="233">
        <v>3.8</v>
      </c>
      <c r="VOB60" s="233">
        <f>VNY60*VOA60</f>
        <v>95</v>
      </c>
      <c r="VOC60" s="233">
        <v>12</v>
      </c>
      <c r="VOD60" s="233">
        <v>142</v>
      </c>
      <c r="VOE60" s="233" t="s">
        <v>343</v>
      </c>
      <c r="VOF60" s="233" t="s">
        <v>344</v>
      </c>
      <c r="VOG60" s="233">
        <v>25</v>
      </c>
      <c r="VOH60" s="233" t="s">
        <v>342</v>
      </c>
      <c r="VOI60" s="233">
        <v>3.8</v>
      </c>
      <c r="VOJ60" s="233">
        <f>VOG60*VOI60</f>
        <v>95</v>
      </c>
      <c r="VOK60" s="233">
        <v>12</v>
      </c>
      <c r="VOL60" s="233">
        <v>142</v>
      </c>
      <c r="VOM60" s="233" t="s">
        <v>343</v>
      </c>
      <c r="VON60" s="233" t="s">
        <v>344</v>
      </c>
      <c r="VOO60" s="233">
        <v>25</v>
      </c>
      <c r="VOP60" s="233" t="s">
        <v>342</v>
      </c>
      <c r="VOQ60" s="233">
        <v>3.8</v>
      </c>
      <c r="VOR60" s="233">
        <f>VOO60*VOQ60</f>
        <v>95</v>
      </c>
      <c r="VOS60" s="233">
        <v>12</v>
      </c>
      <c r="VOT60" s="233">
        <v>142</v>
      </c>
      <c r="VOU60" s="233" t="s">
        <v>343</v>
      </c>
      <c r="VOV60" s="233" t="s">
        <v>344</v>
      </c>
      <c r="VOW60" s="233">
        <v>25</v>
      </c>
      <c r="VOX60" s="233" t="s">
        <v>342</v>
      </c>
      <c r="VOY60" s="233">
        <v>3.8</v>
      </c>
      <c r="VOZ60" s="233">
        <f>VOW60*VOY60</f>
        <v>95</v>
      </c>
      <c r="VPA60" s="233">
        <v>12</v>
      </c>
      <c r="VPB60" s="233">
        <v>142</v>
      </c>
      <c r="VPC60" s="233" t="s">
        <v>343</v>
      </c>
      <c r="VPD60" s="233" t="s">
        <v>344</v>
      </c>
      <c r="VPE60" s="233">
        <v>25</v>
      </c>
      <c r="VPF60" s="233" t="s">
        <v>342</v>
      </c>
      <c r="VPG60" s="233">
        <v>3.8</v>
      </c>
      <c r="VPH60" s="233">
        <f>VPE60*VPG60</f>
        <v>95</v>
      </c>
      <c r="VPI60" s="233">
        <v>12</v>
      </c>
      <c r="VPJ60" s="233">
        <v>142</v>
      </c>
      <c r="VPK60" s="233" t="s">
        <v>343</v>
      </c>
      <c r="VPL60" s="233" t="s">
        <v>344</v>
      </c>
      <c r="VPM60" s="233">
        <v>25</v>
      </c>
      <c r="VPN60" s="233" t="s">
        <v>342</v>
      </c>
      <c r="VPO60" s="233">
        <v>3.8</v>
      </c>
      <c r="VPP60" s="233">
        <f>VPM60*VPO60</f>
        <v>95</v>
      </c>
      <c r="VPQ60" s="233">
        <v>12</v>
      </c>
      <c r="VPR60" s="233">
        <v>142</v>
      </c>
      <c r="VPS60" s="233" t="s">
        <v>343</v>
      </c>
      <c r="VPT60" s="233" t="s">
        <v>344</v>
      </c>
      <c r="VPU60" s="233">
        <v>25</v>
      </c>
      <c r="VPV60" s="233" t="s">
        <v>342</v>
      </c>
      <c r="VPW60" s="233">
        <v>3.8</v>
      </c>
      <c r="VPX60" s="233">
        <f>VPU60*VPW60</f>
        <v>95</v>
      </c>
      <c r="VPY60" s="233">
        <v>12</v>
      </c>
      <c r="VPZ60" s="233">
        <v>142</v>
      </c>
      <c r="VQA60" s="233" t="s">
        <v>343</v>
      </c>
      <c r="VQB60" s="233" t="s">
        <v>344</v>
      </c>
      <c r="VQC60" s="233">
        <v>25</v>
      </c>
      <c r="VQD60" s="233" t="s">
        <v>342</v>
      </c>
      <c r="VQE60" s="233">
        <v>3.8</v>
      </c>
      <c r="VQF60" s="233">
        <f>VQC60*VQE60</f>
        <v>95</v>
      </c>
      <c r="VQG60" s="233">
        <v>12</v>
      </c>
      <c r="VQH60" s="233">
        <v>142</v>
      </c>
      <c r="VQI60" s="233" t="s">
        <v>343</v>
      </c>
      <c r="VQJ60" s="233" t="s">
        <v>344</v>
      </c>
      <c r="VQK60" s="233">
        <v>25</v>
      </c>
      <c r="VQL60" s="233" t="s">
        <v>342</v>
      </c>
      <c r="VQM60" s="233">
        <v>3.8</v>
      </c>
      <c r="VQN60" s="233">
        <f>VQK60*VQM60</f>
        <v>95</v>
      </c>
      <c r="VQO60" s="233">
        <v>12</v>
      </c>
      <c r="VQP60" s="233">
        <v>142</v>
      </c>
      <c r="VQQ60" s="233" t="s">
        <v>343</v>
      </c>
      <c r="VQR60" s="233" t="s">
        <v>344</v>
      </c>
      <c r="VQS60" s="233">
        <v>25</v>
      </c>
      <c r="VQT60" s="233" t="s">
        <v>342</v>
      </c>
      <c r="VQU60" s="233">
        <v>3.8</v>
      </c>
      <c r="VQV60" s="233">
        <f>VQS60*VQU60</f>
        <v>95</v>
      </c>
      <c r="VQW60" s="233">
        <v>12</v>
      </c>
      <c r="VQX60" s="233">
        <v>142</v>
      </c>
      <c r="VQY60" s="233" t="s">
        <v>343</v>
      </c>
      <c r="VQZ60" s="233" t="s">
        <v>344</v>
      </c>
      <c r="VRA60" s="233">
        <v>25</v>
      </c>
      <c r="VRB60" s="233" t="s">
        <v>342</v>
      </c>
      <c r="VRC60" s="233">
        <v>3.8</v>
      </c>
      <c r="VRD60" s="233">
        <f>VRA60*VRC60</f>
        <v>95</v>
      </c>
      <c r="VRE60" s="233">
        <v>12</v>
      </c>
      <c r="VRF60" s="233">
        <v>142</v>
      </c>
      <c r="VRG60" s="233" t="s">
        <v>343</v>
      </c>
      <c r="VRH60" s="233" t="s">
        <v>344</v>
      </c>
      <c r="VRI60" s="233">
        <v>25</v>
      </c>
      <c r="VRJ60" s="233" t="s">
        <v>342</v>
      </c>
      <c r="VRK60" s="233">
        <v>3.8</v>
      </c>
      <c r="VRL60" s="233">
        <f>VRI60*VRK60</f>
        <v>95</v>
      </c>
      <c r="VRM60" s="233">
        <v>12</v>
      </c>
      <c r="VRN60" s="233">
        <v>142</v>
      </c>
      <c r="VRO60" s="233" t="s">
        <v>343</v>
      </c>
      <c r="VRP60" s="233" t="s">
        <v>344</v>
      </c>
      <c r="VRQ60" s="233">
        <v>25</v>
      </c>
      <c r="VRR60" s="233" t="s">
        <v>342</v>
      </c>
      <c r="VRS60" s="233">
        <v>3.8</v>
      </c>
      <c r="VRT60" s="233">
        <f>VRQ60*VRS60</f>
        <v>95</v>
      </c>
      <c r="VRU60" s="233">
        <v>12</v>
      </c>
      <c r="VRV60" s="233">
        <v>142</v>
      </c>
      <c r="VRW60" s="233" t="s">
        <v>343</v>
      </c>
      <c r="VRX60" s="233" t="s">
        <v>344</v>
      </c>
      <c r="VRY60" s="233">
        <v>25</v>
      </c>
      <c r="VRZ60" s="233" t="s">
        <v>342</v>
      </c>
      <c r="VSA60" s="233">
        <v>3.8</v>
      </c>
      <c r="VSB60" s="233">
        <f>VRY60*VSA60</f>
        <v>95</v>
      </c>
      <c r="VSC60" s="233">
        <v>12</v>
      </c>
      <c r="VSD60" s="233">
        <v>142</v>
      </c>
      <c r="VSE60" s="233" t="s">
        <v>343</v>
      </c>
      <c r="VSF60" s="233" t="s">
        <v>344</v>
      </c>
      <c r="VSG60" s="233">
        <v>25</v>
      </c>
      <c r="VSH60" s="233" t="s">
        <v>342</v>
      </c>
      <c r="VSI60" s="233">
        <v>3.8</v>
      </c>
      <c r="VSJ60" s="233">
        <f>VSG60*VSI60</f>
        <v>95</v>
      </c>
      <c r="VSK60" s="233">
        <v>12</v>
      </c>
      <c r="VSL60" s="233">
        <v>142</v>
      </c>
      <c r="VSM60" s="233" t="s">
        <v>343</v>
      </c>
      <c r="VSN60" s="233" t="s">
        <v>344</v>
      </c>
      <c r="VSO60" s="233">
        <v>25</v>
      </c>
      <c r="VSP60" s="233" t="s">
        <v>342</v>
      </c>
      <c r="VSQ60" s="233">
        <v>3.8</v>
      </c>
      <c r="VSR60" s="233">
        <f>VSO60*VSQ60</f>
        <v>95</v>
      </c>
      <c r="VSS60" s="233">
        <v>12</v>
      </c>
      <c r="VST60" s="233">
        <v>142</v>
      </c>
      <c r="VSU60" s="233" t="s">
        <v>343</v>
      </c>
      <c r="VSV60" s="233" t="s">
        <v>344</v>
      </c>
      <c r="VSW60" s="233">
        <v>25</v>
      </c>
      <c r="VSX60" s="233" t="s">
        <v>342</v>
      </c>
      <c r="VSY60" s="233">
        <v>3.8</v>
      </c>
      <c r="VSZ60" s="233">
        <f>VSW60*VSY60</f>
        <v>95</v>
      </c>
      <c r="VTA60" s="233">
        <v>12</v>
      </c>
      <c r="VTB60" s="233">
        <v>142</v>
      </c>
      <c r="VTC60" s="233" t="s">
        <v>343</v>
      </c>
      <c r="VTD60" s="233" t="s">
        <v>344</v>
      </c>
      <c r="VTE60" s="233">
        <v>25</v>
      </c>
      <c r="VTF60" s="233" t="s">
        <v>342</v>
      </c>
      <c r="VTG60" s="233">
        <v>3.8</v>
      </c>
      <c r="VTH60" s="233">
        <f>VTE60*VTG60</f>
        <v>95</v>
      </c>
      <c r="VTI60" s="233">
        <v>12</v>
      </c>
      <c r="VTJ60" s="233">
        <v>142</v>
      </c>
      <c r="VTK60" s="233" t="s">
        <v>343</v>
      </c>
      <c r="VTL60" s="233" t="s">
        <v>344</v>
      </c>
      <c r="VTM60" s="233">
        <v>25</v>
      </c>
      <c r="VTN60" s="233" t="s">
        <v>342</v>
      </c>
      <c r="VTO60" s="233">
        <v>3.8</v>
      </c>
      <c r="VTP60" s="233">
        <f>VTM60*VTO60</f>
        <v>95</v>
      </c>
      <c r="VTQ60" s="233">
        <v>12</v>
      </c>
      <c r="VTR60" s="233">
        <v>142</v>
      </c>
      <c r="VTS60" s="233" t="s">
        <v>343</v>
      </c>
      <c r="VTT60" s="233" t="s">
        <v>344</v>
      </c>
      <c r="VTU60" s="233">
        <v>25</v>
      </c>
      <c r="VTV60" s="233" t="s">
        <v>342</v>
      </c>
      <c r="VTW60" s="233">
        <v>3.8</v>
      </c>
      <c r="VTX60" s="233">
        <f>VTU60*VTW60</f>
        <v>95</v>
      </c>
      <c r="VTY60" s="233">
        <v>12</v>
      </c>
      <c r="VTZ60" s="233">
        <v>142</v>
      </c>
      <c r="VUA60" s="233" t="s">
        <v>343</v>
      </c>
      <c r="VUB60" s="233" t="s">
        <v>344</v>
      </c>
      <c r="VUC60" s="233">
        <v>25</v>
      </c>
      <c r="VUD60" s="233" t="s">
        <v>342</v>
      </c>
      <c r="VUE60" s="233">
        <v>3.8</v>
      </c>
      <c r="VUF60" s="233">
        <f>VUC60*VUE60</f>
        <v>95</v>
      </c>
      <c r="VUG60" s="233">
        <v>12</v>
      </c>
      <c r="VUH60" s="233">
        <v>142</v>
      </c>
      <c r="VUI60" s="233" t="s">
        <v>343</v>
      </c>
      <c r="VUJ60" s="233" t="s">
        <v>344</v>
      </c>
      <c r="VUK60" s="233">
        <v>25</v>
      </c>
      <c r="VUL60" s="233" t="s">
        <v>342</v>
      </c>
      <c r="VUM60" s="233">
        <v>3.8</v>
      </c>
      <c r="VUN60" s="233">
        <f>VUK60*VUM60</f>
        <v>95</v>
      </c>
      <c r="VUO60" s="233">
        <v>12</v>
      </c>
      <c r="VUP60" s="233">
        <v>142</v>
      </c>
      <c r="VUQ60" s="233" t="s">
        <v>343</v>
      </c>
      <c r="VUR60" s="233" t="s">
        <v>344</v>
      </c>
      <c r="VUS60" s="233">
        <v>25</v>
      </c>
      <c r="VUT60" s="233" t="s">
        <v>342</v>
      </c>
      <c r="VUU60" s="233">
        <v>3.8</v>
      </c>
      <c r="VUV60" s="233">
        <f>VUS60*VUU60</f>
        <v>95</v>
      </c>
      <c r="VUW60" s="233">
        <v>12</v>
      </c>
      <c r="VUX60" s="233">
        <v>142</v>
      </c>
      <c r="VUY60" s="233" t="s">
        <v>343</v>
      </c>
      <c r="VUZ60" s="233" t="s">
        <v>344</v>
      </c>
      <c r="VVA60" s="233">
        <v>25</v>
      </c>
      <c r="VVB60" s="233" t="s">
        <v>342</v>
      </c>
      <c r="VVC60" s="233">
        <v>3.8</v>
      </c>
      <c r="VVD60" s="233">
        <f>VVA60*VVC60</f>
        <v>95</v>
      </c>
      <c r="VVE60" s="233">
        <v>12</v>
      </c>
      <c r="VVF60" s="233">
        <v>142</v>
      </c>
      <c r="VVG60" s="233" t="s">
        <v>343</v>
      </c>
      <c r="VVH60" s="233" t="s">
        <v>344</v>
      </c>
      <c r="VVI60" s="233">
        <v>25</v>
      </c>
      <c r="VVJ60" s="233" t="s">
        <v>342</v>
      </c>
      <c r="VVK60" s="233">
        <v>3.8</v>
      </c>
      <c r="VVL60" s="233">
        <f>VVI60*VVK60</f>
        <v>95</v>
      </c>
      <c r="VVM60" s="233">
        <v>12</v>
      </c>
      <c r="VVN60" s="233">
        <v>142</v>
      </c>
      <c r="VVO60" s="233" t="s">
        <v>343</v>
      </c>
      <c r="VVP60" s="233" t="s">
        <v>344</v>
      </c>
      <c r="VVQ60" s="233">
        <v>25</v>
      </c>
      <c r="VVR60" s="233" t="s">
        <v>342</v>
      </c>
      <c r="VVS60" s="233">
        <v>3.8</v>
      </c>
      <c r="VVT60" s="233">
        <f>VVQ60*VVS60</f>
        <v>95</v>
      </c>
      <c r="VVU60" s="233">
        <v>12</v>
      </c>
      <c r="VVV60" s="233">
        <v>142</v>
      </c>
      <c r="VVW60" s="233" t="s">
        <v>343</v>
      </c>
      <c r="VVX60" s="233" t="s">
        <v>344</v>
      </c>
      <c r="VVY60" s="233">
        <v>25</v>
      </c>
      <c r="VVZ60" s="233" t="s">
        <v>342</v>
      </c>
      <c r="VWA60" s="233">
        <v>3.8</v>
      </c>
      <c r="VWB60" s="233">
        <f>VVY60*VWA60</f>
        <v>95</v>
      </c>
      <c r="VWC60" s="233">
        <v>12</v>
      </c>
      <c r="VWD60" s="233">
        <v>142</v>
      </c>
      <c r="VWE60" s="233" t="s">
        <v>343</v>
      </c>
      <c r="VWF60" s="233" t="s">
        <v>344</v>
      </c>
      <c r="VWG60" s="233">
        <v>25</v>
      </c>
      <c r="VWH60" s="233" t="s">
        <v>342</v>
      </c>
      <c r="VWI60" s="233">
        <v>3.8</v>
      </c>
      <c r="VWJ60" s="233">
        <f>VWG60*VWI60</f>
        <v>95</v>
      </c>
      <c r="VWK60" s="233">
        <v>12</v>
      </c>
      <c r="VWL60" s="233">
        <v>142</v>
      </c>
      <c r="VWM60" s="233" t="s">
        <v>343</v>
      </c>
      <c r="VWN60" s="233" t="s">
        <v>344</v>
      </c>
      <c r="VWO60" s="233">
        <v>25</v>
      </c>
      <c r="VWP60" s="233" t="s">
        <v>342</v>
      </c>
      <c r="VWQ60" s="233">
        <v>3.8</v>
      </c>
      <c r="VWR60" s="233">
        <f>VWO60*VWQ60</f>
        <v>95</v>
      </c>
      <c r="VWS60" s="233">
        <v>12</v>
      </c>
      <c r="VWT60" s="233">
        <v>142</v>
      </c>
      <c r="VWU60" s="233" t="s">
        <v>343</v>
      </c>
      <c r="VWV60" s="233" t="s">
        <v>344</v>
      </c>
      <c r="VWW60" s="233">
        <v>25</v>
      </c>
      <c r="VWX60" s="233" t="s">
        <v>342</v>
      </c>
      <c r="VWY60" s="233">
        <v>3.8</v>
      </c>
      <c r="VWZ60" s="233">
        <f>VWW60*VWY60</f>
        <v>95</v>
      </c>
      <c r="VXA60" s="233">
        <v>12</v>
      </c>
      <c r="VXB60" s="233">
        <v>142</v>
      </c>
      <c r="VXC60" s="233" t="s">
        <v>343</v>
      </c>
      <c r="VXD60" s="233" t="s">
        <v>344</v>
      </c>
      <c r="VXE60" s="233">
        <v>25</v>
      </c>
      <c r="VXF60" s="233" t="s">
        <v>342</v>
      </c>
      <c r="VXG60" s="233">
        <v>3.8</v>
      </c>
      <c r="VXH60" s="233">
        <f>VXE60*VXG60</f>
        <v>95</v>
      </c>
      <c r="VXI60" s="233">
        <v>12</v>
      </c>
      <c r="VXJ60" s="233">
        <v>142</v>
      </c>
      <c r="VXK60" s="233" t="s">
        <v>343</v>
      </c>
      <c r="VXL60" s="233" t="s">
        <v>344</v>
      </c>
      <c r="VXM60" s="233">
        <v>25</v>
      </c>
      <c r="VXN60" s="233" t="s">
        <v>342</v>
      </c>
      <c r="VXO60" s="233">
        <v>3.8</v>
      </c>
      <c r="VXP60" s="233">
        <f>VXM60*VXO60</f>
        <v>95</v>
      </c>
      <c r="VXQ60" s="233">
        <v>12</v>
      </c>
      <c r="VXR60" s="233">
        <v>142</v>
      </c>
      <c r="VXS60" s="233" t="s">
        <v>343</v>
      </c>
      <c r="VXT60" s="233" t="s">
        <v>344</v>
      </c>
      <c r="VXU60" s="233">
        <v>25</v>
      </c>
      <c r="VXV60" s="233" t="s">
        <v>342</v>
      </c>
      <c r="VXW60" s="233">
        <v>3.8</v>
      </c>
      <c r="VXX60" s="233">
        <f>VXU60*VXW60</f>
        <v>95</v>
      </c>
      <c r="VXY60" s="233">
        <v>12</v>
      </c>
      <c r="VXZ60" s="233">
        <v>142</v>
      </c>
      <c r="VYA60" s="233" t="s">
        <v>343</v>
      </c>
      <c r="VYB60" s="233" t="s">
        <v>344</v>
      </c>
      <c r="VYC60" s="233">
        <v>25</v>
      </c>
      <c r="VYD60" s="233" t="s">
        <v>342</v>
      </c>
      <c r="VYE60" s="233">
        <v>3.8</v>
      </c>
      <c r="VYF60" s="233">
        <f>VYC60*VYE60</f>
        <v>95</v>
      </c>
      <c r="VYG60" s="233">
        <v>12</v>
      </c>
      <c r="VYH60" s="233">
        <v>142</v>
      </c>
      <c r="VYI60" s="233" t="s">
        <v>343</v>
      </c>
      <c r="VYJ60" s="233" t="s">
        <v>344</v>
      </c>
      <c r="VYK60" s="233">
        <v>25</v>
      </c>
      <c r="VYL60" s="233" t="s">
        <v>342</v>
      </c>
      <c r="VYM60" s="233">
        <v>3.8</v>
      </c>
      <c r="VYN60" s="233">
        <f>VYK60*VYM60</f>
        <v>95</v>
      </c>
      <c r="VYO60" s="233">
        <v>12</v>
      </c>
      <c r="VYP60" s="233">
        <v>142</v>
      </c>
      <c r="VYQ60" s="233" t="s">
        <v>343</v>
      </c>
      <c r="VYR60" s="233" t="s">
        <v>344</v>
      </c>
      <c r="VYS60" s="233">
        <v>25</v>
      </c>
      <c r="VYT60" s="233" t="s">
        <v>342</v>
      </c>
      <c r="VYU60" s="233">
        <v>3.8</v>
      </c>
      <c r="VYV60" s="233">
        <f>VYS60*VYU60</f>
        <v>95</v>
      </c>
      <c r="VYW60" s="233">
        <v>12</v>
      </c>
      <c r="VYX60" s="233">
        <v>142</v>
      </c>
      <c r="VYY60" s="233" t="s">
        <v>343</v>
      </c>
      <c r="VYZ60" s="233" t="s">
        <v>344</v>
      </c>
      <c r="VZA60" s="233">
        <v>25</v>
      </c>
      <c r="VZB60" s="233" t="s">
        <v>342</v>
      </c>
      <c r="VZC60" s="233">
        <v>3.8</v>
      </c>
      <c r="VZD60" s="233">
        <f>VZA60*VZC60</f>
        <v>95</v>
      </c>
      <c r="VZE60" s="233">
        <v>12</v>
      </c>
      <c r="VZF60" s="233">
        <v>142</v>
      </c>
      <c r="VZG60" s="233" t="s">
        <v>343</v>
      </c>
      <c r="VZH60" s="233" t="s">
        <v>344</v>
      </c>
      <c r="VZI60" s="233">
        <v>25</v>
      </c>
      <c r="VZJ60" s="233" t="s">
        <v>342</v>
      </c>
      <c r="VZK60" s="233">
        <v>3.8</v>
      </c>
      <c r="VZL60" s="233">
        <f>VZI60*VZK60</f>
        <v>95</v>
      </c>
      <c r="VZM60" s="233">
        <v>12</v>
      </c>
      <c r="VZN60" s="233">
        <v>142</v>
      </c>
      <c r="VZO60" s="233" t="s">
        <v>343</v>
      </c>
      <c r="VZP60" s="233" t="s">
        <v>344</v>
      </c>
      <c r="VZQ60" s="233">
        <v>25</v>
      </c>
      <c r="VZR60" s="233" t="s">
        <v>342</v>
      </c>
      <c r="VZS60" s="233">
        <v>3.8</v>
      </c>
      <c r="VZT60" s="233">
        <f>VZQ60*VZS60</f>
        <v>95</v>
      </c>
      <c r="VZU60" s="233">
        <v>12</v>
      </c>
      <c r="VZV60" s="233">
        <v>142</v>
      </c>
      <c r="VZW60" s="233" t="s">
        <v>343</v>
      </c>
      <c r="VZX60" s="233" t="s">
        <v>344</v>
      </c>
      <c r="VZY60" s="233">
        <v>25</v>
      </c>
      <c r="VZZ60" s="233" t="s">
        <v>342</v>
      </c>
      <c r="WAA60" s="233">
        <v>3.8</v>
      </c>
      <c r="WAB60" s="233">
        <f>VZY60*WAA60</f>
        <v>95</v>
      </c>
      <c r="WAC60" s="233">
        <v>12</v>
      </c>
      <c r="WAD60" s="233">
        <v>142</v>
      </c>
      <c r="WAE60" s="233" t="s">
        <v>343</v>
      </c>
      <c r="WAF60" s="233" t="s">
        <v>344</v>
      </c>
      <c r="WAG60" s="233">
        <v>25</v>
      </c>
      <c r="WAH60" s="233" t="s">
        <v>342</v>
      </c>
      <c r="WAI60" s="233">
        <v>3.8</v>
      </c>
      <c r="WAJ60" s="233">
        <f>WAG60*WAI60</f>
        <v>95</v>
      </c>
      <c r="WAK60" s="233">
        <v>12</v>
      </c>
      <c r="WAL60" s="233">
        <v>142</v>
      </c>
      <c r="WAM60" s="233" t="s">
        <v>343</v>
      </c>
      <c r="WAN60" s="233" t="s">
        <v>344</v>
      </c>
      <c r="WAO60" s="233">
        <v>25</v>
      </c>
      <c r="WAP60" s="233" t="s">
        <v>342</v>
      </c>
      <c r="WAQ60" s="233">
        <v>3.8</v>
      </c>
      <c r="WAR60" s="233">
        <f>WAO60*WAQ60</f>
        <v>95</v>
      </c>
      <c r="WAS60" s="233">
        <v>12</v>
      </c>
      <c r="WAT60" s="233">
        <v>142</v>
      </c>
      <c r="WAU60" s="233" t="s">
        <v>343</v>
      </c>
      <c r="WAV60" s="233" t="s">
        <v>344</v>
      </c>
      <c r="WAW60" s="233">
        <v>25</v>
      </c>
      <c r="WAX60" s="233" t="s">
        <v>342</v>
      </c>
      <c r="WAY60" s="233">
        <v>3.8</v>
      </c>
      <c r="WAZ60" s="233">
        <f>WAW60*WAY60</f>
        <v>95</v>
      </c>
      <c r="WBA60" s="233">
        <v>12</v>
      </c>
      <c r="WBB60" s="233">
        <v>142</v>
      </c>
      <c r="WBC60" s="233" t="s">
        <v>343</v>
      </c>
      <c r="WBD60" s="233" t="s">
        <v>344</v>
      </c>
      <c r="WBE60" s="233">
        <v>25</v>
      </c>
      <c r="WBF60" s="233" t="s">
        <v>342</v>
      </c>
      <c r="WBG60" s="233">
        <v>3.8</v>
      </c>
      <c r="WBH60" s="233">
        <f>WBE60*WBG60</f>
        <v>95</v>
      </c>
      <c r="WBI60" s="233">
        <v>12</v>
      </c>
      <c r="WBJ60" s="233">
        <v>142</v>
      </c>
      <c r="WBK60" s="233" t="s">
        <v>343</v>
      </c>
      <c r="WBL60" s="233" t="s">
        <v>344</v>
      </c>
      <c r="WBM60" s="233">
        <v>25</v>
      </c>
      <c r="WBN60" s="233" t="s">
        <v>342</v>
      </c>
      <c r="WBO60" s="233">
        <v>3.8</v>
      </c>
      <c r="WBP60" s="233">
        <f>WBM60*WBO60</f>
        <v>95</v>
      </c>
      <c r="WBQ60" s="233">
        <v>12</v>
      </c>
      <c r="WBR60" s="233">
        <v>142</v>
      </c>
      <c r="WBS60" s="233" t="s">
        <v>343</v>
      </c>
      <c r="WBT60" s="233" t="s">
        <v>344</v>
      </c>
      <c r="WBU60" s="233">
        <v>25</v>
      </c>
      <c r="WBV60" s="233" t="s">
        <v>342</v>
      </c>
      <c r="WBW60" s="233">
        <v>3.8</v>
      </c>
      <c r="WBX60" s="233">
        <f>WBU60*WBW60</f>
        <v>95</v>
      </c>
      <c r="WBY60" s="233">
        <v>12</v>
      </c>
      <c r="WBZ60" s="233">
        <v>142</v>
      </c>
      <c r="WCA60" s="233" t="s">
        <v>343</v>
      </c>
      <c r="WCB60" s="233" t="s">
        <v>344</v>
      </c>
      <c r="WCC60" s="233">
        <v>25</v>
      </c>
      <c r="WCD60" s="233" t="s">
        <v>342</v>
      </c>
      <c r="WCE60" s="233">
        <v>3.8</v>
      </c>
      <c r="WCF60" s="233">
        <f>WCC60*WCE60</f>
        <v>95</v>
      </c>
      <c r="WCG60" s="233">
        <v>12</v>
      </c>
      <c r="WCH60" s="233">
        <v>142</v>
      </c>
      <c r="WCI60" s="233" t="s">
        <v>343</v>
      </c>
      <c r="WCJ60" s="233" t="s">
        <v>344</v>
      </c>
      <c r="WCK60" s="233">
        <v>25</v>
      </c>
      <c r="WCL60" s="233" t="s">
        <v>342</v>
      </c>
      <c r="WCM60" s="233">
        <v>3.8</v>
      </c>
      <c r="WCN60" s="233">
        <f>WCK60*WCM60</f>
        <v>95</v>
      </c>
      <c r="WCO60" s="233">
        <v>12</v>
      </c>
      <c r="WCP60" s="233">
        <v>142</v>
      </c>
      <c r="WCQ60" s="233" t="s">
        <v>343</v>
      </c>
      <c r="WCR60" s="233" t="s">
        <v>344</v>
      </c>
      <c r="WCS60" s="233">
        <v>25</v>
      </c>
      <c r="WCT60" s="233" t="s">
        <v>342</v>
      </c>
      <c r="WCU60" s="233">
        <v>3.8</v>
      </c>
      <c r="WCV60" s="233">
        <f>WCS60*WCU60</f>
        <v>95</v>
      </c>
      <c r="WCW60" s="233">
        <v>12</v>
      </c>
      <c r="WCX60" s="233">
        <v>142</v>
      </c>
      <c r="WCY60" s="233" t="s">
        <v>343</v>
      </c>
      <c r="WCZ60" s="233" t="s">
        <v>344</v>
      </c>
      <c r="WDA60" s="233">
        <v>25</v>
      </c>
      <c r="WDB60" s="233" t="s">
        <v>342</v>
      </c>
      <c r="WDC60" s="233">
        <v>3.8</v>
      </c>
      <c r="WDD60" s="233">
        <f>WDA60*WDC60</f>
        <v>95</v>
      </c>
      <c r="WDE60" s="233">
        <v>12</v>
      </c>
      <c r="WDF60" s="233">
        <v>142</v>
      </c>
      <c r="WDG60" s="233" t="s">
        <v>343</v>
      </c>
      <c r="WDH60" s="233" t="s">
        <v>344</v>
      </c>
      <c r="WDI60" s="233">
        <v>25</v>
      </c>
      <c r="WDJ60" s="233" t="s">
        <v>342</v>
      </c>
      <c r="WDK60" s="233">
        <v>3.8</v>
      </c>
      <c r="WDL60" s="233">
        <f>WDI60*WDK60</f>
        <v>95</v>
      </c>
      <c r="WDM60" s="233">
        <v>12</v>
      </c>
      <c r="WDN60" s="233">
        <v>142</v>
      </c>
      <c r="WDO60" s="233" t="s">
        <v>343</v>
      </c>
      <c r="WDP60" s="233" t="s">
        <v>344</v>
      </c>
      <c r="WDQ60" s="233">
        <v>25</v>
      </c>
      <c r="WDR60" s="233" t="s">
        <v>342</v>
      </c>
      <c r="WDS60" s="233">
        <v>3.8</v>
      </c>
      <c r="WDT60" s="233">
        <f>WDQ60*WDS60</f>
        <v>95</v>
      </c>
      <c r="WDU60" s="233">
        <v>12</v>
      </c>
      <c r="WDV60" s="233">
        <v>142</v>
      </c>
      <c r="WDW60" s="233" t="s">
        <v>343</v>
      </c>
      <c r="WDX60" s="233" t="s">
        <v>344</v>
      </c>
      <c r="WDY60" s="233">
        <v>25</v>
      </c>
      <c r="WDZ60" s="233" t="s">
        <v>342</v>
      </c>
      <c r="WEA60" s="233">
        <v>3.8</v>
      </c>
      <c r="WEB60" s="233">
        <f>WDY60*WEA60</f>
        <v>95</v>
      </c>
      <c r="WEC60" s="233">
        <v>12</v>
      </c>
      <c r="WED60" s="233">
        <v>142</v>
      </c>
      <c r="WEE60" s="233" t="s">
        <v>343</v>
      </c>
      <c r="WEF60" s="233" t="s">
        <v>344</v>
      </c>
      <c r="WEG60" s="233">
        <v>25</v>
      </c>
      <c r="WEH60" s="233" t="s">
        <v>342</v>
      </c>
      <c r="WEI60" s="233">
        <v>3.8</v>
      </c>
      <c r="WEJ60" s="233">
        <f>WEG60*WEI60</f>
        <v>95</v>
      </c>
      <c r="WEK60" s="233">
        <v>12</v>
      </c>
      <c r="WEL60" s="233">
        <v>142</v>
      </c>
      <c r="WEM60" s="233" t="s">
        <v>343</v>
      </c>
      <c r="WEN60" s="233" t="s">
        <v>344</v>
      </c>
      <c r="WEO60" s="233">
        <v>25</v>
      </c>
      <c r="WEP60" s="233" t="s">
        <v>342</v>
      </c>
      <c r="WEQ60" s="233">
        <v>3.8</v>
      </c>
      <c r="WER60" s="233">
        <f>WEO60*WEQ60</f>
        <v>95</v>
      </c>
      <c r="WES60" s="233">
        <v>12</v>
      </c>
      <c r="WET60" s="233">
        <v>142</v>
      </c>
      <c r="WEU60" s="233" t="s">
        <v>343</v>
      </c>
      <c r="WEV60" s="233" t="s">
        <v>344</v>
      </c>
      <c r="WEW60" s="233">
        <v>25</v>
      </c>
      <c r="WEX60" s="233" t="s">
        <v>342</v>
      </c>
      <c r="WEY60" s="233">
        <v>3.8</v>
      </c>
      <c r="WEZ60" s="233">
        <f>WEW60*WEY60</f>
        <v>95</v>
      </c>
      <c r="WFA60" s="233">
        <v>12</v>
      </c>
      <c r="WFB60" s="233">
        <v>142</v>
      </c>
      <c r="WFC60" s="233" t="s">
        <v>343</v>
      </c>
      <c r="WFD60" s="233" t="s">
        <v>344</v>
      </c>
      <c r="WFE60" s="233">
        <v>25</v>
      </c>
      <c r="WFF60" s="233" t="s">
        <v>342</v>
      </c>
      <c r="WFG60" s="233">
        <v>3.8</v>
      </c>
      <c r="WFH60" s="233">
        <f>WFE60*WFG60</f>
        <v>95</v>
      </c>
      <c r="WFI60" s="233">
        <v>12</v>
      </c>
      <c r="WFJ60" s="233">
        <v>142</v>
      </c>
      <c r="WFK60" s="233" t="s">
        <v>343</v>
      </c>
      <c r="WFL60" s="233" t="s">
        <v>344</v>
      </c>
      <c r="WFM60" s="233">
        <v>25</v>
      </c>
      <c r="WFN60" s="233" t="s">
        <v>342</v>
      </c>
      <c r="WFO60" s="233">
        <v>3.8</v>
      </c>
      <c r="WFP60" s="233">
        <f>WFM60*WFO60</f>
        <v>95</v>
      </c>
      <c r="WFQ60" s="233">
        <v>12</v>
      </c>
      <c r="WFR60" s="233">
        <v>142</v>
      </c>
      <c r="WFS60" s="233" t="s">
        <v>343</v>
      </c>
      <c r="WFT60" s="233" t="s">
        <v>344</v>
      </c>
      <c r="WFU60" s="233">
        <v>25</v>
      </c>
      <c r="WFV60" s="233" t="s">
        <v>342</v>
      </c>
      <c r="WFW60" s="233">
        <v>3.8</v>
      </c>
      <c r="WFX60" s="233">
        <f>WFU60*WFW60</f>
        <v>95</v>
      </c>
      <c r="WFY60" s="233">
        <v>12</v>
      </c>
      <c r="WFZ60" s="233">
        <v>142</v>
      </c>
      <c r="WGA60" s="233" t="s">
        <v>343</v>
      </c>
      <c r="WGB60" s="233" t="s">
        <v>344</v>
      </c>
      <c r="WGC60" s="233">
        <v>25</v>
      </c>
      <c r="WGD60" s="233" t="s">
        <v>342</v>
      </c>
      <c r="WGE60" s="233">
        <v>3.8</v>
      </c>
      <c r="WGF60" s="233">
        <f>WGC60*WGE60</f>
        <v>95</v>
      </c>
      <c r="WGG60" s="233">
        <v>12</v>
      </c>
      <c r="WGH60" s="233">
        <v>142</v>
      </c>
      <c r="WGI60" s="233" t="s">
        <v>343</v>
      </c>
      <c r="WGJ60" s="233" t="s">
        <v>344</v>
      </c>
      <c r="WGK60" s="233">
        <v>25</v>
      </c>
      <c r="WGL60" s="233" t="s">
        <v>342</v>
      </c>
      <c r="WGM60" s="233">
        <v>3.8</v>
      </c>
      <c r="WGN60" s="233">
        <f>WGK60*WGM60</f>
        <v>95</v>
      </c>
      <c r="WGO60" s="233">
        <v>12</v>
      </c>
      <c r="WGP60" s="233">
        <v>142</v>
      </c>
      <c r="WGQ60" s="233" t="s">
        <v>343</v>
      </c>
      <c r="WGR60" s="233" t="s">
        <v>344</v>
      </c>
      <c r="WGS60" s="233">
        <v>25</v>
      </c>
      <c r="WGT60" s="233" t="s">
        <v>342</v>
      </c>
      <c r="WGU60" s="233">
        <v>3.8</v>
      </c>
      <c r="WGV60" s="233">
        <f>WGS60*WGU60</f>
        <v>95</v>
      </c>
      <c r="WGW60" s="233">
        <v>12</v>
      </c>
      <c r="WGX60" s="233">
        <v>142</v>
      </c>
      <c r="WGY60" s="233" t="s">
        <v>343</v>
      </c>
      <c r="WGZ60" s="233" t="s">
        <v>344</v>
      </c>
      <c r="WHA60" s="233">
        <v>25</v>
      </c>
      <c r="WHB60" s="233" t="s">
        <v>342</v>
      </c>
      <c r="WHC60" s="233">
        <v>3.8</v>
      </c>
      <c r="WHD60" s="233">
        <f>WHA60*WHC60</f>
        <v>95</v>
      </c>
      <c r="WHE60" s="233">
        <v>12</v>
      </c>
      <c r="WHF60" s="233">
        <v>142</v>
      </c>
      <c r="WHG60" s="233" t="s">
        <v>343</v>
      </c>
      <c r="WHH60" s="233" t="s">
        <v>344</v>
      </c>
      <c r="WHI60" s="233">
        <v>25</v>
      </c>
      <c r="WHJ60" s="233" t="s">
        <v>342</v>
      </c>
      <c r="WHK60" s="233">
        <v>3.8</v>
      </c>
      <c r="WHL60" s="233">
        <f>WHI60*WHK60</f>
        <v>95</v>
      </c>
      <c r="WHM60" s="233">
        <v>12</v>
      </c>
      <c r="WHN60" s="233">
        <v>142</v>
      </c>
      <c r="WHO60" s="233" t="s">
        <v>343</v>
      </c>
      <c r="WHP60" s="233" t="s">
        <v>344</v>
      </c>
      <c r="WHQ60" s="233">
        <v>25</v>
      </c>
      <c r="WHR60" s="233" t="s">
        <v>342</v>
      </c>
      <c r="WHS60" s="233">
        <v>3.8</v>
      </c>
      <c r="WHT60" s="233">
        <f>WHQ60*WHS60</f>
        <v>95</v>
      </c>
      <c r="WHU60" s="233">
        <v>12</v>
      </c>
      <c r="WHV60" s="233">
        <v>142</v>
      </c>
      <c r="WHW60" s="233" t="s">
        <v>343</v>
      </c>
      <c r="WHX60" s="233" t="s">
        <v>344</v>
      </c>
      <c r="WHY60" s="233">
        <v>25</v>
      </c>
      <c r="WHZ60" s="233" t="s">
        <v>342</v>
      </c>
      <c r="WIA60" s="233">
        <v>3.8</v>
      </c>
      <c r="WIB60" s="233">
        <f>WHY60*WIA60</f>
        <v>95</v>
      </c>
      <c r="WIC60" s="233">
        <v>12</v>
      </c>
      <c r="WID60" s="233">
        <v>142</v>
      </c>
      <c r="WIE60" s="233" t="s">
        <v>343</v>
      </c>
      <c r="WIF60" s="233" t="s">
        <v>344</v>
      </c>
      <c r="WIG60" s="233">
        <v>25</v>
      </c>
      <c r="WIH60" s="233" t="s">
        <v>342</v>
      </c>
      <c r="WII60" s="233">
        <v>3.8</v>
      </c>
      <c r="WIJ60" s="233">
        <f>WIG60*WII60</f>
        <v>95</v>
      </c>
      <c r="WIK60" s="233">
        <v>12</v>
      </c>
      <c r="WIL60" s="233">
        <v>142</v>
      </c>
      <c r="WIM60" s="233" t="s">
        <v>343</v>
      </c>
      <c r="WIN60" s="233" t="s">
        <v>344</v>
      </c>
      <c r="WIO60" s="233">
        <v>25</v>
      </c>
      <c r="WIP60" s="233" t="s">
        <v>342</v>
      </c>
      <c r="WIQ60" s="233">
        <v>3.8</v>
      </c>
      <c r="WIR60" s="233">
        <f>WIO60*WIQ60</f>
        <v>95</v>
      </c>
      <c r="WIS60" s="233">
        <v>12</v>
      </c>
      <c r="WIT60" s="233">
        <v>142</v>
      </c>
      <c r="WIU60" s="233" t="s">
        <v>343</v>
      </c>
      <c r="WIV60" s="233" t="s">
        <v>344</v>
      </c>
      <c r="WIW60" s="233">
        <v>25</v>
      </c>
      <c r="WIX60" s="233" t="s">
        <v>342</v>
      </c>
      <c r="WIY60" s="233">
        <v>3.8</v>
      </c>
      <c r="WIZ60" s="233">
        <f>WIW60*WIY60</f>
        <v>95</v>
      </c>
      <c r="WJA60" s="233">
        <v>12</v>
      </c>
      <c r="WJB60" s="233">
        <v>142</v>
      </c>
      <c r="WJC60" s="233" t="s">
        <v>343</v>
      </c>
      <c r="WJD60" s="233" t="s">
        <v>344</v>
      </c>
      <c r="WJE60" s="233">
        <v>25</v>
      </c>
      <c r="WJF60" s="233" t="s">
        <v>342</v>
      </c>
      <c r="WJG60" s="233">
        <v>3.8</v>
      </c>
      <c r="WJH60" s="233">
        <f>WJE60*WJG60</f>
        <v>95</v>
      </c>
      <c r="WJI60" s="233">
        <v>12</v>
      </c>
      <c r="WJJ60" s="233">
        <v>142</v>
      </c>
      <c r="WJK60" s="233" t="s">
        <v>343</v>
      </c>
      <c r="WJL60" s="233" t="s">
        <v>344</v>
      </c>
      <c r="WJM60" s="233">
        <v>25</v>
      </c>
      <c r="WJN60" s="233" t="s">
        <v>342</v>
      </c>
      <c r="WJO60" s="233">
        <v>3.8</v>
      </c>
      <c r="WJP60" s="233">
        <f>WJM60*WJO60</f>
        <v>95</v>
      </c>
      <c r="WJQ60" s="233">
        <v>12</v>
      </c>
      <c r="WJR60" s="233">
        <v>142</v>
      </c>
      <c r="WJS60" s="233" t="s">
        <v>343</v>
      </c>
      <c r="WJT60" s="233" t="s">
        <v>344</v>
      </c>
      <c r="WJU60" s="233">
        <v>25</v>
      </c>
      <c r="WJV60" s="233" t="s">
        <v>342</v>
      </c>
      <c r="WJW60" s="233">
        <v>3.8</v>
      </c>
      <c r="WJX60" s="233">
        <f>WJU60*WJW60</f>
        <v>95</v>
      </c>
      <c r="WJY60" s="233">
        <v>12</v>
      </c>
      <c r="WJZ60" s="233">
        <v>142</v>
      </c>
      <c r="WKA60" s="233" t="s">
        <v>343</v>
      </c>
      <c r="WKB60" s="233" t="s">
        <v>344</v>
      </c>
      <c r="WKC60" s="233">
        <v>25</v>
      </c>
      <c r="WKD60" s="233" t="s">
        <v>342</v>
      </c>
      <c r="WKE60" s="233">
        <v>3.8</v>
      </c>
      <c r="WKF60" s="233">
        <f>WKC60*WKE60</f>
        <v>95</v>
      </c>
      <c r="WKG60" s="233">
        <v>12</v>
      </c>
      <c r="WKH60" s="233">
        <v>142</v>
      </c>
      <c r="WKI60" s="233" t="s">
        <v>343</v>
      </c>
      <c r="WKJ60" s="233" t="s">
        <v>344</v>
      </c>
      <c r="WKK60" s="233">
        <v>25</v>
      </c>
      <c r="WKL60" s="233" t="s">
        <v>342</v>
      </c>
      <c r="WKM60" s="233">
        <v>3.8</v>
      </c>
      <c r="WKN60" s="233">
        <f>WKK60*WKM60</f>
        <v>95</v>
      </c>
      <c r="WKO60" s="233">
        <v>12</v>
      </c>
      <c r="WKP60" s="233">
        <v>142</v>
      </c>
      <c r="WKQ60" s="233" t="s">
        <v>343</v>
      </c>
      <c r="WKR60" s="233" t="s">
        <v>344</v>
      </c>
      <c r="WKS60" s="233">
        <v>25</v>
      </c>
      <c r="WKT60" s="233" t="s">
        <v>342</v>
      </c>
      <c r="WKU60" s="233">
        <v>3.8</v>
      </c>
      <c r="WKV60" s="233">
        <f>WKS60*WKU60</f>
        <v>95</v>
      </c>
      <c r="WKW60" s="233">
        <v>12</v>
      </c>
      <c r="WKX60" s="233">
        <v>142</v>
      </c>
      <c r="WKY60" s="233" t="s">
        <v>343</v>
      </c>
      <c r="WKZ60" s="233" t="s">
        <v>344</v>
      </c>
      <c r="WLA60" s="233">
        <v>25</v>
      </c>
      <c r="WLB60" s="233" t="s">
        <v>342</v>
      </c>
      <c r="WLC60" s="233">
        <v>3.8</v>
      </c>
      <c r="WLD60" s="233">
        <f>WLA60*WLC60</f>
        <v>95</v>
      </c>
      <c r="WLE60" s="233">
        <v>12</v>
      </c>
      <c r="WLF60" s="233">
        <v>142</v>
      </c>
      <c r="WLG60" s="233" t="s">
        <v>343</v>
      </c>
      <c r="WLH60" s="233" t="s">
        <v>344</v>
      </c>
      <c r="WLI60" s="233">
        <v>25</v>
      </c>
      <c r="WLJ60" s="233" t="s">
        <v>342</v>
      </c>
      <c r="WLK60" s="233">
        <v>3.8</v>
      </c>
      <c r="WLL60" s="233">
        <f>WLI60*WLK60</f>
        <v>95</v>
      </c>
      <c r="WLM60" s="233">
        <v>12</v>
      </c>
      <c r="WLN60" s="233">
        <v>142</v>
      </c>
      <c r="WLO60" s="233" t="s">
        <v>343</v>
      </c>
      <c r="WLP60" s="233" t="s">
        <v>344</v>
      </c>
      <c r="WLQ60" s="233">
        <v>25</v>
      </c>
      <c r="WLR60" s="233" t="s">
        <v>342</v>
      </c>
      <c r="WLS60" s="233">
        <v>3.8</v>
      </c>
      <c r="WLT60" s="233">
        <f>WLQ60*WLS60</f>
        <v>95</v>
      </c>
      <c r="WLU60" s="233">
        <v>12</v>
      </c>
      <c r="WLV60" s="233">
        <v>142</v>
      </c>
      <c r="WLW60" s="233" t="s">
        <v>343</v>
      </c>
      <c r="WLX60" s="233" t="s">
        <v>344</v>
      </c>
      <c r="WLY60" s="233">
        <v>25</v>
      </c>
      <c r="WLZ60" s="233" t="s">
        <v>342</v>
      </c>
      <c r="WMA60" s="233">
        <v>3.8</v>
      </c>
      <c r="WMB60" s="233">
        <f>WLY60*WMA60</f>
        <v>95</v>
      </c>
      <c r="WMC60" s="233">
        <v>12</v>
      </c>
      <c r="WMD60" s="233">
        <v>142</v>
      </c>
      <c r="WME60" s="233" t="s">
        <v>343</v>
      </c>
      <c r="WMF60" s="233" t="s">
        <v>344</v>
      </c>
      <c r="WMG60" s="233">
        <v>25</v>
      </c>
      <c r="WMH60" s="233" t="s">
        <v>342</v>
      </c>
      <c r="WMI60" s="233">
        <v>3.8</v>
      </c>
      <c r="WMJ60" s="233">
        <f>WMG60*WMI60</f>
        <v>95</v>
      </c>
      <c r="WMK60" s="233">
        <v>12</v>
      </c>
      <c r="WML60" s="233">
        <v>142</v>
      </c>
      <c r="WMM60" s="233" t="s">
        <v>343</v>
      </c>
      <c r="WMN60" s="233" t="s">
        <v>344</v>
      </c>
      <c r="WMO60" s="233">
        <v>25</v>
      </c>
      <c r="WMP60" s="233" t="s">
        <v>342</v>
      </c>
      <c r="WMQ60" s="233">
        <v>3.8</v>
      </c>
      <c r="WMR60" s="233">
        <f>WMO60*WMQ60</f>
        <v>95</v>
      </c>
      <c r="WMS60" s="233">
        <v>12</v>
      </c>
      <c r="WMT60" s="233">
        <v>142</v>
      </c>
      <c r="WMU60" s="233" t="s">
        <v>343</v>
      </c>
      <c r="WMV60" s="233" t="s">
        <v>344</v>
      </c>
      <c r="WMW60" s="233">
        <v>25</v>
      </c>
      <c r="WMX60" s="233" t="s">
        <v>342</v>
      </c>
      <c r="WMY60" s="233">
        <v>3.8</v>
      </c>
      <c r="WMZ60" s="233">
        <f>WMW60*WMY60</f>
        <v>95</v>
      </c>
      <c r="WNA60" s="233">
        <v>12</v>
      </c>
      <c r="WNB60" s="233">
        <v>142</v>
      </c>
      <c r="WNC60" s="233" t="s">
        <v>343</v>
      </c>
      <c r="WND60" s="233" t="s">
        <v>344</v>
      </c>
      <c r="WNE60" s="233">
        <v>25</v>
      </c>
      <c r="WNF60" s="233" t="s">
        <v>342</v>
      </c>
      <c r="WNG60" s="233">
        <v>3.8</v>
      </c>
      <c r="WNH60" s="233">
        <f>WNE60*WNG60</f>
        <v>95</v>
      </c>
      <c r="WNI60" s="233">
        <v>12</v>
      </c>
      <c r="WNJ60" s="233">
        <v>142</v>
      </c>
      <c r="WNK60" s="233" t="s">
        <v>343</v>
      </c>
      <c r="WNL60" s="233" t="s">
        <v>344</v>
      </c>
      <c r="WNM60" s="233">
        <v>25</v>
      </c>
      <c r="WNN60" s="233" t="s">
        <v>342</v>
      </c>
      <c r="WNO60" s="233">
        <v>3.8</v>
      </c>
      <c r="WNP60" s="233">
        <f>WNM60*WNO60</f>
        <v>95</v>
      </c>
      <c r="WNQ60" s="233">
        <v>12</v>
      </c>
      <c r="WNR60" s="233">
        <v>142</v>
      </c>
      <c r="WNS60" s="233" t="s">
        <v>343</v>
      </c>
      <c r="WNT60" s="233" t="s">
        <v>344</v>
      </c>
      <c r="WNU60" s="233">
        <v>25</v>
      </c>
      <c r="WNV60" s="233" t="s">
        <v>342</v>
      </c>
      <c r="WNW60" s="233">
        <v>3.8</v>
      </c>
      <c r="WNX60" s="233">
        <f>WNU60*WNW60</f>
        <v>95</v>
      </c>
      <c r="WNY60" s="233">
        <v>12</v>
      </c>
      <c r="WNZ60" s="233">
        <v>142</v>
      </c>
      <c r="WOA60" s="233" t="s">
        <v>343</v>
      </c>
      <c r="WOB60" s="233" t="s">
        <v>344</v>
      </c>
      <c r="WOC60" s="233">
        <v>25</v>
      </c>
      <c r="WOD60" s="233" t="s">
        <v>342</v>
      </c>
      <c r="WOE60" s="233">
        <v>3.8</v>
      </c>
      <c r="WOF60" s="233">
        <f>WOC60*WOE60</f>
        <v>95</v>
      </c>
      <c r="WOG60" s="233">
        <v>12</v>
      </c>
      <c r="WOH60" s="233">
        <v>142</v>
      </c>
      <c r="WOI60" s="233" t="s">
        <v>343</v>
      </c>
      <c r="WOJ60" s="233" t="s">
        <v>344</v>
      </c>
      <c r="WOK60" s="233">
        <v>25</v>
      </c>
      <c r="WOL60" s="233" t="s">
        <v>342</v>
      </c>
      <c r="WOM60" s="233">
        <v>3.8</v>
      </c>
      <c r="WON60" s="233">
        <f>WOK60*WOM60</f>
        <v>95</v>
      </c>
      <c r="WOO60" s="233">
        <v>12</v>
      </c>
      <c r="WOP60" s="233">
        <v>142</v>
      </c>
      <c r="WOQ60" s="233" t="s">
        <v>343</v>
      </c>
      <c r="WOR60" s="233" t="s">
        <v>344</v>
      </c>
      <c r="WOS60" s="233">
        <v>25</v>
      </c>
      <c r="WOT60" s="233" t="s">
        <v>342</v>
      </c>
      <c r="WOU60" s="233">
        <v>3.8</v>
      </c>
      <c r="WOV60" s="233">
        <f>WOS60*WOU60</f>
        <v>95</v>
      </c>
      <c r="WOW60" s="233">
        <v>12</v>
      </c>
      <c r="WOX60" s="233">
        <v>142</v>
      </c>
      <c r="WOY60" s="233" t="s">
        <v>343</v>
      </c>
      <c r="WOZ60" s="233" t="s">
        <v>344</v>
      </c>
      <c r="WPA60" s="233">
        <v>25</v>
      </c>
      <c r="WPB60" s="233" t="s">
        <v>342</v>
      </c>
      <c r="WPC60" s="233">
        <v>3.8</v>
      </c>
      <c r="WPD60" s="233">
        <f>WPA60*WPC60</f>
        <v>95</v>
      </c>
      <c r="WPE60" s="233">
        <v>12</v>
      </c>
      <c r="WPF60" s="233">
        <v>142</v>
      </c>
      <c r="WPG60" s="233" t="s">
        <v>343</v>
      </c>
      <c r="WPH60" s="233" t="s">
        <v>344</v>
      </c>
      <c r="WPI60" s="233">
        <v>25</v>
      </c>
      <c r="WPJ60" s="233" t="s">
        <v>342</v>
      </c>
      <c r="WPK60" s="233">
        <v>3.8</v>
      </c>
      <c r="WPL60" s="233">
        <f>WPI60*WPK60</f>
        <v>95</v>
      </c>
      <c r="WPM60" s="233">
        <v>12</v>
      </c>
      <c r="WPN60" s="233">
        <v>142</v>
      </c>
      <c r="WPO60" s="233" t="s">
        <v>343</v>
      </c>
      <c r="WPP60" s="233" t="s">
        <v>344</v>
      </c>
      <c r="WPQ60" s="233">
        <v>25</v>
      </c>
      <c r="WPR60" s="233" t="s">
        <v>342</v>
      </c>
      <c r="WPS60" s="233">
        <v>3.8</v>
      </c>
      <c r="WPT60" s="233">
        <f>WPQ60*WPS60</f>
        <v>95</v>
      </c>
      <c r="WPU60" s="233">
        <v>12</v>
      </c>
      <c r="WPV60" s="233">
        <v>142</v>
      </c>
      <c r="WPW60" s="233" t="s">
        <v>343</v>
      </c>
      <c r="WPX60" s="233" t="s">
        <v>344</v>
      </c>
      <c r="WPY60" s="233">
        <v>25</v>
      </c>
      <c r="WPZ60" s="233" t="s">
        <v>342</v>
      </c>
      <c r="WQA60" s="233">
        <v>3.8</v>
      </c>
      <c r="WQB60" s="233">
        <f>WPY60*WQA60</f>
        <v>95</v>
      </c>
      <c r="WQC60" s="233">
        <v>12</v>
      </c>
      <c r="WQD60" s="233">
        <v>142</v>
      </c>
      <c r="WQE60" s="233" t="s">
        <v>343</v>
      </c>
      <c r="WQF60" s="233" t="s">
        <v>344</v>
      </c>
      <c r="WQG60" s="233">
        <v>25</v>
      </c>
      <c r="WQH60" s="233" t="s">
        <v>342</v>
      </c>
      <c r="WQI60" s="233">
        <v>3.8</v>
      </c>
      <c r="WQJ60" s="233">
        <f>WQG60*WQI60</f>
        <v>95</v>
      </c>
      <c r="WQK60" s="233">
        <v>12</v>
      </c>
      <c r="WQL60" s="233">
        <v>142</v>
      </c>
      <c r="WQM60" s="233" t="s">
        <v>343</v>
      </c>
      <c r="WQN60" s="233" t="s">
        <v>344</v>
      </c>
      <c r="WQO60" s="233">
        <v>25</v>
      </c>
      <c r="WQP60" s="233" t="s">
        <v>342</v>
      </c>
      <c r="WQQ60" s="233">
        <v>3.8</v>
      </c>
      <c r="WQR60" s="233">
        <f>WQO60*WQQ60</f>
        <v>95</v>
      </c>
      <c r="WQS60" s="233">
        <v>12</v>
      </c>
      <c r="WQT60" s="233">
        <v>142</v>
      </c>
      <c r="WQU60" s="233" t="s">
        <v>343</v>
      </c>
      <c r="WQV60" s="233" t="s">
        <v>344</v>
      </c>
      <c r="WQW60" s="233">
        <v>25</v>
      </c>
      <c r="WQX60" s="233" t="s">
        <v>342</v>
      </c>
      <c r="WQY60" s="233">
        <v>3.8</v>
      </c>
      <c r="WQZ60" s="233">
        <f>WQW60*WQY60</f>
        <v>95</v>
      </c>
      <c r="WRA60" s="233">
        <v>12</v>
      </c>
      <c r="WRB60" s="233">
        <v>142</v>
      </c>
      <c r="WRC60" s="233" t="s">
        <v>343</v>
      </c>
      <c r="WRD60" s="233" t="s">
        <v>344</v>
      </c>
      <c r="WRE60" s="233">
        <v>25</v>
      </c>
      <c r="WRF60" s="233" t="s">
        <v>342</v>
      </c>
      <c r="WRG60" s="233">
        <v>3.8</v>
      </c>
      <c r="WRH60" s="233">
        <f>WRE60*WRG60</f>
        <v>95</v>
      </c>
      <c r="WRI60" s="233">
        <v>12</v>
      </c>
      <c r="WRJ60" s="233">
        <v>142</v>
      </c>
      <c r="WRK60" s="233" t="s">
        <v>343</v>
      </c>
      <c r="WRL60" s="233" t="s">
        <v>344</v>
      </c>
      <c r="WRM60" s="233">
        <v>25</v>
      </c>
      <c r="WRN60" s="233" t="s">
        <v>342</v>
      </c>
      <c r="WRO60" s="233">
        <v>3.8</v>
      </c>
      <c r="WRP60" s="233">
        <f>WRM60*WRO60</f>
        <v>95</v>
      </c>
      <c r="WRQ60" s="233">
        <v>12</v>
      </c>
      <c r="WRR60" s="233">
        <v>142</v>
      </c>
      <c r="WRS60" s="233" t="s">
        <v>343</v>
      </c>
      <c r="WRT60" s="233" t="s">
        <v>344</v>
      </c>
      <c r="WRU60" s="233">
        <v>25</v>
      </c>
      <c r="WRV60" s="233" t="s">
        <v>342</v>
      </c>
      <c r="WRW60" s="233">
        <v>3.8</v>
      </c>
      <c r="WRX60" s="233">
        <f>WRU60*WRW60</f>
        <v>95</v>
      </c>
      <c r="WRY60" s="233">
        <v>12</v>
      </c>
      <c r="WRZ60" s="233">
        <v>142</v>
      </c>
      <c r="WSA60" s="233" t="s">
        <v>343</v>
      </c>
      <c r="WSB60" s="233" t="s">
        <v>344</v>
      </c>
      <c r="WSC60" s="233">
        <v>25</v>
      </c>
      <c r="WSD60" s="233" t="s">
        <v>342</v>
      </c>
      <c r="WSE60" s="233">
        <v>3.8</v>
      </c>
      <c r="WSF60" s="233">
        <f>WSC60*WSE60</f>
        <v>95</v>
      </c>
      <c r="WSG60" s="233">
        <v>12</v>
      </c>
      <c r="WSH60" s="233">
        <v>142</v>
      </c>
      <c r="WSI60" s="233" t="s">
        <v>343</v>
      </c>
      <c r="WSJ60" s="233" t="s">
        <v>344</v>
      </c>
      <c r="WSK60" s="233">
        <v>25</v>
      </c>
      <c r="WSL60" s="233" t="s">
        <v>342</v>
      </c>
      <c r="WSM60" s="233">
        <v>3.8</v>
      </c>
      <c r="WSN60" s="233">
        <f>WSK60*WSM60</f>
        <v>95</v>
      </c>
      <c r="WSO60" s="233">
        <v>12</v>
      </c>
      <c r="WSP60" s="233">
        <v>142</v>
      </c>
      <c r="WSQ60" s="233" t="s">
        <v>343</v>
      </c>
      <c r="WSR60" s="233" t="s">
        <v>344</v>
      </c>
      <c r="WSS60" s="233">
        <v>25</v>
      </c>
      <c r="WST60" s="233" t="s">
        <v>342</v>
      </c>
      <c r="WSU60" s="233">
        <v>3.8</v>
      </c>
      <c r="WSV60" s="233">
        <f>WSS60*WSU60</f>
        <v>95</v>
      </c>
      <c r="WSW60" s="233">
        <v>12</v>
      </c>
      <c r="WSX60" s="233">
        <v>142</v>
      </c>
      <c r="WSY60" s="233" t="s">
        <v>343</v>
      </c>
      <c r="WSZ60" s="233" t="s">
        <v>344</v>
      </c>
      <c r="WTA60" s="233">
        <v>25</v>
      </c>
      <c r="WTB60" s="233" t="s">
        <v>342</v>
      </c>
      <c r="WTC60" s="233">
        <v>3.8</v>
      </c>
      <c r="WTD60" s="233">
        <f>WTA60*WTC60</f>
        <v>95</v>
      </c>
      <c r="WTE60" s="233">
        <v>12</v>
      </c>
      <c r="WTF60" s="233">
        <v>142</v>
      </c>
      <c r="WTG60" s="233" t="s">
        <v>343</v>
      </c>
      <c r="WTH60" s="233" t="s">
        <v>344</v>
      </c>
      <c r="WTI60" s="233">
        <v>25</v>
      </c>
      <c r="WTJ60" s="233" t="s">
        <v>342</v>
      </c>
      <c r="WTK60" s="233">
        <v>3.8</v>
      </c>
      <c r="WTL60" s="233">
        <f>WTI60*WTK60</f>
        <v>95</v>
      </c>
      <c r="WTM60" s="233">
        <v>12</v>
      </c>
      <c r="WTN60" s="233">
        <v>142</v>
      </c>
      <c r="WTO60" s="233" t="s">
        <v>343</v>
      </c>
      <c r="WTP60" s="233" t="s">
        <v>344</v>
      </c>
      <c r="WTQ60" s="233">
        <v>25</v>
      </c>
      <c r="WTR60" s="233" t="s">
        <v>342</v>
      </c>
      <c r="WTS60" s="233">
        <v>3.8</v>
      </c>
      <c r="WTT60" s="233">
        <f>WTQ60*WTS60</f>
        <v>95</v>
      </c>
      <c r="WTU60" s="233">
        <v>12</v>
      </c>
      <c r="WTV60" s="233">
        <v>142</v>
      </c>
      <c r="WTW60" s="233" t="s">
        <v>343</v>
      </c>
      <c r="WTX60" s="233" t="s">
        <v>344</v>
      </c>
      <c r="WTY60" s="233">
        <v>25</v>
      </c>
      <c r="WTZ60" s="233" t="s">
        <v>342</v>
      </c>
      <c r="WUA60" s="233">
        <v>3.8</v>
      </c>
      <c r="WUB60" s="233">
        <f>WTY60*WUA60</f>
        <v>95</v>
      </c>
      <c r="WUC60" s="233">
        <v>12</v>
      </c>
      <c r="WUD60" s="233">
        <v>142</v>
      </c>
      <c r="WUE60" s="233" t="s">
        <v>343</v>
      </c>
      <c r="WUF60" s="233" t="s">
        <v>344</v>
      </c>
      <c r="WUG60" s="233">
        <v>25</v>
      </c>
      <c r="WUH60" s="233" t="s">
        <v>342</v>
      </c>
      <c r="WUI60" s="233">
        <v>3.8</v>
      </c>
      <c r="WUJ60" s="233">
        <f>WUG60*WUI60</f>
        <v>95</v>
      </c>
      <c r="WUK60" s="233">
        <v>12</v>
      </c>
      <c r="WUL60" s="233">
        <v>142</v>
      </c>
      <c r="WUM60" s="233" t="s">
        <v>343</v>
      </c>
      <c r="WUN60" s="233" t="s">
        <v>344</v>
      </c>
      <c r="WUO60" s="233">
        <v>25</v>
      </c>
      <c r="WUP60" s="233" t="s">
        <v>342</v>
      </c>
      <c r="WUQ60" s="233">
        <v>3.8</v>
      </c>
      <c r="WUR60" s="233">
        <f>WUO60*WUQ60</f>
        <v>95</v>
      </c>
      <c r="WUS60" s="233">
        <v>12</v>
      </c>
      <c r="WUT60" s="233">
        <v>142</v>
      </c>
      <c r="WUU60" s="233" t="s">
        <v>343</v>
      </c>
      <c r="WUV60" s="233" t="s">
        <v>344</v>
      </c>
      <c r="WUW60" s="233">
        <v>25</v>
      </c>
      <c r="WUX60" s="233" t="s">
        <v>342</v>
      </c>
      <c r="WUY60" s="233">
        <v>3.8</v>
      </c>
      <c r="WUZ60" s="233">
        <f>WUW60*WUY60</f>
        <v>95</v>
      </c>
      <c r="WVA60" s="233">
        <v>12</v>
      </c>
      <c r="WVB60" s="233">
        <v>142</v>
      </c>
      <c r="WVC60" s="233" t="s">
        <v>343</v>
      </c>
      <c r="WVD60" s="233" t="s">
        <v>344</v>
      </c>
      <c r="WVE60" s="233">
        <v>25</v>
      </c>
      <c r="WVF60" s="233" t="s">
        <v>342</v>
      </c>
      <c r="WVG60" s="233">
        <v>3.8</v>
      </c>
      <c r="WVH60" s="233">
        <f>WVE60*WVG60</f>
        <v>95</v>
      </c>
      <c r="WVI60" s="233">
        <v>12</v>
      </c>
      <c r="WVJ60" s="233">
        <v>142</v>
      </c>
      <c r="WVK60" s="233" t="s">
        <v>343</v>
      </c>
      <c r="WVL60" s="233" t="s">
        <v>344</v>
      </c>
      <c r="WVM60" s="233">
        <v>25</v>
      </c>
      <c r="WVN60" s="233" t="s">
        <v>342</v>
      </c>
      <c r="WVO60" s="233">
        <v>3.8</v>
      </c>
      <c r="WVP60" s="233">
        <f>WVM60*WVO60</f>
        <v>95</v>
      </c>
      <c r="WVQ60" s="233">
        <v>12</v>
      </c>
      <c r="WVR60" s="233">
        <v>142</v>
      </c>
      <c r="WVS60" s="233" t="s">
        <v>343</v>
      </c>
      <c r="WVT60" s="233" t="s">
        <v>344</v>
      </c>
      <c r="WVU60" s="233">
        <v>25</v>
      </c>
      <c r="WVV60" s="233" t="s">
        <v>342</v>
      </c>
      <c r="WVW60" s="233">
        <v>3.8</v>
      </c>
      <c r="WVX60" s="233">
        <f>WVU60*WVW60</f>
        <v>95</v>
      </c>
      <c r="WVY60" s="233">
        <v>12</v>
      </c>
      <c r="WVZ60" s="233">
        <v>142</v>
      </c>
      <c r="WWA60" s="233" t="s">
        <v>343</v>
      </c>
      <c r="WWB60" s="233" t="s">
        <v>344</v>
      </c>
      <c r="WWC60" s="233">
        <v>25</v>
      </c>
      <c r="WWD60" s="233" t="s">
        <v>342</v>
      </c>
      <c r="WWE60" s="233">
        <v>3.8</v>
      </c>
      <c r="WWF60" s="233">
        <f>WWC60*WWE60</f>
        <v>95</v>
      </c>
      <c r="WWG60" s="233">
        <v>12</v>
      </c>
      <c r="WWH60" s="233">
        <v>142</v>
      </c>
      <c r="WWI60" s="233" t="s">
        <v>343</v>
      </c>
      <c r="WWJ60" s="233" t="s">
        <v>344</v>
      </c>
      <c r="WWK60" s="233">
        <v>25</v>
      </c>
      <c r="WWL60" s="233" t="s">
        <v>342</v>
      </c>
      <c r="WWM60" s="233">
        <v>3.8</v>
      </c>
      <c r="WWN60" s="233">
        <f>WWK60*WWM60</f>
        <v>95</v>
      </c>
      <c r="WWO60" s="233">
        <v>12</v>
      </c>
      <c r="WWP60" s="233">
        <v>142</v>
      </c>
      <c r="WWQ60" s="233" t="s">
        <v>343</v>
      </c>
      <c r="WWR60" s="233" t="s">
        <v>344</v>
      </c>
      <c r="WWS60" s="233">
        <v>25</v>
      </c>
      <c r="WWT60" s="233" t="s">
        <v>342</v>
      </c>
      <c r="WWU60" s="233">
        <v>3.8</v>
      </c>
      <c r="WWV60" s="233">
        <f>WWS60*WWU60</f>
        <v>95</v>
      </c>
      <c r="WWW60" s="233">
        <v>12</v>
      </c>
      <c r="WWX60" s="233">
        <v>142</v>
      </c>
      <c r="WWY60" s="233" t="s">
        <v>343</v>
      </c>
      <c r="WWZ60" s="233" t="s">
        <v>344</v>
      </c>
      <c r="WXA60" s="233">
        <v>25</v>
      </c>
      <c r="WXB60" s="233" t="s">
        <v>342</v>
      </c>
      <c r="WXC60" s="233">
        <v>3.8</v>
      </c>
      <c r="WXD60" s="233">
        <f>WXA60*WXC60</f>
        <v>95</v>
      </c>
      <c r="WXE60" s="233">
        <v>12</v>
      </c>
      <c r="WXF60" s="233">
        <v>142</v>
      </c>
      <c r="WXG60" s="233" t="s">
        <v>343</v>
      </c>
      <c r="WXH60" s="233" t="s">
        <v>344</v>
      </c>
      <c r="WXI60" s="233">
        <v>25</v>
      </c>
      <c r="WXJ60" s="233" t="s">
        <v>342</v>
      </c>
      <c r="WXK60" s="233">
        <v>3.8</v>
      </c>
      <c r="WXL60" s="233">
        <f>WXI60*WXK60</f>
        <v>95</v>
      </c>
      <c r="WXM60" s="233">
        <v>12</v>
      </c>
      <c r="WXN60" s="233">
        <v>142</v>
      </c>
      <c r="WXO60" s="233" t="s">
        <v>343</v>
      </c>
      <c r="WXP60" s="233" t="s">
        <v>344</v>
      </c>
      <c r="WXQ60" s="233">
        <v>25</v>
      </c>
      <c r="WXR60" s="233" t="s">
        <v>342</v>
      </c>
      <c r="WXS60" s="233">
        <v>3.8</v>
      </c>
      <c r="WXT60" s="233">
        <f>WXQ60*WXS60</f>
        <v>95</v>
      </c>
      <c r="WXU60" s="233">
        <v>12</v>
      </c>
      <c r="WXV60" s="233">
        <v>142</v>
      </c>
      <c r="WXW60" s="233" t="s">
        <v>343</v>
      </c>
      <c r="WXX60" s="233" t="s">
        <v>344</v>
      </c>
      <c r="WXY60" s="233">
        <v>25</v>
      </c>
      <c r="WXZ60" s="233" t="s">
        <v>342</v>
      </c>
      <c r="WYA60" s="233">
        <v>3.8</v>
      </c>
      <c r="WYB60" s="233">
        <f>WXY60*WYA60</f>
        <v>95</v>
      </c>
      <c r="WYC60" s="233">
        <v>12</v>
      </c>
      <c r="WYD60" s="233">
        <v>142</v>
      </c>
      <c r="WYE60" s="233" t="s">
        <v>343</v>
      </c>
      <c r="WYF60" s="233" t="s">
        <v>344</v>
      </c>
      <c r="WYG60" s="233">
        <v>25</v>
      </c>
      <c r="WYH60" s="233" t="s">
        <v>342</v>
      </c>
      <c r="WYI60" s="233">
        <v>3.8</v>
      </c>
      <c r="WYJ60" s="233">
        <f>WYG60*WYI60</f>
        <v>95</v>
      </c>
      <c r="WYK60" s="233">
        <v>12</v>
      </c>
      <c r="WYL60" s="233">
        <v>142</v>
      </c>
      <c r="WYM60" s="233" t="s">
        <v>343</v>
      </c>
      <c r="WYN60" s="233" t="s">
        <v>344</v>
      </c>
      <c r="WYO60" s="233">
        <v>25</v>
      </c>
      <c r="WYP60" s="233" t="s">
        <v>342</v>
      </c>
      <c r="WYQ60" s="233">
        <v>3.8</v>
      </c>
      <c r="WYR60" s="233">
        <f>WYO60*WYQ60</f>
        <v>95</v>
      </c>
      <c r="WYS60" s="233">
        <v>12</v>
      </c>
      <c r="WYT60" s="233">
        <v>142</v>
      </c>
      <c r="WYU60" s="233" t="s">
        <v>343</v>
      </c>
      <c r="WYV60" s="233" t="s">
        <v>344</v>
      </c>
      <c r="WYW60" s="233">
        <v>25</v>
      </c>
      <c r="WYX60" s="233" t="s">
        <v>342</v>
      </c>
      <c r="WYY60" s="233">
        <v>3.8</v>
      </c>
      <c r="WYZ60" s="233">
        <f>WYW60*WYY60</f>
        <v>95</v>
      </c>
      <c r="WZA60" s="233">
        <v>12</v>
      </c>
      <c r="WZB60" s="233">
        <v>142</v>
      </c>
      <c r="WZC60" s="233" t="s">
        <v>343</v>
      </c>
      <c r="WZD60" s="233" t="s">
        <v>344</v>
      </c>
      <c r="WZE60" s="233">
        <v>25</v>
      </c>
      <c r="WZF60" s="233" t="s">
        <v>342</v>
      </c>
      <c r="WZG60" s="233">
        <v>3.8</v>
      </c>
      <c r="WZH60" s="233">
        <f>WZE60*WZG60</f>
        <v>95</v>
      </c>
      <c r="WZI60" s="233">
        <v>12</v>
      </c>
      <c r="WZJ60" s="233">
        <v>142</v>
      </c>
      <c r="WZK60" s="233" t="s">
        <v>343</v>
      </c>
      <c r="WZL60" s="233" t="s">
        <v>344</v>
      </c>
      <c r="WZM60" s="233">
        <v>25</v>
      </c>
      <c r="WZN60" s="233" t="s">
        <v>342</v>
      </c>
      <c r="WZO60" s="233">
        <v>3.8</v>
      </c>
      <c r="WZP60" s="233">
        <f>WZM60*WZO60</f>
        <v>95</v>
      </c>
      <c r="WZQ60" s="233">
        <v>12</v>
      </c>
      <c r="WZR60" s="233">
        <v>142</v>
      </c>
      <c r="WZS60" s="233" t="s">
        <v>343</v>
      </c>
      <c r="WZT60" s="233" t="s">
        <v>344</v>
      </c>
      <c r="WZU60" s="233">
        <v>25</v>
      </c>
      <c r="WZV60" s="233" t="s">
        <v>342</v>
      </c>
      <c r="WZW60" s="233">
        <v>3.8</v>
      </c>
      <c r="WZX60" s="233">
        <f>WZU60*WZW60</f>
        <v>95</v>
      </c>
      <c r="WZY60" s="233">
        <v>12</v>
      </c>
      <c r="WZZ60" s="233">
        <v>142</v>
      </c>
      <c r="XAA60" s="233" t="s">
        <v>343</v>
      </c>
      <c r="XAB60" s="233" t="s">
        <v>344</v>
      </c>
      <c r="XAC60" s="233">
        <v>25</v>
      </c>
      <c r="XAD60" s="233" t="s">
        <v>342</v>
      </c>
      <c r="XAE60" s="233">
        <v>3.8</v>
      </c>
      <c r="XAF60" s="233">
        <f>XAC60*XAE60</f>
        <v>95</v>
      </c>
      <c r="XAG60" s="233">
        <v>12</v>
      </c>
      <c r="XAH60" s="233">
        <v>142</v>
      </c>
      <c r="XAI60" s="233" t="s">
        <v>343</v>
      </c>
      <c r="XAJ60" s="233" t="s">
        <v>344</v>
      </c>
      <c r="XAK60" s="233">
        <v>25</v>
      </c>
      <c r="XAL60" s="233" t="s">
        <v>342</v>
      </c>
      <c r="XAM60" s="233">
        <v>3.8</v>
      </c>
      <c r="XAN60" s="233">
        <f>XAK60*XAM60</f>
        <v>95</v>
      </c>
      <c r="XAO60" s="233">
        <v>12</v>
      </c>
      <c r="XAP60" s="233">
        <v>142</v>
      </c>
      <c r="XAQ60" s="233" t="s">
        <v>343</v>
      </c>
      <c r="XAR60" s="233" t="s">
        <v>344</v>
      </c>
      <c r="XAS60" s="233">
        <v>25</v>
      </c>
      <c r="XAT60" s="233" t="s">
        <v>342</v>
      </c>
      <c r="XAU60" s="233">
        <v>3.8</v>
      </c>
      <c r="XAV60" s="233">
        <f>XAS60*XAU60</f>
        <v>95</v>
      </c>
      <c r="XAW60" s="233">
        <v>12</v>
      </c>
      <c r="XAX60" s="233">
        <v>142</v>
      </c>
      <c r="XAY60" s="233" t="s">
        <v>343</v>
      </c>
      <c r="XAZ60" s="233" t="s">
        <v>344</v>
      </c>
      <c r="XBA60" s="233">
        <v>25</v>
      </c>
      <c r="XBB60" s="233" t="s">
        <v>342</v>
      </c>
      <c r="XBC60" s="233">
        <v>3.8</v>
      </c>
      <c r="XBD60" s="233">
        <f>XBA60*XBC60</f>
        <v>95</v>
      </c>
      <c r="XBE60" s="233">
        <v>12</v>
      </c>
      <c r="XBF60" s="233">
        <v>142</v>
      </c>
      <c r="XBG60" s="233" t="s">
        <v>343</v>
      </c>
      <c r="XBH60" s="233" t="s">
        <v>344</v>
      </c>
      <c r="XBI60" s="233">
        <v>25</v>
      </c>
      <c r="XBJ60" s="233" t="s">
        <v>342</v>
      </c>
      <c r="XBK60" s="233">
        <v>3.8</v>
      </c>
      <c r="XBL60" s="233">
        <f>XBI60*XBK60</f>
        <v>95</v>
      </c>
      <c r="XBM60" s="233">
        <v>12</v>
      </c>
      <c r="XBN60" s="233">
        <v>142</v>
      </c>
      <c r="XBO60" s="233" t="s">
        <v>343</v>
      </c>
      <c r="XBP60" s="233" t="s">
        <v>344</v>
      </c>
      <c r="XBQ60" s="233">
        <v>25</v>
      </c>
      <c r="XBR60" s="233" t="s">
        <v>342</v>
      </c>
      <c r="XBS60" s="233">
        <v>3.8</v>
      </c>
      <c r="XBT60" s="233">
        <f>XBQ60*XBS60</f>
        <v>95</v>
      </c>
      <c r="XBU60" s="233">
        <v>12</v>
      </c>
      <c r="XBV60" s="233">
        <v>142</v>
      </c>
      <c r="XBW60" s="233" t="s">
        <v>343</v>
      </c>
      <c r="XBX60" s="233" t="s">
        <v>344</v>
      </c>
      <c r="XBY60" s="233">
        <v>25</v>
      </c>
      <c r="XBZ60" s="233" t="s">
        <v>342</v>
      </c>
      <c r="XCA60" s="233">
        <v>3.8</v>
      </c>
      <c r="XCB60" s="233">
        <f>XBY60*XCA60</f>
        <v>95</v>
      </c>
      <c r="XCC60" s="233">
        <v>12</v>
      </c>
      <c r="XCD60" s="233">
        <v>142</v>
      </c>
      <c r="XCE60" s="233" t="s">
        <v>343</v>
      </c>
      <c r="XCF60" s="233" t="s">
        <v>344</v>
      </c>
      <c r="XCG60" s="233">
        <v>25</v>
      </c>
      <c r="XCH60" s="233" t="s">
        <v>342</v>
      </c>
      <c r="XCI60" s="233">
        <v>3.8</v>
      </c>
      <c r="XCJ60" s="233">
        <f>XCG60*XCI60</f>
        <v>95</v>
      </c>
      <c r="XCK60" s="233">
        <v>12</v>
      </c>
      <c r="XCL60" s="233">
        <v>142</v>
      </c>
      <c r="XCM60" s="233" t="s">
        <v>343</v>
      </c>
      <c r="XCN60" s="233" t="s">
        <v>344</v>
      </c>
      <c r="XCO60" s="233">
        <v>25</v>
      </c>
      <c r="XCP60" s="233" t="s">
        <v>342</v>
      </c>
      <c r="XCQ60" s="233">
        <v>3.8</v>
      </c>
      <c r="XCR60" s="233">
        <f>XCO60*XCQ60</f>
        <v>95</v>
      </c>
      <c r="XCS60" s="233">
        <v>12</v>
      </c>
      <c r="XCT60" s="233">
        <v>142</v>
      </c>
      <c r="XCU60" s="233" t="s">
        <v>343</v>
      </c>
      <c r="XCV60" s="233" t="s">
        <v>344</v>
      </c>
      <c r="XCW60" s="233">
        <v>25</v>
      </c>
      <c r="XCX60" s="233" t="s">
        <v>342</v>
      </c>
      <c r="XCY60" s="233">
        <v>3.8</v>
      </c>
      <c r="XCZ60" s="233">
        <f>XCW60*XCY60</f>
        <v>95</v>
      </c>
      <c r="XDA60" s="233">
        <v>12</v>
      </c>
      <c r="XDB60" s="233">
        <v>142</v>
      </c>
      <c r="XDC60" s="233" t="s">
        <v>343</v>
      </c>
      <c r="XDD60" s="233" t="s">
        <v>344</v>
      </c>
      <c r="XDE60" s="233">
        <v>25</v>
      </c>
      <c r="XDF60" s="233" t="s">
        <v>342</v>
      </c>
      <c r="XDG60" s="233">
        <v>3.8</v>
      </c>
      <c r="XDH60" s="233">
        <f>XDE60*XDG60</f>
        <v>95</v>
      </c>
      <c r="XDI60" s="233">
        <v>12</v>
      </c>
      <c r="XDJ60" s="233">
        <v>142</v>
      </c>
      <c r="XDK60" s="233" t="s">
        <v>343</v>
      </c>
      <c r="XDL60" s="233" t="s">
        <v>344</v>
      </c>
      <c r="XDM60" s="233">
        <v>25</v>
      </c>
      <c r="XDN60" s="233" t="s">
        <v>342</v>
      </c>
      <c r="XDO60" s="233">
        <v>3.8</v>
      </c>
      <c r="XDP60" s="233">
        <f>XDM60*XDO60</f>
        <v>95</v>
      </c>
      <c r="XDQ60" s="233">
        <v>12</v>
      </c>
      <c r="XDR60" s="233">
        <v>142</v>
      </c>
      <c r="XDS60" s="233" t="s">
        <v>343</v>
      </c>
      <c r="XDT60" s="233" t="s">
        <v>344</v>
      </c>
      <c r="XDU60" s="233">
        <v>25</v>
      </c>
      <c r="XDV60" s="233" t="s">
        <v>342</v>
      </c>
      <c r="XDW60" s="233">
        <v>3.8</v>
      </c>
      <c r="XDX60" s="233">
        <f>XDU60*XDW60</f>
        <v>95</v>
      </c>
      <c r="XDY60" s="233">
        <v>12</v>
      </c>
      <c r="XDZ60" s="233">
        <v>142</v>
      </c>
      <c r="XEA60" s="233" t="s">
        <v>343</v>
      </c>
      <c r="XEB60" s="233" t="s">
        <v>344</v>
      </c>
      <c r="XEC60" s="233">
        <v>25</v>
      </c>
      <c r="XED60" s="233" t="s">
        <v>342</v>
      </c>
      <c r="XEE60" s="233">
        <v>3.8</v>
      </c>
      <c r="XEF60" s="233">
        <f>XEC60*XEE60</f>
        <v>95</v>
      </c>
      <c r="XEG60" s="233">
        <v>12</v>
      </c>
      <c r="XEH60" s="233">
        <v>142</v>
      </c>
      <c r="XEI60" s="233" t="s">
        <v>343</v>
      </c>
      <c r="XEJ60" s="233" t="s">
        <v>344</v>
      </c>
      <c r="XEK60" s="233">
        <v>25</v>
      </c>
      <c r="XEL60" s="233" t="s">
        <v>342</v>
      </c>
      <c r="XEM60" s="233">
        <v>3.8</v>
      </c>
      <c r="XEN60" s="233">
        <f>XEK60*XEM60</f>
        <v>95</v>
      </c>
      <c r="XEO60" s="233">
        <v>12</v>
      </c>
      <c r="XEP60" s="233">
        <v>142</v>
      </c>
      <c r="XEQ60" s="233" t="s">
        <v>343</v>
      </c>
      <c r="XER60" s="233" t="s">
        <v>344</v>
      </c>
      <c r="XES60" s="233">
        <v>25</v>
      </c>
      <c r="XET60" s="233" t="s">
        <v>342</v>
      </c>
      <c r="XEU60" s="233">
        <v>3.8</v>
      </c>
      <c r="XEV60" s="233">
        <f>XES60*XEU60</f>
        <v>95</v>
      </c>
      <c r="XEW60" s="233">
        <v>12</v>
      </c>
      <c r="XEX60" s="233">
        <v>142</v>
      </c>
      <c r="XEY60" s="233" t="s">
        <v>343</v>
      </c>
      <c r="XEZ60" s="233" t="s">
        <v>344</v>
      </c>
      <c r="XFA60" s="233">
        <v>25</v>
      </c>
      <c r="XFB60" s="233" t="s">
        <v>342</v>
      </c>
      <c r="XFC60" s="233">
        <v>3.8</v>
      </c>
      <c r="XFD60" s="233">
        <f>XFA60*XFC60</f>
        <v>95</v>
      </c>
    </row>
    <row r="61" spans="1:16384">
      <c r="A61" s="355"/>
      <c r="C61" s="355"/>
      <c r="G61" s="1918"/>
    </row>
    <row r="62" spans="1:16384" ht="39.6">
      <c r="A62" s="1024">
        <v>12</v>
      </c>
      <c r="B62" s="1024">
        <v>142</v>
      </c>
      <c r="C62" s="1204" t="s">
        <v>343</v>
      </c>
      <c r="D62" s="351" t="s">
        <v>344</v>
      </c>
      <c r="E62" s="1185">
        <v>30</v>
      </c>
      <c r="F62" s="1186" t="s">
        <v>342</v>
      </c>
      <c r="G62" s="1918"/>
      <c r="H62" s="412">
        <f>E62*G62</f>
        <v>0</v>
      </c>
    </row>
    <row r="63" spans="1:16384">
      <c r="A63" s="1024"/>
      <c r="B63" s="1024"/>
      <c r="C63" s="1204"/>
      <c r="E63" s="1185"/>
      <c r="F63" s="1186"/>
      <c r="G63" s="1918"/>
    </row>
    <row r="64" spans="1:16384" ht="26.4">
      <c r="A64" s="1024">
        <v>12</v>
      </c>
      <c r="B64" s="1024">
        <v>151</v>
      </c>
      <c r="C64" s="1204" t="s">
        <v>345</v>
      </c>
      <c r="D64" s="351" t="s">
        <v>344</v>
      </c>
      <c r="E64" s="1185">
        <v>9</v>
      </c>
      <c r="F64" s="1186" t="s">
        <v>11</v>
      </c>
      <c r="G64" s="1918"/>
      <c r="H64" s="412">
        <f>E64*G64</f>
        <v>0</v>
      </c>
    </row>
    <row r="65" spans="1:9">
      <c r="A65" s="1024"/>
      <c r="B65" s="1024"/>
      <c r="C65" s="1204"/>
      <c r="E65" s="1185"/>
      <c r="F65" s="1186"/>
      <c r="G65" s="1918"/>
    </row>
    <row r="66" spans="1:9" ht="28.2" customHeight="1">
      <c r="A66" s="1024">
        <v>12</v>
      </c>
      <c r="B66" s="1024">
        <v>163</v>
      </c>
      <c r="C66" s="1204" t="s">
        <v>346</v>
      </c>
      <c r="E66" s="1185">
        <v>9</v>
      </c>
      <c r="F66" s="1186" t="s">
        <v>11</v>
      </c>
      <c r="G66" s="1918"/>
      <c r="H66" s="412">
        <f>E66*G66</f>
        <v>0</v>
      </c>
    </row>
    <row r="67" spans="1:9">
      <c r="A67" s="1024"/>
      <c r="B67" s="1024"/>
      <c r="C67" s="1204"/>
      <c r="E67" s="1185"/>
      <c r="F67" s="1186"/>
      <c r="G67" s="1918"/>
    </row>
    <row r="68" spans="1:9">
      <c r="A68" s="371" t="s">
        <v>347</v>
      </c>
      <c r="B68" s="487"/>
      <c r="C68" s="360" t="s">
        <v>348</v>
      </c>
      <c r="D68" s="362"/>
      <c r="E68" s="1202"/>
      <c r="F68" s="1203"/>
      <c r="G68" s="1918"/>
      <c r="H68" s="477"/>
    </row>
    <row r="69" spans="1:9" ht="41.4">
      <c r="A69" s="1024">
        <v>12</v>
      </c>
      <c r="B69" s="1024">
        <v>221</v>
      </c>
      <c r="C69" s="1204" t="s">
        <v>349</v>
      </c>
      <c r="D69" s="356" t="s">
        <v>1647</v>
      </c>
      <c r="E69" s="1185">
        <v>5</v>
      </c>
      <c r="F69" s="1186" t="s">
        <v>11</v>
      </c>
      <c r="G69" s="1918"/>
      <c r="H69" s="412">
        <f>E69*G69</f>
        <v>0</v>
      </c>
    </row>
    <row r="70" spans="1:9" customFormat="1" ht="14.4">
      <c r="G70" s="1918"/>
    </row>
    <row r="71" spans="1:9" ht="15">
      <c r="A71" s="371" t="s">
        <v>355</v>
      </c>
      <c r="B71" s="487"/>
      <c r="C71" s="360" t="s">
        <v>356</v>
      </c>
      <c r="D71" s="362"/>
      <c r="E71" s="487"/>
      <c r="F71" s="476"/>
      <c r="G71" s="1918"/>
      <c r="H71" s="477"/>
      <c r="I71" s="2"/>
    </row>
    <row r="72" spans="1:9" ht="26.4">
      <c r="A72" s="1024">
        <v>12</v>
      </c>
      <c r="B72" s="1024">
        <v>321</v>
      </c>
      <c r="C72" s="1204" t="s">
        <v>1246</v>
      </c>
      <c r="D72" s="385" t="s">
        <v>1245</v>
      </c>
      <c r="E72" s="1185">
        <v>74.400000000000006</v>
      </c>
      <c r="F72" s="1186" t="s">
        <v>342</v>
      </c>
      <c r="G72" s="1918"/>
      <c r="H72" s="412">
        <f>E72*G72</f>
        <v>0</v>
      </c>
    </row>
    <row r="73" spans="1:9" ht="15">
      <c r="A73" s="354"/>
      <c r="C73" s="355"/>
      <c r="G73" s="1918"/>
      <c r="I73" s="2"/>
    </row>
    <row r="74" spans="1:9" ht="26.4">
      <c r="A74" s="1024">
        <v>12</v>
      </c>
      <c r="B74" s="1024">
        <v>322</v>
      </c>
      <c r="C74" s="1204" t="s">
        <v>357</v>
      </c>
      <c r="E74" s="1185">
        <v>407</v>
      </c>
      <c r="F74" s="1186" t="s">
        <v>342</v>
      </c>
      <c r="G74" s="1918"/>
      <c r="H74" s="412">
        <f>E74*G74</f>
        <v>0</v>
      </c>
    </row>
    <row r="75" spans="1:9">
      <c r="A75" s="1024"/>
      <c r="B75" s="1024"/>
      <c r="C75" s="1204"/>
      <c r="E75" s="1185"/>
      <c r="F75" s="1186"/>
      <c r="G75" s="1918"/>
    </row>
    <row r="76" spans="1:9" ht="41.4">
      <c r="A76" s="1024">
        <v>12</v>
      </c>
      <c r="B76" s="1024">
        <v>373</v>
      </c>
      <c r="C76" s="1204" t="s">
        <v>358</v>
      </c>
      <c r="D76" s="356" t="s">
        <v>359</v>
      </c>
      <c r="E76" s="1185">
        <v>43.25</v>
      </c>
      <c r="F76" s="1186" t="s">
        <v>342</v>
      </c>
      <c r="G76" s="1918"/>
      <c r="H76" s="412">
        <f>E76*G76</f>
        <v>0</v>
      </c>
    </row>
    <row r="77" spans="1:9">
      <c r="A77" s="1024"/>
      <c r="B77" s="1024"/>
      <c r="C77" s="1204"/>
      <c r="D77" s="356"/>
      <c r="E77" s="1185"/>
      <c r="F77" s="1186"/>
      <c r="G77" s="1918"/>
    </row>
    <row r="78" spans="1:9" ht="26.4">
      <c r="A78" s="1024">
        <v>12</v>
      </c>
      <c r="B78" s="1024">
        <v>382</v>
      </c>
      <c r="C78" s="1204" t="s">
        <v>360</v>
      </c>
      <c r="E78" s="1185">
        <v>33.25</v>
      </c>
      <c r="F78" s="1186" t="s">
        <v>353</v>
      </c>
      <c r="G78" s="1918"/>
      <c r="H78" s="412">
        <f>E78*G78</f>
        <v>0</v>
      </c>
    </row>
    <row r="79" spans="1:9">
      <c r="A79" s="1024"/>
      <c r="B79" s="1024"/>
      <c r="C79" s="1204"/>
      <c r="E79" s="1185"/>
      <c r="F79" s="1186"/>
      <c r="G79" s="1918"/>
    </row>
    <row r="80" spans="1:9" ht="26.4">
      <c r="A80" s="1024">
        <v>12</v>
      </c>
      <c r="B80" s="1024">
        <v>391</v>
      </c>
      <c r="C80" s="1204" t="s">
        <v>361</v>
      </c>
      <c r="E80" s="1185">
        <v>103.25</v>
      </c>
      <c r="F80" s="1186" t="s">
        <v>353</v>
      </c>
      <c r="G80" s="1918"/>
      <c r="H80" s="412">
        <f>E80*G80</f>
        <v>0</v>
      </c>
    </row>
    <row r="81" spans="1:14">
      <c r="A81" s="1024"/>
      <c r="B81" s="1024"/>
      <c r="C81" s="1204"/>
      <c r="E81" s="1185"/>
      <c r="F81" s="1186"/>
      <c r="G81" s="1918"/>
    </row>
    <row r="82" spans="1:14">
      <c r="A82" s="371" t="s">
        <v>1240</v>
      </c>
      <c r="B82" s="487"/>
      <c r="C82" s="360" t="s">
        <v>1239</v>
      </c>
      <c r="D82" s="362"/>
      <c r="E82" s="487"/>
      <c r="F82" s="476"/>
      <c r="G82" s="1918"/>
      <c r="H82" s="477"/>
    </row>
    <row r="83" spans="1:14">
      <c r="A83" s="354"/>
      <c r="C83" s="1204"/>
      <c r="G83" s="1918"/>
    </row>
    <row r="84" spans="1:14" ht="26.4">
      <c r="A84" s="1024" t="s">
        <v>1238</v>
      </c>
      <c r="B84" s="1024">
        <v>411</v>
      </c>
      <c r="C84" s="1204" t="s">
        <v>1237</v>
      </c>
      <c r="D84" s="384" t="s">
        <v>1236</v>
      </c>
      <c r="E84" s="1185">
        <v>3</v>
      </c>
      <c r="F84" s="1186" t="s">
        <v>353</v>
      </c>
      <c r="G84" s="1918"/>
      <c r="H84" s="412">
        <f>E84*G84</f>
        <v>0</v>
      </c>
    </row>
    <row r="85" spans="1:14">
      <c r="A85" s="354"/>
      <c r="C85" s="355"/>
      <c r="E85" s="1185"/>
      <c r="F85" s="1186"/>
      <c r="G85" s="1211"/>
    </row>
    <row r="86" spans="1:14" ht="15">
      <c r="A86" s="377" t="s">
        <v>10</v>
      </c>
      <c r="B86" s="378"/>
      <c r="C86" s="377" t="s">
        <v>9</v>
      </c>
      <c r="D86" s="348"/>
      <c r="E86" s="378"/>
      <c r="F86" s="379"/>
      <c r="G86" s="1933" t="s">
        <v>362</v>
      </c>
      <c r="H86" s="380">
        <f>SUM(H52:H85)</f>
        <v>0</v>
      </c>
      <c r="I86" s="2"/>
    </row>
    <row r="87" spans="1:14" ht="15">
      <c r="A87" s="2"/>
      <c r="B87" s="2"/>
      <c r="C87" s="2"/>
      <c r="E87" s="2"/>
      <c r="F87" s="381"/>
      <c r="G87" s="1934"/>
      <c r="H87" s="382"/>
    </row>
    <row r="88" spans="1:14">
      <c r="A88" s="334" t="s">
        <v>326</v>
      </c>
      <c r="B88" s="335"/>
      <c r="C88" s="334" t="s">
        <v>327</v>
      </c>
      <c r="D88" s="334" t="s">
        <v>328</v>
      </c>
      <c r="E88" s="336" t="s">
        <v>329</v>
      </c>
      <c r="F88" s="336" t="s">
        <v>330</v>
      </c>
      <c r="G88" s="1935" t="s">
        <v>331</v>
      </c>
      <c r="H88" s="338" t="s">
        <v>332</v>
      </c>
    </row>
    <row r="89" spans="1:14" ht="13.8" thickBot="1">
      <c r="A89" s="339" t="s">
        <v>333</v>
      </c>
      <c r="B89" s="340"/>
      <c r="C89" s="339" t="s">
        <v>333</v>
      </c>
      <c r="D89" s="341"/>
      <c r="E89" s="342" t="s">
        <v>333</v>
      </c>
      <c r="F89" s="343"/>
      <c r="G89" s="1936" t="s">
        <v>334</v>
      </c>
      <c r="H89" s="345"/>
    </row>
    <row r="90" spans="1:14" ht="13.8" thickTop="1">
      <c r="A90" s="346" t="s">
        <v>8</v>
      </c>
      <c r="B90" s="456"/>
      <c r="C90" s="346" t="s">
        <v>363</v>
      </c>
      <c r="D90" s="348"/>
      <c r="E90" s="456"/>
      <c r="F90" s="455"/>
      <c r="G90" s="1989"/>
      <c r="H90" s="457"/>
    </row>
    <row r="91" spans="1:14">
      <c r="G91" s="484"/>
    </row>
    <row r="92" spans="1:14" ht="18">
      <c r="A92" s="371" t="s">
        <v>364</v>
      </c>
      <c r="B92" s="487"/>
      <c r="C92" s="360" t="s">
        <v>18</v>
      </c>
      <c r="D92" s="362"/>
      <c r="E92" s="487"/>
      <c r="F92" s="476"/>
      <c r="G92" s="1990"/>
      <c r="H92" s="477"/>
      <c r="I92" s="2245"/>
      <c r="J92" s="2246"/>
      <c r="K92" s="2246"/>
      <c r="L92" s="2246"/>
      <c r="M92" s="2246"/>
      <c r="N92" s="2246"/>
    </row>
    <row r="93" spans="1:14" ht="26.4">
      <c r="A93" s="1208" t="s">
        <v>17</v>
      </c>
      <c r="B93" s="1024">
        <v>114</v>
      </c>
      <c r="C93" s="1190" t="s">
        <v>365</v>
      </c>
      <c r="D93" s="351" t="s">
        <v>366</v>
      </c>
      <c r="E93" s="412">
        <v>15</v>
      </c>
      <c r="F93" s="1186" t="s">
        <v>367</v>
      </c>
      <c r="G93" s="1918"/>
      <c r="H93" s="412">
        <f>E93*G93</f>
        <v>0</v>
      </c>
      <c r="I93" s="1023"/>
      <c r="J93" s="1023"/>
      <c r="K93" s="1023"/>
      <c r="L93" s="1023"/>
      <c r="M93" s="1023"/>
      <c r="N93" s="1023"/>
    </row>
    <row r="94" spans="1:14" ht="18">
      <c r="A94" s="1024"/>
      <c r="B94" s="1024"/>
      <c r="C94" s="1190"/>
      <c r="E94" s="412"/>
      <c r="F94" s="1186"/>
      <c r="G94" s="1918"/>
      <c r="I94" s="1023"/>
      <c r="J94" s="1023"/>
      <c r="K94" s="1023"/>
      <c r="L94" s="1023"/>
      <c r="M94" s="1023"/>
      <c r="N94" s="1023"/>
    </row>
    <row r="95" spans="1:14" ht="26.4">
      <c r="A95" s="1024">
        <v>21</v>
      </c>
      <c r="B95" s="1024">
        <v>224</v>
      </c>
      <c r="C95" s="1204" t="s">
        <v>486</v>
      </c>
      <c r="D95" s="351" t="s">
        <v>1646</v>
      </c>
      <c r="E95" s="412">
        <v>161.19999999999999</v>
      </c>
      <c r="F95" s="1186" t="s">
        <v>367</v>
      </c>
      <c r="G95" s="1918"/>
      <c r="H95" s="412">
        <f>E95*G95</f>
        <v>0</v>
      </c>
    </row>
    <row r="96" spans="1:14">
      <c r="A96" s="1024"/>
      <c r="B96" s="1024"/>
      <c r="C96" s="1204"/>
      <c r="E96" s="412"/>
      <c r="F96" s="1186"/>
      <c r="G96" s="1918"/>
    </row>
    <row r="97" spans="1:14" ht="26.4">
      <c r="A97" s="1024">
        <v>21</v>
      </c>
      <c r="B97" s="1024">
        <v>234</v>
      </c>
      <c r="C97" s="1204" t="s">
        <v>368</v>
      </c>
      <c r="D97" s="351" t="s">
        <v>1645</v>
      </c>
      <c r="E97" s="412">
        <v>376.15</v>
      </c>
      <c r="F97" s="1186" t="s">
        <v>367</v>
      </c>
      <c r="G97" s="1918"/>
      <c r="H97" s="412">
        <f>E97*G97</f>
        <v>0</v>
      </c>
    </row>
    <row r="98" spans="1:14">
      <c r="A98" s="1024"/>
      <c r="B98" s="1024"/>
      <c r="C98" s="1204"/>
      <c r="E98" s="412"/>
      <c r="F98" s="1186"/>
      <c r="G98" s="1918"/>
      <c r="J98" s="233" t="s">
        <v>366</v>
      </c>
    </row>
    <row r="99" spans="1:14" ht="66">
      <c r="A99" s="1024">
        <v>21</v>
      </c>
      <c r="B99" s="1024">
        <v>314</v>
      </c>
      <c r="C99" s="1204" t="s">
        <v>369</v>
      </c>
      <c r="D99" s="384" t="s">
        <v>1644</v>
      </c>
      <c r="E99" s="412">
        <v>8.15</v>
      </c>
      <c r="F99" s="1186" t="s">
        <v>367</v>
      </c>
      <c r="G99" s="1918"/>
      <c r="H99" s="412">
        <f>E99*G99</f>
        <v>0</v>
      </c>
    </row>
    <row r="100" spans="1:14">
      <c r="A100" s="1024"/>
      <c r="B100" s="1024"/>
      <c r="C100" s="1204"/>
      <c r="D100" s="385"/>
      <c r="E100" s="412"/>
      <c r="F100" s="1186"/>
      <c r="G100" s="1918"/>
    </row>
    <row r="101" spans="1:14" ht="66">
      <c r="A101" s="1024">
        <v>21</v>
      </c>
      <c r="B101" s="1024">
        <v>364</v>
      </c>
      <c r="C101" s="1204" t="s">
        <v>1232</v>
      </c>
      <c r="D101" s="385" t="s">
        <v>1231</v>
      </c>
      <c r="E101" s="412">
        <v>3.6</v>
      </c>
      <c r="F101" s="1186" t="s">
        <v>367</v>
      </c>
      <c r="G101" s="1918"/>
      <c r="H101" s="412">
        <f>E101*G101</f>
        <v>0</v>
      </c>
    </row>
    <row r="102" spans="1:14">
      <c r="A102" s="1024"/>
      <c r="B102" s="1024"/>
      <c r="C102" s="1204"/>
      <c r="E102" s="412"/>
      <c r="F102" s="1186"/>
      <c r="G102" s="1918"/>
    </row>
    <row r="103" spans="1:14">
      <c r="A103" s="371" t="s">
        <v>371</v>
      </c>
      <c r="B103" s="487"/>
      <c r="C103" s="360" t="s">
        <v>15</v>
      </c>
      <c r="D103" s="362"/>
      <c r="E103" s="477"/>
      <c r="F103" s="476"/>
      <c r="G103" s="1918"/>
      <c r="H103" s="477"/>
    </row>
    <row r="104" spans="1:14" ht="26.4">
      <c r="A104" s="1024">
        <v>22</v>
      </c>
      <c r="B104" s="1024">
        <v>112</v>
      </c>
      <c r="C104" s="1204" t="s">
        <v>372</v>
      </c>
      <c r="D104" s="385"/>
      <c r="E104" s="412">
        <v>570</v>
      </c>
      <c r="F104" s="1186" t="s">
        <v>342</v>
      </c>
      <c r="G104" s="1918"/>
      <c r="H104" s="412">
        <f>E104*G104</f>
        <v>0</v>
      </c>
    </row>
    <row r="105" spans="1:14">
      <c r="A105" s="1024"/>
      <c r="B105" s="1024"/>
      <c r="C105" s="1204"/>
      <c r="E105" s="412"/>
      <c r="F105" s="1186"/>
      <c r="G105" s="1918"/>
    </row>
    <row r="106" spans="1:14">
      <c r="A106" s="371" t="s">
        <v>373</v>
      </c>
      <c r="B106" s="487"/>
      <c r="C106" s="360" t="s">
        <v>374</v>
      </c>
      <c r="D106" s="362"/>
      <c r="E106" s="477"/>
      <c r="F106" s="476"/>
      <c r="G106" s="1918"/>
      <c r="H106" s="477"/>
    </row>
    <row r="107" spans="1:14" ht="26.4">
      <c r="A107" s="1024">
        <v>24</v>
      </c>
      <c r="B107" s="1024">
        <v>119</v>
      </c>
      <c r="C107" s="1204" t="s">
        <v>375</v>
      </c>
      <c r="D107" s="356"/>
      <c r="E107" s="412">
        <v>15</v>
      </c>
      <c r="F107" s="1186" t="s">
        <v>367</v>
      </c>
      <c r="G107" s="1918"/>
      <c r="H107" s="412">
        <f>E107*G107</f>
        <v>0</v>
      </c>
    </row>
    <row r="108" spans="1:14">
      <c r="A108" s="354"/>
      <c r="C108" s="355"/>
      <c r="E108" s="412"/>
      <c r="G108" s="1918"/>
    </row>
    <row r="109" spans="1:14" ht="26.4">
      <c r="A109" s="1024">
        <v>24</v>
      </c>
      <c r="B109" s="1024">
        <v>475</v>
      </c>
      <c r="C109" s="1204" t="s">
        <v>493</v>
      </c>
      <c r="D109" s="356"/>
      <c r="E109" s="412">
        <v>630</v>
      </c>
      <c r="F109" s="1186" t="s">
        <v>342</v>
      </c>
      <c r="G109" s="1918"/>
      <c r="H109" s="412">
        <f>E109*G109</f>
        <v>0</v>
      </c>
    </row>
    <row r="110" spans="1:14">
      <c r="A110" s="1024"/>
      <c r="B110" s="1024"/>
      <c r="C110" s="1204"/>
      <c r="E110" s="412"/>
      <c r="F110" s="1186"/>
      <c r="G110" s="1918"/>
    </row>
    <row r="111" spans="1:14" ht="13.2" customHeight="1">
      <c r="A111" s="371" t="s">
        <v>377</v>
      </c>
      <c r="B111" s="487"/>
      <c r="C111" s="360" t="s">
        <v>14</v>
      </c>
      <c r="D111" s="362"/>
      <c r="E111" s="477"/>
      <c r="F111" s="476"/>
      <c r="G111" s="1918"/>
      <c r="H111" s="477"/>
      <c r="I111" s="1022"/>
      <c r="J111" s="1023"/>
      <c r="K111" s="1023"/>
      <c r="L111" s="1023"/>
      <c r="M111" s="1023"/>
      <c r="N111" s="1023"/>
    </row>
    <row r="112" spans="1:14" ht="26.4">
      <c r="A112" s="1024">
        <v>25</v>
      </c>
      <c r="B112" s="1024">
        <v>112</v>
      </c>
      <c r="C112" s="1204" t="s">
        <v>378</v>
      </c>
      <c r="D112" s="385" t="s">
        <v>379</v>
      </c>
      <c r="E112" s="412">
        <v>67</v>
      </c>
      <c r="F112" s="1186" t="s">
        <v>342</v>
      </c>
      <c r="G112" s="1918"/>
      <c r="H112" s="412">
        <f>E112*G112</f>
        <v>0</v>
      </c>
      <c r="I112" s="1023"/>
      <c r="J112" s="1023"/>
      <c r="K112" s="1023"/>
      <c r="L112" s="1023"/>
      <c r="M112" s="1023"/>
      <c r="N112" s="1023"/>
    </row>
    <row r="113" spans="1:14" ht="13.2" customHeight="1">
      <c r="A113" s="1024"/>
      <c r="B113" s="1024"/>
      <c r="C113" s="1204"/>
      <c r="D113" s="385"/>
      <c r="E113" s="412"/>
      <c r="F113" s="1186"/>
      <c r="G113" s="1918"/>
      <c r="I113" s="1023"/>
      <c r="J113" s="1023"/>
      <c r="K113" s="1023"/>
      <c r="L113" s="1023"/>
      <c r="M113" s="1023"/>
      <c r="N113" s="1023"/>
    </row>
    <row r="114" spans="1:14" ht="30.6">
      <c r="A114" s="1024">
        <v>25</v>
      </c>
      <c r="B114" s="1024">
        <v>187</v>
      </c>
      <c r="C114" s="1334" t="s">
        <v>1227</v>
      </c>
      <c r="D114" s="384" t="s">
        <v>1643</v>
      </c>
      <c r="E114" s="412">
        <v>10</v>
      </c>
      <c r="F114" s="1186" t="s">
        <v>11</v>
      </c>
      <c r="G114" s="1918"/>
      <c r="H114" s="412">
        <f>E114*G114</f>
        <v>0</v>
      </c>
    </row>
    <row r="115" spans="1:14">
      <c r="A115" s="1024"/>
      <c r="B115" s="1024"/>
      <c r="C115" s="1335"/>
      <c r="E115" s="412"/>
      <c r="F115" s="1186"/>
      <c r="G115" s="1918"/>
    </row>
    <row r="116" spans="1:14" ht="15.6">
      <c r="A116" s="1024">
        <v>25</v>
      </c>
      <c r="B116" s="1024">
        <v>151</v>
      </c>
      <c r="C116" s="1335" t="s">
        <v>154</v>
      </c>
      <c r="E116" s="412">
        <f>E112</f>
        <v>67</v>
      </c>
      <c r="F116" s="1186" t="s">
        <v>342</v>
      </c>
      <c r="G116" s="1918"/>
      <c r="H116" s="412">
        <f>E116*G116</f>
        <v>0</v>
      </c>
    </row>
    <row r="117" spans="1:14">
      <c r="A117" s="1024"/>
      <c r="B117" s="1024"/>
      <c r="C117" s="1204"/>
      <c r="E117" s="412"/>
      <c r="F117" s="1186"/>
      <c r="G117" s="1918"/>
    </row>
    <row r="118" spans="1:14">
      <c r="A118" s="371" t="s">
        <v>380</v>
      </c>
      <c r="B118" s="487"/>
      <c r="C118" s="360" t="s">
        <v>381</v>
      </c>
      <c r="D118" s="362"/>
      <c r="E118" s="477"/>
      <c r="F118" s="476"/>
      <c r="G118" s="1918"/>
      <c r="H118" s="477"/>
    </row>
    <row r="119" spans="1:14" ht="26.25" customHeight="1">
      <c r="A119" s="1024">
        <v>29</v>
      </c>
      <c r="B119" s="1024">
        <v>121</v>
      </c>
      <c r="C119" s="1204" t="s">
        <v>382</v>
      </c>
      <c r="D119" s="356" t="s">
        <v>383</v>
      </c>
      <c r="E119" s="1206">
        <f>(E121*1.35)+(E123*1.5)+(E125*1.5)+E127+E129</f>
        <v>926.60749999999996</v>
      </c>
      <c r="F119" s="1186" t="s">
        <v>384</v>
      </c>
      <c r="G119" s="1918"/>
      <c r="H119" s="412">
        <f>E119*G119</f>
        <v>0</v>
      </c>
    </row>
    <row r="120" spans="1:14">
      <c r="A120" s="1024"/>
      <c r="B120" s="1024"/>
      <c r="C120" s="1204"/>
      <c r="E120" s="412"/>
      <c r="F120" s="1186"/>
      <c r="G120" s="1918"/>
    </row>
    <row r="121" spans="1:14" ht="26.4">
      <c r="A121" s="1024">
        <v>29</v>
      </c>
      <c r="B121" s="1024">
        <v>131</v>
      </c>
      <c r="C121" s="1204" t="s">
        <v>385</v>
      </c>
      <c r="D121" s="356" t="s">
        <v>386</v>
      </c>
      <c r="E121" s="412">
        <f>E93-E112*0.15</f>
        <v>4.9500000000000011</v>
      </c>
      <c r="F121" s="1186" t="s">
        <v>367</v>
      </c>
      <c r="G121" s="1918"/>
      <c r="H121" s="412">
        <f>E121*G121</f>
        <v>0</v>
      </c>
    </row>
    <row r="122" spans="1:14">
      <c r="A122" s="1024"/>
      <c r="B122" s="1024"/>
      <c r="C122" s="1204"/>
      <c r="E122" s="412"/>
      <c r="F122" s="1186"/>
      <c r="G122" s="1918"/>
    </row>
    <row r="123" spans="1:14" ht="26.4">
      <c r="A123" s="1024">
        <v>29</v>
      </c>
      <c r="B123" s="1024">
        <v>133</v>
      </c>
      <c r="C123" s="1204" t="s">
        <v>590</v>
      </c>
      <c r="E123" s="412">
        <f>E95+E99+E101</f>
        <v>172.95</v>
      </c>
      <c r="F123" s="1186" t="s">
        <v>367</v>
      </c>
      <c r="G123" s="1918"/>
      <c r="H123" s="412">
        <f>E123*G123</f>
        <v>0</v>
      </c>
    </row>
    <row r="124" spans="1:14">
      <c r="A124" s="1024"/>
      <c r="B124" s="1024"/>
      <c r="C124" s="1204"/>
      <c r="E124" s="1185"/>
      <c r="F124" s="1186"/>
      <c r="G124" s="1918"/>
    </row>
    <row r="125" spans="1:14" ht="26.4">
      <c r="A125" s="1024">
        <v>29</v>
      </c>
      <c r="B125" s="1024">
        <v>134</v>
      </c>
      <c r="C125" s="1204" t="s">
        <v>387</v>
      </c>
      <c r="E125" s="412">
        <f>E97</f>
        <v>376.15</v>
      </c>
      <c r="F125" s="1186" t="s">
        <v>367</v>
      </c>
      <c r="G125" s="1918"/>
      <c r="H125" s="412">
        <f>E125*G125</f>
        <v>0</v>
      </c>
    </row>
    <row r="126" spans="1:14">
      <c r="A126" s="1024"/>
      <c r="B126" s="1024"/>
      <c r="C126" s="1204"/>
      <c r="E126" s="1185"/>
      <c r="F126" s="1186"/>
      <c r="G126" s="1918"/>
    </row>
    <row r="127" spans="1:14" ht="26.4">
      <c r="A127" s="1024">
        <v>29</v>
      </c>
      <c r="B127" s="1024">
        <v>153</v>
      </c>
      <c r="C127" s="1204" t="s">
        <v>388</v>
      </c>
      <c r="E127" s="412">
        <f>(E74+E76)*0.1*2</f>
        <v>90.050000000000011</v>
      </c>
      <c r="F127" s="1186" t="s">
        <v>384</v>
      </c>
      <c r="G127" s="1918"/>
      <c r="H127" s="412">
        <f>E127*G127</f>
        <v>0</v>
      </c>
    </row>
    <row r="128" spans="1:14">
      <c r="A128" s="1024"/>
      <c r="B128" s="1024"/>
      <c r="C128" s="1204"/>
      <c r="E128" s="1185"/>
      <c r="F128" s="1186"/>
      <c r="G128" s="1918"/>
    </row>
    <row r="129" spans="1:14" ht="41.4">
      <c r="A129" s="1024">
        <v>29</v>
      </c>
      <c r="B129" s="1024">
        <v>154</v>
      </c>
      <c r="C129" s="1204" t="s">
        <v>389</v>
      </c>
      <c r="D129" s="356" t="s">
        <v>1642</v>
      </c>
      <c r="E129" s="412">
        <f>53*0.15*0.25*2.5+50.25*0.05*0.2*2.5</f>
        <v>6.2249999999999996</v>
      </c>
      <c r="F129" s="1186" t="s">
        <v>384</v>
      </c>
      <c r="G129" s="1918"/>
      <c r="H129" s="412">
        <f>E129*G129</f>
        <v>0</v>
      </c>
    </row>
    <row r="130" spans="1:14" ht="13.8" thickBot="1">
      <c r="A130" s="1184"/>
      <c r="B130" s="1184"/>
      <c r="C130" s="1205"/>
      <c r="D130" s="390"/>
      <c r="E130" s="1181"/>
      <c r="F130" s="1182"/>
      <c r="G130" s="2005"/>
      <c r="H130" s="554"/>
    </row>
    <row r="131" spans="1:14" ht="13.8">
      <c r="A131" s="377" t="s">
        <v>8</v>
      </c>
      <c r="B131" s="378"/>
      <c r="C131" s="377" t="s">
        <v>363</v>
      </c>
      <c r="D131" s="348"/>
      <c r="E131" s="378"/>
      <c r="F131" s="379"/>
      <c r="G131" s="1933" t="s">
        <v>362</v>
      </c>
      <c r="H131" s="380">
        <f>SUM(H93:H130)</f>
        <v>0</v>
      </c>
    </row>
    <row r="132" spans="1:14">
      <c r="G132" s="484"/>
    </row>
    <row r="133" spans="1:14">
      <c r="A133" s="334" t="s">
        <v>326</v>
      </c>
      <c r="B133" s="335"/>
      <c r="C133" s="334" t="s">
        <v>327</v>
      </c>
      <c r="D133" s="334" t="s">
        <v>328</v>
      </c>
      <c r="E133" s="336" t="s">
        <v>329</v>
      </c>
      <c r="F133" s="336" t="s">
        <v>330</v>
      </c>
      <c r="G133" s="1935" t="s">
        <v>331</v>
      </c>
      <c r="H133" s="338" t="s">
        <v>332</v>
      </c>
    </row>
    <row r="134" spans="1:14" ht="13.8" thickBot="1">
      <c r="A134" s="339" t="s">
        <v>333</v>
      </c>
      <c r="B134" s="340"/>
      <c r="C134" s="339" t="s">
        <v>333</v>
      </c>
      <c r="D134" s="341"/>
      <c r="E134" s="342" t="s">
        <v>333</v>
      </c>
      <c r="F134" s="343"/>
      <c r="G134" s="1936" t="s">
        <v>334</v>
      </c>
      <c r="H134" s="345"/>
    </row>
    <row r="135" spans="1:14" ht="13.95" customHeight="1" thickTop="1">
      <c r="A135" s="346" t="s">
        <v>240</v>
      </c>
      <c r="B135" s="456"/>
      <c r="C135" s="346" t="s">
        <v>7</v>
      </c>
      <c r="D135" s="348"/>
      <c r="E135" s="456"/>
      <c r="F135" s="455"/>
      <c r="G135" s="1989"/>
      <c r="H135" s="457"/>
      <c r="I135" s="537"/>
      <c r="J135" s="538"/>
      <c r="K135" s="538"/>
      <c r="L135" s="538"/>
      <c r="M135" s="538"/>
      <c r="N135" s="538"/>
    </row>
    <row r="136" spans="1:14" ht="13.2" customHeight="1">
      <c r="G136" s="484"/>
      <c r="I136" s="538"/>
      <c r="J136" s="538"/>
      <c r="K136" s="538"/>
      <c r="L136" s="538"/>
      <c r="M136" s="538"/>
      <c r="N136" s="538"/>
    </row>
    <row r="137" spans="1:14" ht="13.2" customHeight="1">
      <c r="A137" s="354" t="s">
        <v>391</v>
      </c>
      <c r="C137" s="355" t="s">
        <v>392</v>
      </c>
      <c r="G137" s="484"/>
      <c r="I137" s="538"/>
      <c r="J137" s="538"/>
      <c r="K137" s="538"/>
      <c r="L137" s="538"/>
      <c r="M137" s="538"/>
      <c r="N137" s="538"/>
    </row>
    <row r="138" spans="1:14" ht="13.2" customHeight="1">
      <c r="A138" s="371" t="s">
        <v>393</v>
      </c>
      <c r="B138" s="487"/>
      <c r="C138" s="360" t="s">
        <v>394</v>
      </c>
      <c r="D138" s="362"/>
      <c r="E138" s="487"/>
      <c r="F138" s="476"/>
      <c r="G138" s="1990"/>
      <c r="H138" s="477"/>
      <c r="I138" s="538"/>
      <c r="J138" s="538"/>
      <c r="K138" s="538"/>
      <c r="L138" s="538"/>
      <c r="M138" s="538"/>
      <c r="N138" s="538"/>
    </row>
    <row r="139" spans="1:14" ht="39.6">
      <c r="A139" s="1024">
        <v>31</v>
      </c>
      <c r="B139" s="1024">
        <v>131</v>
      </c>
      <c r="C139" s="1190" t="s">
        <v>395</v>
      </c>
      <c r="D139" s="356" t="s">
        <v>1641</v>
      </c>
      <c r="E139" s="1185">
        <v>24.2</v>
      </c>
      <c r="F139" s="1186" t="s">
        <v>367</v>
      </c>
      <c r="G139" s="1918"/>
      <c r="H139" s="412">
        <f>E139*G139</f>
        <v>0</v>
      </c>
      <c r="I139" s="538"/>
      <c r="J139" s="538"/>
      <c r="K139" s="538"/>
      <c r="L139" s="538"/>
      <c r="M139" s="538"/>
      <c r="N139" s="538"/>
    </row>
    <row r="140" spans="1:14" ht="14.4">
      <c r="A140" s="1024"/>
      <c r="B140" s="1024"/>
      <c r="C140" s="1190"/>
      <c r="D140" s="356"/>
      <c r="E140" s="1185"/>
      <c r="F140" s="1186"/>
      <c r="G140" s="1918"/>
      <c r="I140" s="538"/>
      <c r="J140" s="538"/>
      <c r="K140" s="538"/>
      <c r="L140" s="538"/>
      <c r="M140" s="538"/>
      <c r="N140" s="538"/>
    </row>
    <row r="141" spans="1:14" ht="39.6">
      <c r="A141" s="1024">
        <v>31</v>
      </c>
      <c r="B141" s="1024">
        <v>132</v>
      </c>
      <c r="C141" s="1190" t="s">
        <v>497</v>
      </c>
      <c r="D141" s="356" t="s">
        <v>1640</v>
      </c>
      <c r="E141" s="1185">
        <v>91.3</v>
      </c>
      <c r="F141" s="1186" t="s">
        <v>367</v>
      </c>
      <c r="G141" s="1918"/>
      <c r="H141" s="412">
        <f>E141*G141</f>
        <v>0</v>
      </c>
      <c r="I141" s="395"/>
      <c r="J141" s="395"/>
      <c r="K141" s="395"/>
      <c r="L141" s="395"/>
      <c r="M141" s="395"/>
      <c r="N141" s="395"/>
    </row>
    <row r="142" spans="1:14" ht="14.4">
      <c r="A142" s="1024"/>
      <c r="B142" s="1024"/>
      <c r="C142" s="1190"/>
      <c r="D142" s="356"/>
      <c r="E142" s="1185"/>
      <c r="F142" s="1186"/>
      <c r="G142" s="1918"/>
      <c r="I142" s="538"/>
      <c r="J142" s="538"/>
      <c r="K142" s="538"/>
      <c r="L142" s="538"/>
      <c r="M142" s="538"/>
      <c r="N142" s="538"/>
    </row>
    <row r="143" spans="1:14" ht="39.6">
      <c r="A143" s="1024">
        <v>31</v>
      </c>
      <c r="B143" s="1024">
        <v>181</v>
      </c>
      <c r="C143" s="1190" t="s">
        <v>396</v>
      </c>
      <c r="D143" s="356" t="s">
        <v>397</v>
      </c>
      <c r="E143" s="1185">
        <v>21.5</v>
      </c>
      <c r="F143" s="1186" t="s">
        <v>367</v>
      </c>
      <c r="G143" s="1918"/>
      <c r="H143" s="412">
        <f>E143*G143</f>
        <v>0</v>
      </c>
      <c r="I143" s="538"/>
      <c r="J143" s="538"/>
      <c r="K143" s="538"/>
      <c r="L143" s="538"/>
      <c r="M143" s="538"/>
      <c r="N143" s="538"/>
    </row>
    <row r="144" spans="1:14">
      <c r="A144" s="1024"/>
      <c r="B144" s="1024"/>
      <c r="C144" s="1190"/>
      <c r="D144" s="356"/>
      <c r="E144" s="1185"/>
      <c r="F144" s="1186"/>
      <c r="G144" s="1918"/>
    </row>
    <row r="145" spans="1:10">
      <c r="A145" s="371" t="s">
        <v>398</v>
      </c>
      <c r="B145" s="487"/>
      <c r="C145" s="360" t="s">
        <v>1219</v>
      </c>
      <c r="D145" s="362"/>
      <c r="E145" s="487"/>
      <c r="F145" s="476"/>
      <c r="G145" s="1918"/>
      <c r="H145" s="477"/>
    </row>
    <row r="146" spans="1:10" ht="26.4">
      <c r="A146" s="1024">
        <v>31</v>
      </c>
      <c r="B146" s="1024">
        <v>645</v>
      </c>
      <c r="C146" s="1190" t="s">
        <v>1639</v>
      </c>
      <c r="D146" s="351" t="s">
        <v>401</v>
      </c>
      <c r="E146" s="412">
        <v>440</v>
      </c>
      <c r="F146" s="1186" t="s">
        <v>342</v>
      </c>
      <c r="G146" s="1918"/>
      <c r="H146" s="412">
        <f>E146*G146</f>
        <v>0</v>
      </c>
    </row>
    <row r="147" spans="1:10">
      <c r="A147" s="1024"/>
      <c r="B147" s="1024"/>
      <c r="C147" s="1190"/>
      <c r="E147" s="412"/>
      <c r="F147" s="1186"/>
      <c r="G147" s="1918"/>
    </row>
    <row r="148" spans="1:10" ht="19.2" customHeight="1">
      <c r="A148" s="354" t="s">
        <v>402</v>
      </c>
      <c r="C148" s="355" t="s">
        <v>403</v>
      </c>
      <c r="E148" s="412"/>
      <c r="G148" s="1918"/>
    </row>
    <row r="149" spans="1:10" ht="14.25" customHeight="1">
      <c r="A149" s="371" t="s">
        <v>1638</v>
      </c>
      <c r="B149" s="487"/>
      <c r="C149" s="360" t="s">
        <v>405</v>
      </c>
      <c r="D149" s="362"/>
      <c r="E149" s="477"/>
      <c r="F149" s="476"/>
      <c r="G149" s="1918"/>
      <c r="H149" s="477"/>
    </row>
    <row r="150" spans="1:10" ht="39.6">
      <c r="A150" s="1024">
        <v>32</v>
      </c>
      <c r="B150" s="1024">
        <v>254</v>
      </c>
      <c r="C150" s="1204" t="s">
        <v>406</v>
      </c>
      <c r="D150" s="351" t="s">
        <v>407</v>
      </c>
      <c r="E150" s="412">
        <v>145</v>
      </c>
      <c r="F150" s="1186" t="s">
        <v>342</v>
      </c>
      <c r="G150" s="1918"/>
      <c r="H150" s="412">
        <f>E150*G150</f>
        <v>0</v>
      </c>
    </row>
    <row r="151" spans="1:10">
      <c r="A151" s="1024"/>
      <c r="B151" s="1024"/>
      <c r="C151" s="1190"/>
      <c r="E151" s="1185"/>
      <c r="F151" s="1186"/>
      <c r="G151" s="1918"/>
    </row>
    <row r="152" spans="1:10" ht="39.6">
      <c r="A152" s="1024">
        <v>32</v>
      </c>
      <c r="B152" s="1024">
        <v>268</v>
      </c>
      <c r="C152" s="1190" t="s">
        <v>775</v>
      </c>
      <c r="D152" s="351" t="s">
        <v>401</v>
      </c>
      <c r="E152" s="412">
        <v>440</v>
      </c>
      <c r="F152" s="1186" t="s">
        <v>342</v>
      </c>
      <c r="G152" s="1918"/>
      <c r="H152" s="412">
        <f>E152*G152</f>
        <v>0</v>
      </c>
    </row>
    <row r="153" spans="1:10">
      <c r="A153" s="1024"/>
      <c r="B153" s="1024"/>
      <c r="C153" s="1190"/>
      <c r="E153" s="1185"/>
      <c r="F153" s="1186"/>
      <c r="G153" s="1918"/>
    </row>
    <row r="154" spans="1:10">
      <c r="A154" s="371" t="s">
        <v>408</v>
      </c>
      <c r="B154" s="487"/>
      <c r="C154" s="360" t="s">
        <v>140</v>
      </c>
      <c r="D154" s="396"/>
      <c r="E154" s="477"/>
      <c r="F154" s="1203"/>
      <c r="G154" s="1918"/>
      <c r="H154" s="477"/>
    </row>
    <row r="155" spans="1:10" ht="39.6">
      <c r="A155" s="1024">
        <v>35</v>
      </c>
      <c r="B155" s="1024">
        <v>214</v>
      </c>
      <c r="C155" s="1190" t="s">
        <v>409</v>
      </c>
      <c r="E155" s="1185">
        <v>58</v>
      </c>
      <c r="F155" s="1186" t="s">
        <v>353</v>
      </c>
      <c r="G155" s="1918"/>
      <c r="H155" s="412">
        <f>E155*G155</f>
        <v>0</v>
      </c>
    </row>
    <row r="156" spans="1:10">
      <c r="A156" s="1024"/>
      <c r="B156" s="1024"/>
      <c r="C156" s="1190"/>
      <c r="E156" s="1185"/>
      <c r="F156" s="1186"/>
      <c r="G156" s="1918"/>
    </row>
    <row r="157" spans="1:10" ht="39.6">
      <c r="A157" s="1024">
        <v>35</v>
      </c>
      <c r="B157" s="1024">
        <v>231</v>
      </c>
      <c r="C157" s="1190" t="s">
        <v>410</v>
      </c>
      <c r="E157" s="1185">
        <v>69</v>
      </c>
      <c r="F157" s="1186" t="s">
        <v>353</v>
      </c>
      <c r="G157" s="1918"/>
      <c r="H157" s="412">
        <f>E157*G157</f>
        <v>0</v>
      </c>
      <c r="J157" s="580"/>
    </row>
    <row r="158" spans="1:10">
      <c r="A158" s="1024"/>
      <c r="B158" s="1024"/>
      <c r="C158" s="1190"/>
      <c r="E158" s="1185"/>
      <c r="F158" s="1186"/>
      <c r="G158" s="1918"/>
      <c r="J158" s="580"/>
    </row>
    <row r="159" spans="1:10" ht="39.6">
      <c r="A159" s="1024">
        <v>35</v>
      </c>
      <c r="B159" s="1024">
        <v>235</v>
      </c>
      <c r="C159" s="1190" t="s">
        <v>411</v>
      </c>
      <c r="E159" s="1185">
        <v>18</v>
      </c>
      <c r="F159" s="1186" t="s">
        <v>353</v>
      </c>
      <c r="G159" s="1918"/>
      <c r="H159" s="412">
        <f>E159*G159</f>
        <v>0</v>
      </c>
    </row>
    <row r="160" spans="1:10">
      <c r="A160" s="1024"/>
      <c r="B160" s="1024"/>
      <c r="C160" s="1190"/>
      <c r="E160" s="1185"/>
      <c r="F160" s="1186"/>
      <c r="G160" s="1918"/>
    </row>
    <row r="161" spans="1:10" ht="39.6">
      <c r="A161" s="1024">
        <v>35</v>
      </c>
      <c r="B161" s="1024">
        <v>275</v>
      </c>
      <c r="C161" s="1190" t="s">
        <v>1209</v>
      </c>
      <c r="E161" s="1185">
        <v>2</v>
      </c>
      <c r="F161" s="1186" t="s">
        <v>353</v>
      </c>
      <c r="G161" s="1918"/>
      <c r="H161" s="412">
        <f>E161*G161</f>
        <v>0</v>
      </c>
    </row>
    <row r="162" spans="1:10">
      <c r="A162" s="1024"/>
      <c r="B162" s="1024"/>
      <c r="C162" s="1190"/>
      <c r="E162" s="1185"/>
      <c r="F162" s="1186"/>
      <c r="G162" s="1918"/>
    </row>
    <row r="163" spans="1:10">
      <c r="A163" s="371" t="s">
        <v>412</v>
      </c>
      <c r="B163" s="487"/>
      <c r="C163" s="360" t="s">
        <v>413</v>
      </c>
      <c r="D163" s="396"/>
      <c r="E163" s="477"/>
      <c r="F163" s="1203"/>
      <c r="G163" s="1918"/>
      <c r="H163" s="477"/>
    </row>
    <row r="164" spans="1:10">
      <c r="A164" s="1024"/>
      <c r="B164" s="1024"/>
      <c r="C164" s="1190"/>
      <c r="D164" s="397"/>
      <c r="E164" s="412"/>
      <c r="F164" s="1186"/>
      <c r="G164" s="1918"/>
    </row>
    <row r="165" spans="1:10" ht="26.4">
      <c r="A165" s="1024">
        <v>36</v>
      </c>
      <c r="B165" s="1024">
        <v>131</v>
      </c>
      <c r="C165" s="1190" t="s">
        <v>414</v>
      </c>
      <c r="E165" s="1185">
        <v>5</v>
      </c>
      <c r="F165" s="1186" t="s">
        <v>367</v>
      </c>
      <c r="G165" s="1918"/>
      <c r="H165" s="412">
        <f>E165*G165</f>
        <v>0</v>
      </c>
    </row>
    <row r="166" spans="1:10">
      <c r="A166" s="1024"/>
      <c r="B166" s="1024"/>
      <c r="C166" s="1190"/>
      <c r="D166" s="397"/>
      <c r="E166" s="412"/>
      <c r="F166" s="1186"/>
      <c r="G166" s="1211"/>
    </row>
    <row r="167" spans="1:10" ht="13.8">
      <c r="A167" s="377" t="s">
        <v>240</v>
      </c>
      <c r="B167" s="378"/>
      <c r="C167" s="377" t="s">
        <v>7</v>
      </c>
      <c r="D167" s="348"/>
      <c r="E167" s="378"/>
      <c r="F167" s="379"/>
      <c r="G167" s="1933" t="s">
        <v>362</v>
      </c>
      <c r="H167" s="380">
        <f>SUM(H139:H166)</f>
        <v>0</v>
      </c>
    </row>
    <row r="168" spans="1:10" ht="13.8">
      <c r="A168" s="398"/>
      <c r="B168" s="318"/>
      <c r="C168" s="398"/>
      <c r="E168" s="318"/>
      <c r="F168" s="399"/>
      <c r="G168" s="1943"/>
      <c r="H168" s="327"/>
    </row>
    <row r="169" spans="1:10">
      <c r="A169" s="334" t="s">
        <v>326</v>
      </c>
      <c r="B169" s="335"/>
      <c r="C169" s="334" t="s">
        <v>327</v>
      </c>
      <c r="D169" s="334" t="s">
        <v>328</v>
      </c>
      <c r="E169" s="336" t="s">
        <v>329</v>
      </c>
      <c r="F169" s="336" t="s">
        <v>330</v>
      </c>
      <c r="G169" s="1935" t="s">
        <v>331</v>
      </c>
      <c r="H169" s="338" t="s">
        <v>332</v>
      </c>
    </row>
    <row r="170" spans="1:10" ht="13.8" thickBot="1">
      <c r="A170" s="339" t="s">
        <v>333</v>
      </c>
      <c r="B170" s="340"/>
      <c r="C170" s="339" t="s">
        <v>333</v>
      </c>
      <c r="D170" s="341"/>
      <c r="E170" s="342" t="s">
        <v>333</v>
      </c>
      <c r="F170" s="343"/>
      <c r="G170" s="1936" t="s">
        <v>334</v>
      </c>
      <c r="H170" s="345"/>
    </row>
    <row r="171" spans="1:10" ht="13.8" thickTop="1">
      <c r="A171" s="346" t="s">
        <v>6</v>
      </c>
      <c r="B171" s="456"/>
      <c r="C171" s="346" t="s">
        <v>222</v>
      </c>
      <c r="D171" s="348"/>
      <c r="E171" s="456"/>
      <c r="F171" s="455"/>
      <c r="G171" s="1989"/>
      <c r="H171" s="457"/>
    </row>
    <row r="172" spans="1:10">
      <c r="G172" s="484"/>
    </row>
    <row r="173" spans="1:10">
      <c r="A173" s="371" t="s">
        <v>1208</v>
      </c>
      <c r="B173" s="487"/>
      <c r="C173" s="360" t="s">
        <v>1207</v>
      </c>
      <c r="D173" s="362"/>
      <c r="E173" s="487"/>
      <c r="F173" s="476"/>
      <c r="G173" s="1990"/>
      <c r="H173" s="477"/>
    </row>
    <row r="174" spans="1:10" ht="52.8">
      <c r="A174" s="1024">
        <v>42</v>
      </c>
      <c r="B174" s="1024">
        <v>163</v>
      </c>
      <c r="C174" s="1188" t="s">
        <v>1206</v>
      </c>
      <c r="D174" s="356"/>
      <c r="E174" s="1185">
        <v>53</v>
      </c>
      <c r="F174" s="1186" t="s">
        <v>353</v>
      </c>
      <c r="G174" s="1918"/>
      <c r="H174" s="412">
        <f>E174*G174</f>
        <v>0</v>
      </c>
    </row>
    <row r="175" spans="1:10">
      <c r="A175" s="1024"/>
      <c r="B175" s="1024"/>
      <c r="C175" s="1188"/>
      <c r="D175" s="356"/>
      <c r="E175" s="1185"/>
      <c r="F175" s="1186"/>
      <c r="G175" s="1918"/>
    </row>
    <row r="176" spans="1:10" ht="39.6">
      <c r="A176" s="1024">
        <v>42</v>
      </c>
      <c r="B176" s="1024">
        <v>311</v>
      </c>
      <c r="C176" s="1188" t="s">
        <v>1205</v>
      </c>
      <c r="D176" s="356"/>
      <c r="E176" s="1185">
        <f>E174</f>
        <v>53</v>
      </c>
      <c r="F176" s="1186" t="s">
        <v>353</v>
      </c>
      <c r="G176" s="1918"/>
      <c r="H176" s="412">
        <f>E176*G176</f>
        <v>0</v>
      </c>
      <c r="I176" s="1185"/>
      <c r="J176" s="412"/>
    </row>
    <row r="177" spans="1:10" ht="13.8">
      <c r="C177" s="398"/>
      <c r="D177" s="318"/>
      <c r="E177" s="398"/>
      <c r="F177" s="351"/>
      <c r="G177" s="1918"/>
      <c r="H177" s="399"/>
      <c r="I177" s="398"/>
      <c r="J177" s="327"/>
    </row>
    <row r="178" spans="1:10">
      <c r="A178" s="371" t="s">
        <v>416</v>
      </c>
      <c r="B178" s="487"/>
      <c r="C178" s="360" t="s">
        <v>417</v>
      </c>
      <c r="D178" s="362"/>
      <c r="E178" s="487"/>
      <c r="F178" s="476"/>
      <c r="G178" s="1918"/>
      <c r="H178" s="477"/>
    </row>
    <row r="179" spans="1:10" ht="39.6">
      <c r="A179" s="1024">
        <v>43</v>
      </c>
      <c r="B179" s="1024">
        <v>191</v>
      </c>
      <c r="C179" s="1188" t="s">
        <v>1204</v>
      </c>
      <c r="D179" s="356" t="s">
        <v>1203</v>
      </c>
      <c r="E179" s="1185">
        <v>6</v>
      </c>
      <c r="F179" s="1186" t="s">
        <v>353</v>
      </c>
      <c r="G179" s="1918"/>
      <c r="H179" s="412">
        <f>E179*G179</f>
        <v>0</v>
      </c>
      <c r="J179" s="536"/>
    </row>
    <row r="180" spans="1:10" ht="13.8">
      <c r="A180" s="398"/>
      <c r="B180" s="318"/>
      <c r="C180" s="398"/>
      <c r="E180" s="318"/>
      <c r="F180" s="399"/>
      <c r="G180" s="1918"/>
      <c r="H180" s="327"/>
    </row>
    <row r="181" spans="1:10" ht="39.6">
      <c r="A181" s="1024">
        <v>43</v>
      </c>
      <c r="B181" s="1024">
        <v>271</v>
      </c>
      <c r="C181" s="1188" t="s">
        <v>1202</v>
      </c>
      <c r="D181" s="356" t="s">
        <v>1201</v>
      </c>
      <c r="E181" s="1185">
        <v>6</v>
      </c>
      <c r="F181" s="1186" t="s">
        <v>353</v>
      </c>
      <c r="G181" s="1918"/>
      <c r="H181" s="412">
        <f>E181*G181</f>
        <v>0</v>
      </c>
    </row>
    <row r="182" spans="1:10" ht="13.8">
      <c r="A182" s="398"/>
      <c r="B182" s="318"/>
      <c r="C182" s="398"/>
      <c r="E182" s="318"/>
      <c r="F182" s="399"/>
      <c r="G182" s="1918"/>
      <c r="H182" s="327"/>
    </row>
    <row r="183" spans="1:10">
      <c r="A183" s="371" t="s">
        <v>428</v>
      </c>
      <c r="B183" s="487"/>
      <c r="C183" s="360" t="s">
        <v>429</v>
      </c>
      <c r="D183" s="362"/>
      <c r="E183" s="487"/>
      <c r="F183" s="476"/>
      <c r="G183" s="1918"/>
      <c r="H183" s="477"/>
    </row>
    <row r="184" spans="1:10" ht="26.4">
      <c r="A184" s="1024" t="s">
        <v>430</v>
      </c>
      <c r="B184" s="1024">
        <v>257</v>
      </c>
      <c r="C184" s="1190" t="s">
        <v>1637</v>
      </c>
      <c r="D184" s="356" t="s">
        <v>1636</v>
      </c>
      <c r="E184" s="1185">
        <v>3</v>
      </c>
      <c r="F184" s="1186" t="s">
        <v>353</v>
      </c>
      <c r="G184" s="1918"/>
      <c r="H184" s="412">
        <f>E184*G184</f>
        <v>0</v>
      </c>
    </row>
    <row r="185" spans="1:10">
      <c r="A185" s="1024"/>
      <c r="B185" s="1024"/>
      <c r="C185" s="1190"/>
      <c r="E185" s="1185"/>
      <c r="F185" s="1186"/>
      <c r="G185" s="1918"/>
    </row>
    <row r="186" spans="1:10" ht="52.8">
      <c r="A186" s="1024" t="s">
        <v>430</v>
      </c>
      <c r="B186" s="1024">
        <v>210</v>
      </c>
      <c r="C186" s="1204" t="s">
        <v>431</v>
      </c>
      <c r="D186" s="356" t="s">
        <v>1197</v>
      </c>
      <c r="E186" s="1185">
        <v>2</v>
      </c>
      <c r="F186" s="1186" t="s">
        <v>11</v>
      </c>
      <c r="G186" s="1918"/>
      <c r="H186" s="412">
        <f>E186*G186</f>
        <v>0</v>
      </c>
      <c r="J186" s="580"/>
    </row>
    <row r="187" spans="1:10" ht="13.8">
      <c r="A187" s="398"/>
      <c r="B187" s="318"/>
      <c r="C187" s="398"/>
      <c r="E187" s="318"/>
      <c r="F187" s="399"/>
      <c r="G187" s="1918"/>
      <c r="H187" s="327"/>
    </row>
    <row r="188" spans="1:10">
      <c r="A188" s="371" t="s">
        <v>1196</v>
      </c>
      <c r="B188" s="487"/>
      <c r="C188" s="360" t="s">
        <v>1195</v>
      </c>
      <c r="D188" s="362"/>
      <c r="E188" s="487"/>
      <c r="F188" s="476"/>
      <c r="G188" s="1918"/>
      <c r="H188" s="477"/>
    </row>
    <row r="189" spans="1:10" ht="52.8">
      <c r="A189" s="1024">
        <v>46</v>
      </c>
      <c r="B189" s="1024">
        <v>332</v>
      </c>
      <c r="C189" s="1190" t="s">
        <v>1194</v>
      </c>
      <c r="D189" s="356" t="s">
        <v>1193</v>
      </c>
      <c r="E189" s="1185">
        <v>1</v>
      </c>
      <c r="F189" s="1186" t="s">
        <v>11</v>
      </c>
      <c r="G189" s="1918"/>
      <c r="H189" s="412">
        <f>E189*G189</f>
        <v>0</v>
      </c>
    </row>
    <row r="190" spans="1:10" ht="13.8" thickBot="1">
      <c r="A190" s="439"/>
      <c r="B190" s="439"/>
      <c r="C190" s="439"/>
      <c r="D190" s="390"/>
      <c r="E190" s="439"/>
      <c r="F190" s="553"/>
      <c r="G190" s="1994"/>
      <c r="H190" s="554"/>
    </row>
    <row r="191" spans="1:10" ht="13.8">
      <c r="A191" s="377" t="s">
        <v>6</v>
      </c>
      <c r="B191" s="378"/>
      <c r="C191" s="377" t="s">
        <v>222</v>
      </c>
      <c r="D191" s="348"/>
      <c r="E191" s="378"/>
      <c r="F191" s="379"/>
      <c r="G191" s="1933" t="s">
        <v>362</v>
      </c>
      <c r="H191" s="380">
        <f>SUM(H173:H190)</f>
        <v>0</v>
      </c>
    </row>
    <row r="192" spans="1:10">
      <c r="G192" s="484"/>
    </row>
    <row r="193" spans="1:10">
      <c r="A193" s="334" t="s">
        <v>326</v>
      </c>
      <c r="B193" s="335"/>
      <c r="C193" s="334" t="s">
        <v>327</v>
      </c>
      <c r="D193" s="334" t="s">
        <v>328</v>
      </c>
      <c r="E193" s="336" t="s">
        <v>329</v>
      </c>
      <c r="F193" s="336" t="s">
        <v>330</v>
      </c>
      <c r="G193" s="1935" t="s">
        <v>331</v>
      </c>
      <c r="H193" s="338" t="s">
        <v>332</v>
      </c>
    </row>
    <row r="194" spans="1:10" ht="13.8" thickBot="1">
      <c r="A194" s="339" t="s">
        <v>333</v>
      </c>
      <c r="B194" s="340"/>
      <c r="C194" s="339" t="s">
        <v>333</v>
      </c>
      <c r="D194" s="341"/>
      <c r="E194" s="342" t="s">
        <v>333</v>
      </c>
      <c r="F194" s="343"/>
      <c r="G194" s="1936" t="s">
        <v>334</v>
      </c>
      <c r="H194" s="345"/>
    </row>
    <row r="195" spans="1:10" ht="13.8" thickTop="1">
      <c r="A195" s="346" t="s">
        <v>5</v>
      </c>
      <c r="B195" s="456"/>
      <c r="C195" s="346" t="s">
        <v>137</v>
      </c>
      <c r="D195" s="348"/>
      <c r="E195" s="456"/>
      <c r="F195" s="455"/>
      <c r="G195" s="1989"/>
      <c r="H195" s="457"/>
    </row>
    <row r="196" spans="1:10" ht="51.6">
      <c r="A196" s="1024" t="s">
        <v>508</v>
      </c>
      <c r="B196" s="571" t="s">
        <v>459</v>
      </c>
      <c r="C196" s="1198" t="s">
        <v>1635</v>
      </c>
      <c r="D196" s="356" t="s">
        <v>1634</v>
      </c>
      <c r="E196" s="1185">
        <v>5.2</v>
      </c>
      <c r="F196" s="1186" t="s">
        <v>342</v>
      </c>
      <c r="G196" s="1918"/>
      <c r="H196" s="412">
        <f>E196*G196</f>
        <v>0</v>
      </c>
    </row>
    <row r="197" spans="1:10" ht="13.8" thickBot="1">
      <c r="A197" s="439"/>
      <c r="B197" s="439"/>
      <c r="C197" s="439"/>
      <c r="D197" s="390"/>
      <c r="E197" s="439"/>
      <c r="F197" s="553"/>
      <c r="G197" s="1994"/>
      <c r="H197" s="554"/>
    </row>
    <row r="198" spans="1:10" ht="13.8">
      <c r="A198" s="377" t="s">
        <v>5</v>
      </c>
      <c r="B198" s="378"/>
      <c r="C198" s="346" t="s">
        <v>137</v>
      </c>
      <c r="D198" s="348"/>
      <c r="E198" s="378"/>
      <c r="F198" s="379"/>
      <c r="G198" s="1933" t="s">
        <v>362</v>
      </c>
      <c r="H198" s="380">
        <f>SUM(H196:H197)</f>
        <v>0</v>
      </c>
    </row>
    <row r="199" spans="1:10">
      <c r="G199" s="484"/>
    </row>
    <row r="200" spans="1:10">
      <c r="A200" s="334" t="s">
        <v>326</v>
      </c>
      <c r="B200" s="335"/>
      <c r="C200" s="334" t="s">
        <v>327</v>
      </c>
      <c r="D200" s="334" t="s">
        <v>328</v>
      </c>
      <c r="E200" s="336" t="s">
        <v>329</v>
      </c>
      <c r="F200" s="336" t="s">
        <v>330</v>
      </c>
      <c r="G200" s="1935" t="s">
        <v>331</v>
      </c>
      <c r="H200" s="338" t="s">
        <v>332</v>
      </c>
    </row>
    <row r="201" spans="1:10" ht="13.8" thickBot="1">
      <c r="A201" s="339" t="s">
        <v>333</v>
      </c>
      <c r="B201" s="340"/>
      <c r="C201" s="339" t="s">
        <v>333</v>
      </c>
      <c r="D201" s="341"/>
      <c r="E201" s="342" t="s">
        <v>333</v>
      </c>
      <c r="F201" s="343"/>
      <c r="G201" s="1936" t="s">
        <v>334</v>
      </c>
      <c r="H201" s="345"/>
    </row>
    <row r="202" spans="1:10" ht="13.8" thickTop="1">
      <c r="A202" s="346" t="s">
        <v>4</v>
      </c>
      <c r="B202" s="456"/>
      <c r="C202" s="346" t="s">
        <v>435</v>
      </c>
      <c r="D202" s="348"/>
      <c r="E202" s="456"/>
      <c r="F202" s="455"/>
      <c r="G202" s="1989"/>
      <c r="H202" s="457"/>
    </row>
    <row r="203" spans="1:10">
      <c r="G203" s="484"/>
    </row>
    <row r="204" spans="1:10">
      <c r="A204" s="371" t="s">
        <v>436</v>
      </c>
      <c r="B204" s="487"/>
      <c r="C204" s="360" t="s">
        <v>437</v>
      </c>
      <c r="D204" s="362"/>
      <c r="E204" s="487"/>
      <c r="F204" s="476"/>
      <c r="G204" s="1990"/>
      <c r="H204" s="477"/>
    </row>
    <row r="205" spans="1:10" ht="26.4">
      <c r="A205" s="1024">
        <v>61</v>
      </c>
      <c r="B205" s="1024">
        <v>122</v>
      </c>
      <c r="C205" s="1190" t="s">
        <v>438</v>
      </c>
      <c r="D205" s="356"/>
      <c r="E205" s="1185">
        <v>3</v>
      </c>
      <c r="F205" s="1186" t="s">
        <v>11</v>
      </c>
      <c r="G205" s="1918"/>
      <c r="H205" s="412">
        <f>E205*G205</f>
        <v>0</v>
      </c>
      <c r="J205" s="536"/>
    </row>
    <row r="206" spans="1:10">
      <c r="A206" s="354"/>
      <c r="C206" s="355"/>
      <c r="G206" s="1918"/>
    </row>
    <row r="207" spans="1:10" ht="39.6">
      <c r="A207" s="1024">
        <v>61</v>
      </c>
      <c r="B207" s="1024">
        <v>214</v>
      </c>
      <c r="C207" s="1190" t="s">
        <v>439</v>
      </c>
      <c r="D207" s="356"/>
      <c r="E207" s="1185">
        <v>1</v>
      </c>
      <c r="F207" s="1186" t="s">
        <v>11</v>
      </c>
      <c r="G207" s="1918"/>
      <c r="H207" s="412">
        <f>E207*G207</f>
        <v>0</v>
      </c>
      <c r="J207" s="536"/>
    </row>
    <row r="208" spans="1:10">
      <c r="A208" s="354"/>
      <c r="C208" s="355"/>
      <c r="G208" s="1918"/>
    </row>
    <row r="209" spans="1:10" ht="39.6">
      <c r="A209" s="1024">
        <v>61</v>
      </c>
      <c r="B209" s="1024">
        <v>217</v>
      </c>
      <c r="C209" s="1190" t="s">
        <v>440</v>
      </c>
      <c r="D209" s="356"/>
      <c r="E209" s="1185">
        <v>2</v>
      </c>
      <c r="F209" s="1186" t="s">
        <v>11</v>
      </c>
      <c r="G209" s="1918"/>
      <c r="H209" s="412">
        <f>E209*G209</f>
        <v>0</v>
      </c>
      <c r="J209" s="536"/>
    </row>
    <row r="210" spans="1:10">
      <c r="A210" s="1024"/>
      <c r="B210" s="1024"/>
      <c r="C210" s="1190"/>
      <c r="D210" s="356"/>
      <c r="E210" s="1185"/>
      <c r="F210" s="1186"/>
      <c r="G210" s="1918"/>
      <c r="J210" s="536"/>
    </row>
    <row r="211" spans="1:10" ht="41.25" customHeight="1">
      <c r="A211" s="1024">
        <v>61</v>
      </c>
      <c r="B211" s="1024">
        <v>721</v>
      </c>
      <c r="C211" s="1204" t="s">
        <v>1633</v>
      </c>
      <c r="D211" s="356" t="s">
        <v>1632</v>
      </c>
      <c r="E211" s="1185">
        <v>1</v>
      </c>
      <c r="F211" s="1186" t="s">
        <v>11</v>
      </c>
      <c r="G211" s="1918"/>
      <c r="H211" s="412">
        <f>E211*G211</f>
        <v>0</v>
      </c>
    </row>
    <row r="212" spans="1:10">
      <c r="A212" s="354"/>
      <c r="C212" s="355"/>
      <c r="G212" s="1918"/>
    </row>
    <row r="213" spans="1:10" ht="52.8">
      <c r="A213" s="1024">
        <v>61</v>
      </c>
      <c r="B213" s="1024">
        <v>723</v>
      </c>
      <c r="C213" s="1190" t="s">
        <v>447</v>
      </c>
      <c r="D213" s="356" t="s">
        <v>1631</v>
      </c>
      <c r="E213" s="1185">
        <v>4</v>
      </c>
      <c r="F213" s="1186" t="s">
        <v>11</v>
      </c>
      <c r="G213" s="1918"/>
      <c r="H213" s="412">
        <f>E213*G213</f>
        <v>0</v>
      </c>
    </row>
    <row r="214" spans="1:10">
      <c r="G214" s="1918"/>
    </row>
    <row r="215" spans="1:10" ht="52.8">
      <c r="A215" s="1024">
        <v>61</v>
      </c>
      <c r="B215" s="1024">
        <v>724</v>
      </c>
      <c r="C215" s="1190" t="s">
        <v>449</v>
      </c>
      <c r="D215" s="356" t="s">
        <v>1630</v>
      </c>
      <c r="E215" s="1185">
        <v>1</v>
      </c>
      <c r="F215" s="1186" t="s">
        <v>11</v>
      </c>
      <c r="G215" s="1918"/>
      <c r="H215" s="412">
        <f>E215*G215</f>
        <v>0</v>
      </c>
      <c r="J215" s="536"/>
    </row>
    <row r="216" spans="1:10">
      <c r="G216" s="1918"/>
    </row>
    <row r="217" spans="1:10">
      <c r="A217" s="371" t="s">
        <v>450</v>
      </c>
      <c r="B217" s="487"/>
      <c r="C217" s="360" t="s">
        <v>451</v>
      </c>
      <c r="D217" s="362"/>
      <c r="E217" s="487"/>
      <c r="F217" s="476"/>
      <c r="G217" s="1990"/>
      <c r="H217" s="477"/>
    </row>
    <row r="218" spans="1:10" ht="66">
      <c r="A218" s="1024">
        <v>62</v>
      </c>
      <c r="B218" s="1024">
        <v>123</v>
      </c>
      <c r="C218" s="1190" t="s">
        <v>452</v>
      </c>
      <c r="D218" s="356" t="s">
        <v>1629</v>
      </c>
      <c r="E218" s="1185">
        <v>43</v>
      </c>
      <c r="F218" s="1186" t="s">
        <v>353</v>
      </c>
      <c r="G218" s="1918"/>
      <c r="H218" s="412">
        <f>E218*G218</f>
        <v>0</v>
      </c>
    </row>
    <row r="219" spans="1:10">
      <c r="A219" s="1024"/>
      <c r="B219" s="1024"/>
      <c r="C219" s="1190"/>
      <c r="D219" s="356"/>
      <c r="E219" s="1185"/>
      <c r="F219" s="1186"/>
      <c r="G219" s="1918"/>
    </row>
    <row r="220" spans="1:10" ht="66" customHeight="1">
      <c r="A220" s="1024">
        <v>62</v>
      </c>
      <c r="B220" s="1024">
        <v>168</v>
      </c>
      <c r="C220" s="1190" t="s">
        <v>454</v>
      </c>
      <c r="D220" s="356" t="s">
        <v>1628</v>
      </c>
      <c r="E220" s="1185">
        <v>22.75</v>
      </c>
      <c r="F220" s="1186" t="s">
        <v>353</v>
      </c>
      <c r="G220" s="1918"/>
      <c r="H220" s="412">
        <f>E220*G220</f>
        <v>0</v>
      </c>
      <c r="J220" s="536"/>
    </row>
    <row r="221" spans="1:10">
      <c r="A221" s="354"/>
      <c r="C221" s="355"/>
      <c r="G221" s="1918"/>
    </row>
    <row r="222" spans="1:10" ht="31.2">
      <c r="A222" s="1024">
        <v>62</v>
      </c>
      <c r="B222" s="1024">
        <v>252</v>
      </c>
      <c r="C222" s="1190" t="s">
        <v>456</v>
      </c>
      <c r="D222" s="356" t="s">
        <v>1627</v>
      </c>
      <c r="E222" s="1185">
        <v>4</v>
      </c>
      <c r="F222" s="1186" t="s">
        <v>353</v>
      </c>
      <c r="G222" s="1918"/>
      <c r="H222" s="412">
        <f>E222*G222</f>
        <v>0</v>
      </c>
      <c r="J222" s="536"/>
    </row>
    <row r="223" spans="1:10">
      <c r="A223" s="1024"/>
      <c r="B223" s="1024"/>
      <c r="C223" s="1190"/>
      <c r="D223" s="356"/>
      <c r="E223" s="1185"/>
      <c r="F223" s="1186"/>
      <c r="G223" s="1211"/>
    </row>
    <row r="224" spans="1:10" ht="13.8">
      <c r="A224" s="377" t="s">
        <v>4</v>
      </c>
      <c r="B224" s="378"/>
      <c r="C224" s="377" t="s">
        <v>435</v>
      </c>
      <c r="D224" s="348"/>
      <c r="E224" s="378"/>
      <c r="F224" s="379"/>
      <c r="G224" s="1933" t="s">
        <v>362</v>
      </c>
      <c r="H224" s="380">
        <f>SUM(H205:H223)</f>
        <v>0</v>
      </c>
    </row>
    <row r="225" spans="1:8">
      <c r="G225" s="484"/>
    </row>
    <row r="226" spans="1:8">
      <c r="A226" s="334" t="s">
        <v>326</v>
      </c>
      <c r="B226" s="335"/>
      <c r="C226" s="334" t="s">
        <v>327</v>
      </c>
      <c r="D226" s="334" t="s">
        <v>328</v>
      </c>
      <c r="E226" s="336" t="s">
        <v>329</v>
      </c>
      <c r="F226" s="336" t="s">
        <v>330</v>
      </c>
      <c r="G226" s="1935" t="s">
        <v>331</v>
      </c>
      <c r="H226" s="338" t="s">
        <v>332</v>
      </c>
    </row>
    <row r="227" spans="1:8" ht="13.8" thickBot="1">
      <c r="A227" s="339" t="s">
        <v>333</v>
      </c>
      <c r="B227" s="340"/>
      <c r="C227" s="339" t="s">
        <v>333</v>
      </c>
      <c r="D227" s="341"/>
      <c r="E227" s="342" t="s">
        <v>333</v>
      </c>
      <c r="F227" s="343"/>
      <c r="G227" s="1936" t="s">
        <v>334</v>
      </c>
      <c r="H227" s="345"/>
    </row>
    <row r="228" spans="1:8" ht="13.8" thickTop="1">
      <c r="A228" s="346" t="s">
        <v>232</v>
      </c>
      <c r="B228" s="456"/>
      <c r="C228" s="346" t="s">
        <v>3</v>
      </c>
      <c r="D228" s="348"/>
      <c r="E228" s="456"/>
      <c r="F228" s="455"/>
      <c r="G228" s="1989"/>
      <c r="H228" s="457"/>
    </row>
    <row r="229" spans="1:8" ht="112.2">
      <c r="A229" s="1024" t="s">
        <v>458</v>
      </c>
      <c r="B229" s="571" t="s">
        <v>459</v>
      </c>
      <c r="C229" s="1198" t="s">
        <v>1702</v>
      </c>
      <c r="D229" s="384" t="s">
        <v>1701</v>
      </c>
      <c r="E229" s="1185">
        <v>1</v>
      </c>
      <c r="F229" s="1186" t="s">
        <v>11</v>
      </c>
      <c r="G229" s="1918"/>
      <c r="H229" s="412">
        <f>E229*G229</f>
        <v>0</v>
      </c>
    </row>
    <row r="230" spans="1:8">
      <c r="G230" s="1918"/>
    </row>
    <row r="231" spans="1:8">
      <c r="A231" s="371" t="s">
        <v>24</v>
      </c>
      <c r="B231" s="487"/>
      <c r="C231" s="360" t="s">
        <v>23</v>
      </c>
      <c r="D231" s="362"/>
      <c r="E231" s="487"/>
      <c r="F231" s="476"/>
      <c r="G231" s="1918"/>
      <c r="H231" s="477"/>
    </row>
    <row r="232" spans="1:8" ht="57.75" customHeight="1">
      <c r="A232" s="1024">
        <v>79</v>
      </c>
      <c r="B232" s="1024">
        <v>311</v>
      </c>
      <c r="C232" s="1187" t="s">
        <v>22</v>
      </c>
      <c r="D232" s="2297" t="s">
        <v>460</v>
      </c>
      <c r="E232" s="1185">
        <v>60</v>
      </c>
      <c r="F232" s="1186" t="s">
        <v>20</v>
      </c>
      <c r="G232" s="1918"/>
      <c r="H232" s="412">
        <f>E232*G232</f>
        <v>0</v>
      </c>
    </row>
    <row r="233" spans="1:8">
      <c r="A233" s="1024"/>
      <c r="B233" s="1024"/>
      <c r="C233" s="1187"/>
      <c r="D233" s="2221"/>
      <c r="E233" s="1185"/>
      <c r="F233" s="1186"/>
      <c r="G233" s="1918"/>
    </row>
    <row r="234" spans="1:8" ht="21.75" customHeight="1">
      <c r="A234" s="1024">
        <v>79</v>
      </c>
      <c r="B234" s="1024">
        <v>351</v>
      </c>
      <c r="C234" s="1187" t="s">
        <v>21</v>
      </c>
      <c r="D234" s="2221"/>
      <c r="E234" s="1185">
        <v>8</v>
      </c>
      <c r="F234" s="1186" t="s">
        <v>20</v>
      </c>
      <c r="G234" s="1918"/>
      <c r="H234" s="412">
        <f>E234*G234</f>
        <v>0</v>
      </c>
    </row>
    <row r="235" spans="1:8">
      <c r="A235" s="1024"/>
      <c r="B235" s="1024"/>
      <c r="C235" s="1187"/>
      <c r="D235" s="406"/>
      <c r="E235" s="1185"/>
      <c r="F235" s="1186"/>
      <c r="G235" s="1918"/>
    </row>
    <row r="236" spans="1:8" ht="26.4">
      <c r="A236" s="1024">
        <v>79</v>
      </c>
      <c r="B236" s="1024">
        <v>514</v>
      </c>
      <c r="C236" s="1190" t="s">
        <v>1672</v>
      </c>
      <c r="E236" s="1185">
        <v>1</v>
      </c>
      <c r="F236" s="1186" t="s">
        <v>1673</v>
      </c>
      <c r="G236" s="1918"/>
      <c r="H236" s="412">
        <f>E236*G236</f>
        <v>0</v>
      </c>
    </row>
    <row r="237" spans="1:8">
      <c r="A237" s="1024"/>
      <c r="B237" s="1024"/>
      <c r="C237" s="1187"/>
      <c r="D237" s="406"/>
      <c r="E237" s="1185"/>
      <c r="F237" s="1186"/>
      <c r="G237" s="1918"/>
    </row>
    <row r="238" spans="1:8" ht="26.4">
      <c r="A238" s="1024" t="s">
        <v>461</v>
      </c>
      <c r="B238" s="1191" t="s">
        <v>459</v>
      </c>
      <c r="C238" s="1190" t="s">
        <v>462</v>
      </c>
      <c r="D238" s="406" t="s">
        <v>463</v>
      </c>
      <c r="E238" s="1185"/>
      <c r="F238" s="1186"/>
      <c r="G238" s="1918"/>
    </row>
    <row r="239" spans="1:8">
      <c r="A239" s="1024"/>
      <c r="B239" s="1024"/>
      <c r="C239" s="1190"/>
      <c r="E239" s="1185"/>
      <c r="F239" s="1186"/>
      <c r="G239" s="1918"/>
    </row>
    <row r="240" spans="1:8">
      <c r="A240" s="1024" t="s">
        <v>461</v>
      </c>
      <c r="B240" s="1191" t="s">
        <v>465</v>
      </c>
      <c r="C240" s="1190" t="s">
        <v>466</v>
      </c>
      <c r="E240" s="1185">
        <v>16</v>
      </c>
      <c r="F240" s="1186" t="s">
        <v>20</v>
      </c>
      <c r="G240" s="1918"/>
      <c r="H240" s="412">
        <f>E240*G240</f>
        <v>0</v>
      </c>
    </row>
    <row r="241" spans="1:8" ht="13.8" thickBot="1">
      <c r="A241" s="439"/>
      <c r="B241" s="439"/>
      <c r="C241" s="439"/>
      <c r="D241" s="390"/>
      <c r="E241" s="439"/>
      <c r="F241" s="553"/>
      <c r="G241" s="1994"/>
      <c r="H241" s="554"/>
    </row>
    <row r="242" spans="1:8" ht="13.8">
      <c r="A242" s="377" t="s">
        <v>232</v>
      </c>
      <c r="B242" s="378"/>
      <c r="C242" s="377" t="s">
        <v>3</v>
      </c>
      <c r="D242" s="348"/>
      <c r="E242" s="378"/>
      <c r="F242" s="379"/>
      <c r="G242" s="377" t="s">
        <v>362</v>
      </c>
      <c r="H242" s="380">
        <f>SUM(H229:H241)</f>
        <v>0</v>
      </c>
    </row>
  </sheetData>
  <sheetProtection algorithmName="SHA-512" hashValue="D0f+cENcsDe972k9GsP40UJbrG5D2btABzvSuhWHV9lRiZCINue5X0lcEOwzOPd2h83jdkmb7ZpGf8Ko4yEmxQ==" saltValue="39lXR4NChgUWff2ib9mvTw==" spinCount="100000" sheet="1" objects="1" scenarios="1" selectLockedCells="1"/>
  <mergeCells count="11">
    <mergeCell ref="C47:F47"/>
    <mergeCell ref="I92:N92"/>
    <mergeCell ref="D232:D234"/>
    <mergeCell ref="A5:B5"/>
    <mergeCell ref="C5:F5"/>
    <mergeCell ref="A6:B6"/>
    <mergeCell ref="C31:G34"/>
    <mergeCell ref="C36:G39"/>
    <mergeCell ref="C40:F40"/>
    <mergeCell ref="C42:G45"/>
    <mergeCell ref="C46:F46"/>
  </mergeCells>
  <dataValidations count="1">
    <dataValidation type="custom" allowBlank="1" showInputMessage="1" showErrorMessage="1" error="Ceno na e.m. je potrebno vnesti na dve decimalni mesti " sqref="G54:G84 G93:G129 G139:G165 G174:G189 G196 G205:G216 G218:G222 G229:G240">
      <formula1>G54=ROUND(G54,2)</formula1>
    </dataValidation>
  </dataValidations>
  <printOptions headings="1"/>
  <pageMargins left="0.98425196850393704" right="0.78740157480314965" top="0.78740157480314965" bottom="0.78740157480314965" header="0.19685039370078741" footer="0.19685039370078741"/>
  <pageSetup paperSize="9" scale="72" orientation="portrait" r:id="rId1"/>
  <headerFooter alignWithMargins="0">
    <oddHeader xml:space="preserve">&amp;CRekonstrukcija mostu čez Orehovico
na reg. cesti R1-221/1227 Trojane–Izlake v km 6.465,87
</oddHeader>
    <oddFooter>&amp;C&amp;"Arial,Krepko"
&amp;A&amp;R&amp;"Arial,Krepko"&amp;10&amp;P</oddFooter>
  </headerFooter>
  <rowBreaks count="7" manualBreakCount="7">
    <brk id="48" max="1" man="1"/>
    <brk id="86" max="1" man="1"/>
    <brk id="131" max="1" man="1"/>
    <brk id="167" max="1" man="1"/>
    <brk id="191" max="1" man="1"/>
    <brk id="198" max="7" man="1"/>
    <brk id="224" max="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07"/>
  <sheetViews>
    <sheetView view="pageLayout" topLeftCell="B1" zoomScale="110" zoomScaleNormal="100" zoomScalePageLayoutView="110" workbookViewId="0">
      <selection activeCell="H11" sqref="H11"/>
    </sheetView>
  </sheetViews>
  <sheetFormatPr defaultColWidth="9.109375" defaultRowHeight="13.2"/>
  <cols>
    <col min="1" max="1" width="0.5546875" style="589" hidden="1" customWidth="1"/>
    <col min="2" max="2" width="6.44140625" style="721" customWidth="1"/>
    <col min="3" max="3" width="13" style="589" customWidth="1"/>
    <col min="4" max="4" width="9.109375" style="648"/>
    <col min="5" max="5" width="12.6640625" style="589" customWidth="1"/>
    <col min="6" max="6" width="6.88671875" style="589" customWidth="1"/>
    <col min="7" max="7" width="10.5546875" style="738" customWidth="1"/>
    <col min="8" max="8" width="12" style="648" customWidth="1"/>
    <col min="9" max="9" width="12" style="741" customWidth="1"/>
    <col min="10" max="10" width="15.44140625" style="589" hidden="1" customWidth="1"/>
    <col min="11" max="16384" width="9.109375" style="589"/>
  </cols>
  <sheetData>
    <row r="1" spans="1:11" ht="15.6">
      <c r="A1" s="582"/>
      <c r="B1" s="583" t="s">
        <v>531</v>
      </c>
      <c r="C1" s="582"/>
      <c r="D1" s="584"/>
      <c r="E1" s="585"/>
      <c r="F1" s="585"/>
      <c r="G1" s="586"/>
      <c r="H1" s="587"/>
      <c r="I1" s="588"/>
      <c r="J1" s="585"/>
      <c r="K1" s="582"/>
    </row>
    <row r="2" spans="1:11" ht="14.25" customHeight="1">
      <c r="A2" s="582"/>
      <c r="B2" s="583" t="s">
        <v>1626</v>
      </c>
      <c r="C2" s="582"/>
      <c r="D2" s="584"/>
      <c r="E2" s="585"/>
      <c r="F2" s="585"/>
      <c r="G2" s="586"/>
      <c r="H2" s="587"/>
      <c r="I2" s="588"/>
      <c r="J2" s="585"/>
      <c r="K2" s="582"/>
    </row>
    <row r="3" spans="1:11" ht="14.25" customHeight="1">
      <c r="A3" s="582"/>
      <c r="B3" s="583"/>
      <c r="C3" s="582"/>
      <c r="D3" s="584"/>
      <c r="E3" s="585"/>
      <c r="F3" s="585"/>
      <c r="G3" s="586"/>
      <c r="H3" s="587"/>
      <c r="I3" s="588"/>
      <c r="J3" s="585"/>
      <c r="K3" s="582"/>
    </row>
    <row r="4" spans="1:11" ht="17.25" customHeight="1">
      <c r="A4" s="582"/>
      <c r="B4" s="1839" t="s">
        <v>538</v>
      </c>
      <c r="C4" s="2300" t="s">
        <v>539</v>
      </c>
      <c r="D4" s="2300"/>
      <c r="E4" s="2300"/>
      <c r="F4" s="1838" t="s">
        <v>330</v>
      </c>
      <c r="G4" s="1837" t="s">
        <v>329</v>
      </c>
      <c r="H4" s="1836" t="s">
        <v>540</v>
      </c>
      <c r="I4" s="1835" t="s">
        <v>541</v>
      </c>
      <c r="J4" s="1834"/>
      <c r="K4" s="582"/>
    </row>
    <row r="5" spans="1:11" ht="12" customHeight="1">
      <c r="A5" s="582"/>
      <c r="B5" s="616"/>
      <c r="C5" s="617"/>
      <c r="D5" s="618"/>
      <c r="E5" s="618"/>
      <c r="F5" s="618"/>
      <c r="G5" s="619"/>
      <c r="H5" s="587"/>
      <c r="I5" s="588"/>
      <c r="J5" s="585"/>
      <c r="K5" s="582"/>
    </row>
    <row r="6" spans="1:11" ht="15" customHeight="1">
      <c r="A6" s="582"/>
      <c r="B6" s="1824" t="s">
        <v>533</v>
      </c>
      <c r="C6" s="1823" t="s">
        <v>9</v>
      </c>
      <c r="D6" s="1822"/>
      <c r="E6" s="1821"/>
      <c r="F6" s="1821"/>
      <c r="G6" s="1820"/>
      <c r="H6" s="1819"/>
      <c r="I6" s="1851"/>
      <c r="J6" s="1821"/>
      <c r="K6" s="582"/>
    </row>
    <row r="7" spans="1:11" ht="9.75" customHeight="1">
      <c r="A7" s="582"/>
      <c r="B7" s="627" t="s">
        <v>366</v>
      </c>
      <c r="C7" s="269"/>
      <c r="D7" s="617"/>
      <c r="E7" s="628"/>
      <c r="F7" s="628"/>
      <c r="G7" s="629"/>
      <c r="H7" s="630"/>
      <c r="I7" s="631"/>
      <c r="J7" s="628"/>
      <c r="K7" s="582"/>
    </row>
    <row r="8" spans="1:11" s="632" customFormat="1">
      <c r="B8" s="1833" t="s">
        <v>542</v>
      </c>
      <c r="C8" s="1832" t="s">
        <v>13</v>
      </c>
      <c r="D8" s="1831"/>
      <c r="E8" s="1848"/>
      <c r="F8" s="1848"/>
      <c r="G8" s="1829"/>
      <c r="H8" s="1847"/>
      <c r="I8" s="1828"/>
      <c r="J8" s="1849"/>
    </row>
    <row r="9" spans="1:11" s="632" customFormat="1">
      <c r="B9" s="627" t="s">
        <v>543</v>
      </c>
      <c r="C9" s="269" t="s">
        <v>544</v>
      </c>
      <c r="D9" s="617"/>
      <c r="E9" s="628"/>
      <c r="F9" s="628"/>
      <c r="G9" s="629"/>
      <c r="H9" s="630"/>
      <c r="I9" s="631"/>
      <c r="J9" s="641"/>
    </row>
    <row r="10" spans="1:11" s="632" customFormat="1">
      <c r="B10" s="642"/>
      <c r="C10" s="643" t="s">
        <v>1625</v>
      </c>
      <c r="D10" s="644"/>
      <c r="E10" s="645"/>
      <c r="F10" s="645" t="s">
        <v>337</v>
      </c>
      <c r="G10" s="644">
        <f>(118.5-57.17)/1000</f>
        <v>6.1329999999999996E-2</v>
      </c>
      <c r="H10" s="1918"/>
      <c r="I10" s="646">
        <f>G10*H10</f>
        <v>0</v>
      </c>
      <c r="J10" s="641"/>
    </row>
    <row r="11" spans="1:11" ht="24.75" customHeight="1">
      <c r="A11" s="582"/>
      <c r="B11" s="627" t="s">
        <v>546</v>
      </c>
      <c r="C11" s="2301" t="s">
        <v>547</v>
      </c>
      <c r="D11" s="2299"/>
      <c r="E11" s="2299"/>
      <c r="F11" s="628"/>
      <c r="G11" s="629"/>
      <c r="H11" s="1918"/>
      <c r="I11" s="631"/>
      <c r="J11" s="628"/>
      <c r="K11" s="582"/>
    </row>
    <row r="12" spans="1:11" s="272" customFormat="1">
      <c r="A12" s="269"/>
      <c r="B12" s="642"/>
      <c r="C12" s="643" t="s">
        <v>1625</v>
      </c>
      <c r="D12" s="647"/>
      <c r="E12" s="645"/>
      <c r="F12" s="643" t="s">
        <v>11</v>
      </c>
      <c r="G12" s="644">
        <v>6</v>
      </c>
      <c r="H12" s="1918"/>
      <c r="I12" s="646">
        <f>G12*H12</f>
        <v>0</v>
      </c>
      <c r="J12" s="274">
        <f>D12*E12</f>
        <v>0</v>
      </c>
      <c r="K12" s="269"/>
    </row>
    <row r="13" spans="1:11">
      <c r="A13" s="582"/>
      <c r="B13" s="627"/>
      <c r="C13" s="582"/>
      <c r="E13" s="649"/>
      <c r="F13" s="649"/>
      <c r="G13" s="586"/>
      <c r="H13" s="1918"/>
      <c r="I13" s="650"/>
      <c r="J13" s="649"/>
      <c r="K13" s="582"/>
    </row>
    <row r="14" spans="1:11">
      <c r="A14" s="582"/>
      <c r="B14" s="627" t="s">
        <v>548</v>
      </c>
      <c r="C14" s="269" t="s">
        <v>549</v>
      </c>
      <c r="D14" s="617"/>
      <c r="E14" s="628"/>
      <c r="F14" s="628"/>
      <c r="G14" s="629"/>
      <c r="H14" s="1918"/>
      <c r="I14" s="631"/>
      <c r="J14" s="649"/>
      <c r="K14" s="582"/>
    </row>
    <row r="15" spans="1:11">
      <c r="A15" s="582"/>
      <c r="B15" s="627"/>
      <c r="C15" s="269" t="s">
        <v>550</v>
      </c>
      <c r="D15" s="617"/>
      <c r="E15" s="628"/>
      <c r="F15" s="628"/>
      <c r="G15" s="629"/>
      <c r="H15" s="1918"/>
      <c r="I15" s="631"/>
      <c r="J15" s="649"/>
      <c r="K15" s="582"/>
    </row>
    <row r="16" spans="1:11" s="272" customFormat="1">
      <c r="A16" s="269"/>
      <c r="B16" s="642"/>
      <c r="C16" s="643"/>
      <c r="D16" s="647"/>
      <c r="E16" s="645"/>
      <c r="F16" s="643" t="s">
        <v>11</v>
      </c>
      <c r="G16" s="644">
        <v>1</v>
      </c>
      <c r="H16" s="1918"/>
      <c r="I16" s="646">
        <f>G16*H16</f>
        <v>0</v>
      </c>
      <c r="J16" s="274"/>
      <c r="K16" s="269"/>
    </row>
    <row r="17" spans="1:11" ht="8.25" customHeight="1">
      <c r="A17" s="582"/>
      <c r="B17" s="627"/>
      <c r="C17" s="582"/>
      <c r="E17" s="649"/>
      <c r="F17" s="649"/>
      <c r="G17" s="586"/>
      <c r="H17" s="1918"/>
      <c r="I17" s="646"/>
      <c r="J17" s="649"/>
      <c r="K17" s="582"/>
    </row>
    <row r="18" spans="1:11" s="632" customFormat="1">
      <c r="B18" s="1833" t="s">
        <v>551</v>
      </c>
      <c r="C18" s="1832" t="s">
        <v>36</v>
      </c>
      <c r="D18" s="1831"/>
      <c r="E18" s="1848"/>
      <c r="F18" s="1848"/>
      <c r="G18" s="1829"/>
      <c r="H18" s="1918"/>
      <c r="I18" s="646"/>
      <c r="J18" s="1849"/>
    </row>
    <row r="19" spans="1:11" s="632" customFormat="1">
      <c r="B19" s="651" t="s">
        <v>552</v>
      </c>
      <c r="C19" s="582" t="s">
        <v>553</v>
      </c>
      <c r="D19" s="584"/>
      <c r="E19" s="649"/>
      <c r="F19" s="649"/>
      <c r="G19" s="586"/>
      <c r="H19" s="1918"/>
      <c r="I19" s="646"/>
      <c r="J19" s="641"/>
    </row>
    <row r="20" spans="1:11" s="632" customFormat="1">
      <c r="B20" s="627"/>
      <c r="C20" s="582" t="s">
        <v>554</v>
      </c>
      <c r="D20" s="584"/>
      <c r="E20" s="649"/>
      <c r="F20" s="649"/>
      <c r="G20" s="586"/>
      <c r="H20" s="1918"/>
      <c r="I20" s="646"/>
      <c r="J20" s="641"/>
    </row>
    <row r="21" spans="1:11" s="632" customFormat="1" ht="24" customHeight="1">
      <c r="B21" s="627"/>
      <c r="C21" s="2226" t="s">
        <v>555</v>
      </c>
      <c r="D21" s="2227"/>
      <c r="E21" s="2227"/>
      <c r="F21" s="649"/>
      <c r="G21" s="586"/>
      <c r="H21" s="1918"/>
      <c r="I21" s="646"/>
      <c r="J21" s="641"/>
    </row>
    <row r="22" spans="1:11" s="632" customFormat="1">
      <c r="B22" s="642"/>
      <c r="C22" s="652"/>
      <c r="D22" s="647"/>
      <c r="E22" s="645"/>
      <c r="F22" s="643" t="s">
        <v>1662</v>
      </c>
      <c r="G22" s="653">
        <v>1</v>
      </c>
      <c r="H22" s="1918"/>
      <c r="I22" s="646">
        <f t="shared" ref="I22" si="0">G22*H22</f>
        <v>0</v>
      </c>
      <c r="J22" s="641"/>
    </row>
    <row r="23" spans="1:11">
      <c r="A23" s="582"/>
      <c r="B23" s="651" t="s">
        <v>556</v>
      </c>
      <c r="C23" s="269" t="s">
        <v>557</v>
      </c>
      <c r="D23" s="617"/>
      <c r="E23" s="628"/>
      <c r="F23" s="628"/>
      <c r="G23" s="629"/>
      <c r="H23" s="1918"/>
      <c r="I23" s="631"/>
      <c r="J23" s="649"/>
      <c r="K23" s="582"/>
    </row>
    <row r="24" spans="1:11">
      <c r="A24" s="582"/>
      <c r="B24" s="627"/>
      <c r="C24" s="269" t="s">
        <v>558</v>
      </c>
      <c r="D24" s="617"/>
      <c r="E24" s="628"/>
      <c r="F24" s="628"/>
      <c r="G24" s="629"/>
      <c r="H24" s="1918"/>
      <c r="I24" s="631"/>
      <c r="J24" s="649"/>
      <c r="K24" s="582"/>
    </row>
    <row r="25" spans="1:11">
      <c r="A25" s="582"/>
      <c r="B25" s="627"/>
      <c r="C25" s="269" t="s">
        <v>559</v>
      </c>
      <c r="D25" s="617"/>
      <c r="E25" s="628"/>
      <c r="F25" s="628"/>
      <c r="G25" s="629"/>
      <c r="H25" s="1918"/>
      <c r="I25" s="631"/>
      <c r="J25" s="649"/>
      <c r="K25" s="582"/>
    </row>
    <row r="26" spans="1:11" s="272" customFormat="1">
      <c r="A26" s="269"/>
      <c r="B26" s="642"/>
      <c r="C26" s="652"/>
      <c r="D26" s="652"/>
      <c r="E26" s="652"/>
      <c r="F26" s="643" t="s">
        <v>20</v>
      </c>
      <c r="G26" s="644">
        <v>32</v>
      </c>
      <c r="H26" s="1918"/>
      <c r="I26" s="646">
        <f>G26*H26</f>
        <v>0</v>
      </c>
      <c r="J26" s="274"/>
      <c r="K26" s="269"/>
    </row>
    <row r="27" spans="1:11">
      <c r="A27" s="582"/>
      <c r="B27" s="627" t="s">
        <v>560</v>
      </c>
      <c r="C27" s="269" t="s">
        <v>561</v>
      </c>
      <c r="D27" s="617"/>
      <c r="E27" s="628"/>
      <c r="F27" s="628"/>
      <c r="G27" s="629"/>
      <c r="H27" s="1918"/>
      <c r="I27" s="631"/>
      <c r="J27" s="628"/>
      <c r="K27" s="582"/>
    </row>
    <row r="28" spans="1:11">
      <c r="A28" s="582"/>
      <c r="B28" s="627"/>
      <c r="C28" s="269" t="s">
        <v>562</v>
      </c>
      <c r="D28" s="617"/>
      <c r="E28" s="628"/>
      <c r="F28" s="628"/>
      <c r="G28" s="629"/>
      <c r="H28" s="1918"/>
      <c r="I28" s="631"/>
      <c r="J28" s="628"/>
      <c r="K28" s="582"/>
    </row>
    <row r="29" spans="1:11">
      <c r="A29" s="582"/>
      <c r="B29" s="627"/>
      <c r="C29" s="269" t="s">
        <v>563</v>
      </c>
      <c r="D29" s="617"/>
      <c r="E29" s="628"/>
      <c r="F29" s="628"/>
      <c r="G29" s="629"/>
      <c r="H29" s="1918"/>
      <c r="I29" s="631"/>
      <c r="J29" s="628"/>
      <c r="K29" s="582"/>
    </row>
    <row r="30" spans="1:11">
      <c r="A30" s="582"/>
      <c r="B30" s="627"/>
      <c r="C30" s="269" t="s">
        <v>564</v>
      </c>
      <c r="D30" s="617"/>
      <c r="E30" s="628"/>
      <c r="F30" s="628"/>
      <c r="G30" s="629"/>
      <c r="H30" s="1918"/>
      <c r="I30" s="631"/>
      <c r="J30" s="628"/>
      <c r="K30" s="582"/>
    </row>
    <row r="31" spans="1:11">
      <c r="A31" s="582"/>
      <c r="B31" s="627"/>
      <c r="C31" s="254"/>
      <c r="D31" s="629"/>
      <c r="E31" s="628"/>
      <c r="F31" s="254" t="s">
        <v>565</v>
      </c>
      <c r="G31" s="629">
        <v>8</v>
      </c>
      <c r="H31" s="1918"/>
      <c r="I31" s="655">
        <f>G31*H31</f>
        <v>0</v>
      </c>
      <c r="J31" s="628"/>
      <c r="K31" s="582"/>
    </row>
    <row r="32" spans="1:11">
      <c r="A32" s="582"/>
      <c r="B32" s="642"/>
      <c r="C32" s="643"/>
      <c r="D32" s="644"/>
      <c r="E32" s="656"/>
      <c r="F32" s="643" t="s">
        <v>566</v>
      </c>
      <c r="G32" s="644">
        <v>16</v>
      </c>
      <c r="H32" s="1918"/>
      <c r="I32" s="646">
        <f>G32*H32</f>
        <v>0</v>
      </c>
      <c r="J32" s="628"/>
      <c r="K32" s="582"/>
    </row>
    <row r="33" spans="1:14">
      <c r="A33" s="582"/>
      <c r="B33" s="627" t="s">
        <v>567</v>
      </c>
      <c r="C33" s="269" t="s">
        <v>568</v>
      </c>
      <c r="D33" s="617"/>
      <c r="E33" s="628"/>
      <c r="F33" s="628"/>
      <c r="G33" s="629"/>
      <c r="H33" s="1918"/>
      <c r="I33" s="631"/>
      <c r="J33" s="649"/>
      <c r="K33" s="582"/>
    </row>
    <row r="34" spans="1:14">
      <c r="A34" s="582"/>
      <c r="B34" s="627"/>
      <c r="C34" s="269" t="s">
        <v>569</v>
      </c>
      <c r="D34" s="617"/>
      <c r="E34" s="628"/>
      <c r="F34" s="628"/>
      <c r="G34" s="629"/>
      <c r="H34" s="1918"/>
      <c r="I34" s="631"/>
      <c r="J34" s="649"/>
      <c r="K34" s="582"/>
    </row>
    <row r="35" spans="1:14">
      <c r="A35" s="582"/>
      <c r="B35" s="627"/>
      <c r="C35" s="254"/>
      <c r="D35" s="629"/>
      <c r="E35" s="628"/>
      <c r="F35" s="254" t="s">
        <v>565</v>
      </c>
      <c r="G35" s="629">
        <v>8</v>
      </c>
      <c r="H35" s="1918"/>
      <c r="I35" s="655">
        <f>G35*H35</f>
        <v>0</v>
      </c>
      <c r="J35" s="649"/>
      <c r="K35" s="582"/>
    </row>
    <row r="36" spans="1:14">
      <c r="A36" s="582"/>
      <c r="B36" s="642"/>
      <c r="C36" s="643"/>
      <c r="D36" s="644"/>
      <c r="E36" s="656"/>
      <c r="F36" s="643" t="s">
        <v>566</v>
      </c>
      <c r="G36" s="644">
        <v>16</v>
      </c>
      <c r="H36" s="1918"/>
      <c r="I36" s="646">
        <f>G36*H36</f>
        <v>0</v>
      </c>
      <c r="J36" s="649"/>
      <c r="K36" s="582"/>
    </row>
    <row r="37" spans="1:14" ht="6.75" customHeight="1">
      <c r="A37" s="582"/>
      <c r="B37" s="627"/>
      <c r="C37" s="582"/>
      <c r="E37" s="649"/>
      <c r="F37" s="649"/>
      <c r="G37" s="586"/>
      <c r="H37" s="1946"/>
      <c r="I37" s="650"/>
      <c r="J37" s="649"/>
      <c r="K37" s="582"/>
    </row>
    <row r="38" spans="1:14">
      <c r="A38" s="582"/>
      <c r="B38" s="1817" t="s">
        <v>533</v>
      </c>
      <c r="C38" s="1816" t="s">
        <v>39</v>
      </c>
      <c r="D38" s="1815"/>
      <c r="E38" s="1814"/>
      <c r="F38" s="1814"/>
      <c r="G38" s="1813"/>
      <c r="H38" s="2020"/>
      <c r="I38" s="1811">
        <f>SUM(I10:J36)</f>
        <v>0</v>
      </c>
      <c r="J38" s="1845" t="e">
        <f>SUM(#REF!)</f>
        <v>#REF!</v>
      </c>
      <c r="K38" s="582"/>
    </row>
    <row r="39" spans="1:14" ht="12" customHeight="1">
      <c r="A39" s="582"/>
      <c r="B39" s="627"/>
      <c r="C39" s="269"/>
      <c r="D39" s="617"/>
      <c r="E39" s="628"/>
      <c r="F39" s="628"/>
      <c r="G39" s="629"/>
      <c r="H39" s="1948"/>
      <c r="I39" s="664"/>
      <c r="J39" s="274"/>
      <c r="K39" s="582"/>
    </row>
    <row r="40" spans="1:14" ht="15.6">
      <c r="A40" s="582"/>
      <c r="B40" s="1824" t="s">
        <v>534</v>
      </c>
      <c r="C40" s="1823" t="s">
        <v>363</v>
      </c>
      <c r="D40" s="1822"/>
      <c r="E40" s="1821"/>
      <c r="F40" s="1821"/>
      <c r="G40" s="1820"/>
      <c r="H40" s="2021"/>
      <c r="I40" s="1818"/>
      <c r="J40" s="1850"/>
      <c r="K40" s="582"/>
    </row>
    <row r="41" spans="1:14" ht="13.5" customHeight="1">
      <c r="A41" s="582"/>
      <c r="B41" s="627"/>
      <c r="C41" s="269"/>
      <c r="D41" s="617"/>
      <c r="E41" s="628"/>
      <c r="F41" s="628"/>
      <c r="G41" s="629"/>
      <c r="H41" s="1948"/>
      <c r="I41" s="631"/>
      <c r="J41" s="628"/>
      <c r="K41" s="582"/>
    </row>
    <row r="42" spans="1:14" s="632" customFormat="1">
      <c r="B42" s="1833" t="s">
        <v>570</v>
      </c>
      <c r="C42" s="1832" t="s">
        <v>18</v>
      </c>
      <c r="D42" s="1831"/>
      <c r="E42" s="1848"/>
      <c r="F42" s="1848"/>
      <c r="G42" s="1829"/>
      <c r="H42" s="2022"/>
      <c r="I42" s="1828"/>
      <c r="J42" s="1849"/>
    </row>
    <row r="43" spans="1:14" ht="40.5" customHeight="1">
      <c r="A43" s="582"/>
      <c r="B43" s="1843" t="s">
        <v>571</v>
      </c>
      <c r="C43" s="2298" t="s">
        <v>572</v>
      </c>
      <c r="D43" s="2299"/>
      <c r="E43" s="2299"/>
      <c r="F43" s="1827"/>
      <c r="G43" s="1826"/>
      <c r="H43" s="1918"/>
      <c r="I43" s="1825"/>
      <c r="J43" s="649"/>
      <c r="K43" s="582"/>
    </row>
    <row r="44" spans="1:14">
      <c r="A44" s="582"/>
      <c r="B44" s="651"/>
      <c r="C44" s="254" t="s">
        <v>574</v>
      </c>
      <c r="D44" s="673"/>
      <c r="E44" s="674"/>
      <c r="F44" s="674"/>
      <c r="G44" s="586"/>
      <c r="H44" s="1918"/>
      <c r="I44" s="650"/>
      <c r="J44" s="649"/>
      <c r="K44" s="582"/>
      <c r="N44" s="582"/>
    </row>
    <row r="45" spans="1:14">
      <c r="A45" s="582"/>
      <c r="B45" s="651"/>
      <c r="C45" s="582" t="s">
        <v>1620</v>
      </c>
      <c r="D45" s="632"/>
      <c r="E45" s="675"/>
      <c r="F45" s="675"/>
      <c r="G45" s="586"/>
      <c r="H45" s="1918"/>
      <c r="I45" s="650"/>
      <c r="J45" s="649"/>
      <c r="K45" s="582"/>
      <c r="N45" s="582"/>
    </row>
    <row r="46" spans="1:14">
      <c r="A46" s="582"/>
      <c r="B46" s="651"/>
      <c r="C46" s="582" t="s">
        <v>1624</v>
      </c>
      <c r="D46" s="632"/>
      <c r="E46" s="675"/>
      <c r="F46" s="675"/>
      <c r="G46" s="586"/>
      <c r="H46" s="1918"/>
      <c r="I46" s="650"/>
      <c r="J46" s="649"/>
      <c r="K46" s="582"/>
      <c r="N46" s="582"/>
    </row>
    <row r="47" spans="1:14" ht="15.6">
      <c r="A47" s="582"/>
      <c r="B47" s="642"/>
      <c r="C47" s="652"/>
      <c r="D47" s="647"/>
      <c r="E47" s="652"/>
      <c r="F47" s="676" t="s">
        <v>367</v>
      </c>
      <c r="G47" s="644">
        <f>18.28+95.95</f>
        <v>114.23</v>
      </c>
      <c r="H47" s="1918"/>
      <c r="I47" s="646">
        <f>G47*H47</f>
        <v>0</v>
      </c>
      <c r="J47" s="649"/>
      <c r="K47" s="582"/>
    </row>
    <row r="48" spans="1:14" ht="12" customHeight="1">
      <c r="A48" s="582"/>
      <c r="B48" s="677"/>
      <c r="C48" s="678"/>
      <c r="D48" s="678"/>
      <c r="E48" s="678"/>
      <c r="F48" s="678"/>
      <c r="G48" s="679"/>
      <c r="H48" s="1918"/>
      <c r="I48" s="680"/>
      <c r="J48" s="628"/>
      <c r="K48" s="582"/>
    </row>
    <row r="49" spans="1:16">
      <c r="A49" s="582"/>
      <c r="B49" s="1833" t="s">
        <v>578</v>
      </c>
      <c r="C49" s="1832" t="s">
        <v>579</v>
      </c>
      <c r="D49" s="1831"/>
      <c r="E49" s="1848"/>
      <c r="F49" s="1848"/>
      <c r="G49" s="1829"/>
      <c r="H49" s="1918"/>
      <c r="I49" s="1828"/>
      <c r="J49" s="1845"/>
      <c r="K49" s="582"/>
    </row>
    <row r="50" spans="1:16">
      <c r="A50" s="582"/>
      <c r="B50" s="681" t="s">
        <v>580</v>
      </c>
      <c r="C50" s="682" t="s">
        <v>581</v>
      </c>
      <c r="D50" s="683"/>
      <c r="E50" s="684"/>
      <c r="F50" s="684"/>
      <c r="G50" s="685"/>
      <c r="H50" s="1918"/>
      <c r="I50" s="686"/>
      <c r="J50" s="274"/>
      <c r="K50" s="582"/>
    </row>
    <row r="51" spans="1:16">
      <c r="A51" s="582"/>
      <c r="B51" s="627"/>
      <c r="C51" s="682" t="s">
        <v>582</v>
      </c>
      <c r="D51" s="683"/>
      <c r="E51" s="684"/>
      <c r="F51" s="684"/>
      <c r="G51" s="685"/>
      <c r="H51" s="1918"/>
      <c r="I51" s="686"/>
      <c r="J51" s="274"/>
      <c r="K51" s="582"/>
    </row>
    <row r="52" spans="1:16">
      <c r="A52" s="582"/>
      <c r="B52" s="627"/>
      <c r="C52" s="582" t="s">
        <v>1623</v>
      </c>
      <c r="D52" s="683"/>
      <c r="E52" s="684"/>
      <c r="F52" s="684"/>
      <c r="G52" s="685"/>
      <c r="H52" s="1918"/>
      <c r="I52" s="686"/>
      <c r="J52" s="274"/>
      <c r="K52" s="582"/>
    </row>
    <row r="53" spans="1:16" ht="15.6">
      <c r="A53" s="582"/>
      <c r="B53" s="642"/>
      <c r="C53" s="652"/>
      <c r="D53" s="647"/>
      <c r="E53" s="652"/>
      <c r="F53" s="687" t="s">
        <v>342</v>
      </c>
      <c r="G53" s="688">
        <v>21.94</v>
      </c>
      <c r="H53" s="1918"/>
      <c r="I53" s="646">
        <f>G53*H53</f>
        <v>0</v>
      </c>
      <c r="J53" s="274"/>
      <c r="K53" s="582"/>
    </row>
    <row r="54" spans="1:16">
      <c r="A54" s="582"/>
      <c r="B54" s="642"/>
      <c r="C54" s="652"/>
      <c r="D54" s="647"/>
      <c r="E54" s="652"/>
      <c r="F54" s="687"/>
      <c r="G54" s="688"/>
      <c r="H54" s="2023"/>
      <c r="I54" s="646"/>
      <c r="J54" s="274"/>
      <c r="K54" s="582"/>
    </row>
    <row r="55" spans="1:16" ht="17.25" customHeight="1">
      <c r="A55" s="582"/>
      <c r="B55" s="1839" t="s">
        <v>538</v>
      </c>
      <c r="C55" s="2300" t="s">
        <v>539</v>
      </c>
      <c r="D55" s="2300"/>
      <c r="E55" s="2300"/>
      <c r="F55" s="1838" t="s">
        <v>330</v>
      </c>
      <c r="G55" s="1837" t="s">
        <v>329</v>
      </c>
      <c r="H55" s="2024" t="s">
        <v>540</v>
      </c>
      <c r="I55" s="1835" t="s">
        <v>541</v>
      </c>
      <c r="J55" s="1834"/>
      <c r="K55" s="582"/>
    </row>
    <row r="56" spans="1:16" ht="12.75" customHeight="1">
      <c r="A56" s="582"/>
      <c r="B56" s="627"/>
      <c r="C56" s="272"/>
      <c r="D56" s="618"/>
      <c r="E56" s="272"/>
      <c r="F56" s="689"/>
      <c r="G56" s="690"/>
      <c r="H56" s="1954"/>
      <c r="I56" s="655"/>
      <c r="J56" s="274"/>
      <c r="K56" s="582"/>
    </row>
    <row r="57" spans="1:16" s="691" customFormat="1">
      <c r="B57" s="1833" t="s">
        <v>584</v>
      </c>
      <c r="C57" s="1832" t="s">
        <v>14</v>
      </c>
      <c r="D57" s="1831"/>
      <c r="E57" s="1848"/>
      <c r="F57" s="1848"/>
      <c r="G57" s="1829"/>
      <c r="H57" s="2022"/>
      <c r="I57" s="1828"/>
      <c r="J57" s="692" t="e">
        <f>SUM(#REF!)</f>
        <v>#REF!</v>
      </c>
      <c r="O57" s="584"/>
      <c r="P57" s="649"/>
    </row>
    <row r="58" spans="1:16">
      <c r="A58" s="582"/>
      <c r="B58" s="651" t="s">
        <v>585</v>
      </c>
      <c r="C58" s="582" t="s">
        <v>586</v>
      </c>
      <c r="D58" s="584"/>
      <c r="E58" s="649"/>
      <c r="F58" s="649"/>
      <c r="G58" s="586"/>
      <c r="H58" s="1918"/>
      <c r="I58" s="650"/>
      <c r="J58" s="585"/>
      <c r="K58" s="582"/>
    </row>
    <row r="59" spans="1:16">
      <c r="A59" s="582"/>
      <c r="B59" s="651"/>
      <c r="C59" s="582" t="s">
        <v>587</v>
      </c>
      <c r="D59" s="584"/>
      <c r="E59" s="649"/>
      <c r="F59" s="649"/>
      <c r="G59" s="586"/>
      <c r="H59" s="1918"/>
      <c r="I59" s="650"/>
      <c r="J59" s="585"/>
      <c r="K59" s="582"/>
    </row>
    <row r="60" spans="1:16">
      <c r="A60" s="582"/>
      <c r="B60" s="651"/>
      <c r="C60" s="582" t="s">
        <v>1623</v>
      </c>
      <c r="D60" s="584"/>
      <c r="E60" s="649"/>
      <c r="F60" s="649"/>
      <c r="G60" s="586"/>
      <c r="H60" s="1918"/>
      <c r="I60" s="650"/>
      <c r="J60" s="585"/>
      <c r="K60" s="582"/>
    </row>
    <row r="61" spans="1:16" ht="15.6">
      <c r="A61" s="582"/>
      <c r="B61" s="642"/>
      <c r="C61" s="652"/>
      <c r="D61" s="647"/>
      <c r="E61" s="652"/>
      <c r="F61" s="687" t="s">
        <v>342</v>
      </c>
      <c r="G61" s="653">
        <v>21.94</v>
      </c>
      <c r="H61" s="1918"/>
      <c r="I61" s="646">
        <f>G61*H61</f>
        <v>0</v>
      </c>
      <c r="J61" s="649"/>
      <c r="K61" s="582"/>
    </row>
    <row r="62" spans="1:16" ht="12.75" customHeight="1">
      <c r="A62" s="582"/>
      <c r="B62" s="627"/>
      <c r="C62" s="272"/>
      <c r="D62" s="618"/>
      <c r="E62" s="272"/>
      <c r="F62" s="689"/>
      <c r="G62" s="690"/>
      <c r="H62" s="1918"/>
      <c r="I62" s="655"/>
      <c r="J62" s="274"/>
      <c r="K62" s="582"/>
    </row>
    <row r="63" spans="1:16">
      <c r="A63" s="582"/>
      <c r="B63" s="1833" t="s">
        <v>588</v>
      </c>
      <c r="C63" s="1832" t="s">
        <v>41</v>
      </c>
      <c r="D63" s="1831"/>
      <c r="E63" s="1830"/>
      <c r="F63" s="1830"/>
      <c r="G63" s="1829"/>
      <c r="H63" s="1918"/>
      <c r="I63" s="1828"/>
      <c r="J63" s="1845" t="e">
        <f>SUM(#REF!)</f>
        <v>#REF!</v>
      </c>
      <c r="K63" s="269"/>
    </row>
    <row r="64" spans="1:16" ht="25.5" customHeight="1">
      <c r="A64" s="582"/>
      <c r="B64" s="651" t="s">
        <v>589</v>
      </c>
      <c r="C64" s="2298" t="s">
        <v>590</v>
      </c>
      <c r="D64" s="2299"/>
      <c r="E64" s="2299"/>
      <c r="F64" s="274"/>
      <c r="G64" s="629"/>
      <c r="H64" s="1918"/>
      <c r="I64" s="631"/>
      <c r="J64" s="274"/>
      <c r="K64" s="269"/>
    </row>
    <row r="65" spans="1:11">
      <c r="A65" s="582"/>
      <c r="B65" s="627"/>
      <c r="C65" s="582" t="s">
        <v>1622</v>
      </c>
      <c r="D65" s="617"/>
      <c r="E65" s="274"/>
      <c r="F65" s="274"/>
      <c r="G65" s="629"/>
      <c r="H65" s="1918"/>
      <c r="I65" s="631"/>
      <c r="J65" s="274"/>
      <c r="K65" s="269"/>
    </row>
    <row r="66" spans="1:11" ht="15.6">
      <c r="A66" s="582"/>
      <c r="B66" s="642"/>
      <c r="C66" s="652"/>
      <c r="D66" s="647"/>
      <c r="E66" s="652"/>
      <c r="F66" s="676" t="s">
        <v>367</v>
      </c>
      <c r="G66" s="653">
        <v>121.83</v>
      </c>
      <c r="H66" s="1918"/>
      <c r="I66" s="646">
        <f>G66*H66</f>
        <v>0</v>
      </c>
      <c r="J66" s="274"/>
      <c r="K66" s="269"/>
    </row>
    <row r="67" spans="1:11">
      <c r="A67" s="582"/>
      <c r="B67" s="627" t="s">
        <v>592</v>
      </c>
      <c r="C67" s="694" t="s">
        <v>382</v>
      </c>
      <c r="D67" s="617"/>
      <c r="E67" s="274"/>
      <c r="F67" s="274"/>
      <c r="G67" s="629"/>
      <c r="H67" s="1918"/>
      <c r="I67" s="631"/>
      <c r="J67" s="274"/>
      <c r="K67" s="269"/>
    </row>
    <row r="68" spans="1:11">
      <c r="A68" s="582"/>
      <c r="B68" s="627"/>
      <c r="C68" s="269" t="s">
        <v>593</v>
      </c>
      <c r="D68" s="617"/>
      <c r="E68" s="274"/>
      <c r="F68" s="274"/>
      <c r="G68" s="629"/>
      <c r="H68" s="1918"/>
      <c r="I68" s="631"/>
      <c r="J68" s="274"/>
      <c r="K68" s="269"/>
    </row>
    <row r="69" spans="1:11">
      <c r="A69" s="582"/>
      <c r="B69" s="627"/>
      <c r="C69" s="582" t="s">
        <v>1621</v>
      </c>
      <c r="D69" s="617"/>
      <c r="E69" s="274"/>
      <c r="F69" s="274"/>
      <c r="G69" s="629"/>
      <c r="H69" s="1918"/>
      <c r="I69" s="631"/>
      <c r="J69" s="274"/>
      <c r="K69" s="269"/>
    </row>
    <row r="70" spans="1:11">
      <c r="A70" s="582"/>
      <c r="B70" s="642"/>
      <c r="C70" s="652"/>
      <c r="D70" s="647"/>
      <c r="E70" s="652"/>
      <c r="F70" s="676" t="s">
        <v>384</v>
      </c>
      <c r="G70" s="653">
        <f>121.83*1.7</f>
        <v>207.11099999999999</v>
      </c>
      <c r="H70" s="1918"/>
      <c r="I70" s="646">
        <f>G70*H70</f>
        <v>0</v>
      </c>
      <c r="J70" s="274"/>
      <c r="K70" s="269"/>
    </row>
    <row r="71" spans="1:11" ht="7.5" customHeight="1">
      <c r="A71" s="582"/>
      <c r="B71" s="627"/>
      <c r="C71" s="695"/>
      <c r="D71" s="617"/>
      <c r="E71" s="654"/>
      <c r="F71" s="654"/>
      <c r="G71" s="629"/>
      <c r="H71" s="1952"/>
      <c r="I71" s="655"/>
      <c r="J71" s="274"/>
      <c r="K71" s="269"/>
    </row>
    <row r="72" spans="1:11">
      <c r="A72" s="582"/>
      <c r="B72" s="1817" t="s">
        <v>534</v>
      </c>
      <c r="C72" s="1816" t="s">
        <v>152</v>
      </c>
      <c r="D72" s="1815"/>
      <c r="E72" s="1814"/>
      <c r="F72" s="1814"/>
      <c r="G72" s="1813"/>
      <c r="H72" s="2020"/>
      <c r="I72" s="1846">
        <f>SUM(I43:I70)</f>
        <v>0</v>
      </c>
      <c r="J72" s="1845" t="e">
        <f>SUM(#REF!)</f>
        <v>#REF!</v>
      </c>
      <c r="K72" s="582"/>
    </row>
    <row r="73" spans="1:11" s="245" customFormat="1">
      <c r="A73" s="240"/>
      <c r="B73" s="697"/>
      <c r="C73" s="698"/>
      <c r="D73" s="699"/>
      <c r="E73" s="700"/>
      <c r="F73" s="700"/>
      <c r="G73" s="701"/>
      <c r="H73" s="1956"/>
      <c r="I73" s="702"/>
      <c r="J73" s="1844"/>
      <c r="K73" s="240"/>
    </row>
    <row r="74" spans="1:11" ht="15.6">
      <c r="A74" s="582"/>
      <c r="B74" s="1824" t="s">
        <v>535</v>
      </c>
      <c r="C74" s="1823" t="s">
        <v>536</v>
      </c>
      <c r="D74" s="1822"/>
      <c r="E74" s="1821"/>
      <c r="F74" s="1821"/>
      <c r="G74" s="1820"/>
      <c r="H74" s="2021"/>
      <c r="I74" s="1818"/>
      <c r="J74" s="274"/>
      <c r="K74" s="582"/>
    </row>
    <row r="75" spans="1:11" s="240" customFormat="1" ht="12.75" customHeight="1">
      <c r="B75" s="703"/>
      <c r="C75" s="704"/>
      <c r="D75" s="705"/>
      <c r="E75" s="706"/>
      <c r="F75" s="706"/>
      <c r="G75" s="707"/>
      <c r="H75" s="1957"/>
      <c r="I75" s="708"/>
      <c r="J75" s="257"/>
    </row>
    <row r="76" spans="1:11">
      <c r="B76" s="1833" t="s">
        <v>595</v>
      </c>
      <c r="C76" s="1832" t="s">
        <v>596</v>
      </c>
      <c r="D76" s="1831"/>
      <c r="E76" s="1830"/>
      <c r="F76" s="1830"/>
      <c r="G76" s="1829"/>
      <c r="H76" s="2025"/>
      <c r="I76" s="1828"/>
    </row>
    <row r="77" spans="1:11">
      <c r="B77" s="651" t="s">
        <v>597</v>
      </c>
      <c r="C77" s="709" t="s">
        <v>598</v>
      </c>
      <c r="D77" s="710"/>
      <c r="E77" s="674"/>
      <c r="F77" s="674"/>
      <c r="G77" s="711"/>
      <c r="H77" s="1918"/>
      <c r="I77" s="712"/>
    </row>
    <row r="78" spans="1:11">
      <c r="B78" s="713"/>
      <c r="C78" s="714" t="s">
        <v>599</v>
      </c>
      <c r="D78" s="710"/>
      <c r="E78" s="715"/>
      <c r="F78" s="715"/>
      <c r="G78" s="711"/>
      <c r="H78" s="1918"/>
      <c r="I78" s="712"/>
    </row>
    <row r="79" spans="1:11">
      <c r="B79" s="713"/>
      <c r="C79" s="709" t="s">
        <v>600</v>
      </c>
      <c r="D79" s="710"/>
      <c r="E79" s="674"/>
      <c r="F79" s="674"/>
      <c r="G79" s="711"/>
      <c r="H79" s="1918"/>
      <c r="I79" s="712"/>
    </row>
    <row r="80" spans="1:11">
      <c r="B80" s="713"/>
      <c r="C80" s="589" t="s">
        <v>601</v>
      </c>
      <c r="D80" s="710"/>
      <c r="E80" s="674"/>
      <c r="F80" s="674"/>
      <c r="G80" s="711"/>
      <c r="H80" s="1918"/>
      <c r="I80" s="712"/>
    </row>
    <row r="81" spans="2:9">
      <c r="B81" s="713"/>
      <c r="C81" s="582" t="s">
        <v>1620</v>
      </c>
      <c r="D81" s="632"/>
      <c r="E81" s="675"/>
      <c r="F81" s="674"/>
      <c r="G81" s="711"/>
      <c r="H81" s="1918"/>
      <c r="I81" s="712"/>
    </row>
    <row r="82" spans="2:9">
      <c r="B82" s="713"/>
      <c r="C82" s="582" t="s">
        <v>1619</v>
      </c>
      <c r="D82" s="632"/>
      <c r="E82" s="675"/>
      <c r="F82" s="674"/>
      <c r="G82" s="711"/>
      <c r="H82" s="1918"/>
      <c r="I82" s="712"/>
    </row>
    <row r="83" spans="2:9">
      <c r="B83" s="713"/>
      <c r="C83" s="582" t="s">
        <v>1618</v>
      </c>
      <c r="D83" s="632"/>
      <c r="E83" s="675"/>
      <c r="F83" s="674"/>
      <c r="G83" s="629"/>
      <c r="H83" s="1918"/>
      <c r="I83" s="712"/>
    </row>
    <row r="84" spans="2:9">
      <c r="B84" s="713"/>
      <c r="C84" s="582" t="s">
        <v>1617</v>
      </c>
      <c r="D84" s="632"/>
      <c r="E84" s="675"/>
      <c r="F84" s="674"/>
      <c r="G84" s="629"/>
      <c r="H84" s="1918"/>
      <c r="I84" s="712"/>
    </row>
    <row r="85" spans="2:9" ht="15.6">
      <c r="B85" s="642"/>
      <c r="C85" s="652"/>
      <c r="D85" s="647"/>
      <c r="E85" s="652"/>
      <c r="F85" s="676" t="s">
        <v>367</v>
      </c>
      <c r="G85" s="653">
        <v>109.74</v>
      </c>
      <c r="H85" s="1918"/>
      <c r="I85" s="646">
        <f>G85*H85</f>
        <v>0</v>
      </c>
    </row>
    <row r="86" spans="2:9">
      <c r="C86" s="722" t="s">
        <v>1616</v>
      </c>
      <c r="D86" s="716"/>
      <c r="E86" s="675"/>
      <c r="F86" s="675"/>
      <c r="G86" s="717"/>
      <c r="H86" s="1918"/>
      <c r="I86" s="718"/>
    </row>
    <row r="87" spans="2:9">
      <c r="C87" s="582" t="s">
        <v>1615</v>
      </c>
      <c r="D87" s="632"/>
      <c r="E87" s="675"/>
      <c r="F87" s="649"/>
      <c r="G87" s="586"/>
      <c r="H87" s="1918"/>
      <c r="I87" s="718"/>
    </row>
    <row r="88" spans="2:9" ht="15.6">
      <c r="B88" s="723"/>
      <c r="C88" s="652"/>
      <c r="D88" s="647"/>
      <c r="E88" s="652"/>
      <c r="F88" s="676" t="s">
        <v>367</v>
      </c>
      <c r="G88" s="653">
        <v>27.77</v>
      </c>
      <c r="H88" s="1918"/>
      <c r="I88" s="646">
        <f>G88*H88</f>
        <v>0</v>
      </c>
    </row>
    <row r="89" spans="2:9">
      <c r="B89" s="681" t="s">
        <v>604</v>
      </c>
      <c r="C89" s="589" t="s">
        <v>598</v>
      </c>
      <c r="D89" s="716"/>
      <c r="E89" s="675"/>
      <c r="F89" s="675"/>
      <c r="G89" s="717"/>
      <c r="H89" s="1918"/>
      <c r="I89" s="718"/>
    </row>
    <row r="90" spans="2:9">
      <c r="B90" s="719"/>
      <c r="C90" s="720" t="s">
        <v>605</v>
      </c>
      <c r="D90" s="716"/>
      <c r="E90" s="675"/>
      <c r="F90" s="675"/>
      <c r="G90" s="717"/>
      <c r="H90" s="1918"/>
      <c r="I90" s="718"/>
    </row>
    <row r="91" spans="2:9">
      <c r="B91" s="719"/>
      <c r="C91" s="589" t="s">
        <v>606</v>
      </c>
      <c r="D91" s="716"/>
      <c r="E91" s="675"/>
      <c r="F91" s="675"/>
      <c r="G91" s="717"/>
      <c r="H91" s="1918"/>
      <c r="I91" s="718"/>
    </row>
    <row r="92" spans="2:9">
      <c r="B92" s="719"/>
      <c r="C92" s="589" t="s">
        <v>601</v>
      </c>
      <c r="D92" s="716"/>
      <c r="E92" s="675"/>
      <c r="F92" s="675"/>
      <c r="G92" s="717"/>
      <c r="H92" s="1918"/>
      <c r="I92" s="718"/>
    </row>
    <row r="93" spans="2:9">
      <c r="B93" s="719"/>
      <c r="C93" s="582" t="s">
        <v>607</v>
      </c>
      <c r="D93" s="716"/>
      <c r="E93" s="675"/>
      <c r="F93" s="675"/>
      <c r="G93" s="717"/>
      <c r="H93" s="1918"/>
      <c r="I93" s="718"/>
    </row>
    <row r="94" spans="2:9">
      <c r="C94" s="722" t="s">
        <v>608</v>
      </c>
      <c r="D94" s="716"/>
      <c r="E94" s="675"/>
      <c r="F94" s="675"/>
      <c r="G94" s="717"/>
      <c r="H94" s="1918"/>
      <c r="I94" s="718"/>
    </row>
    <row r="95" spans="2:9">
      <c r="C95" s="582" t="s">
        <v>1614</v>
      </c>
      <c r="D95" s="632"/>
      <c r="E95" s="675"/>
      <c r="F95" s="649"/>
      <c r="G95" s="586"/>
      <c r="H95" s="1918"/>
      <c r="I95" s="718"/>
    </row>
    <row r="96" spans="2:9" ht="15.6">
      <c r="B96" s="723"/>
      <c r="C96" s="652"/>
      <c r="D96" s="647"/>
      <c r="E96" s="652"/>
      <c r="F96" s="676" t="s">
        <v>367</v>
      </c>
      <c r="G96" s="653">
        <v>5.5</v>
      </c>
      <c r="H96" s="1918"/>
      <c r="I96" s="646">
        <f>G96*H96</f>
        <v>0</v>
      </c>
    </row>
    <row r="97" spans="1:11">
      <c r="B97" s="719"/>
      <c r="C97" s="722" t="s">
        <v>610</v>
      </c>
      <c r="D97" s="716"/>
      <c r="E97" s="675"/>
      <c r="F97" s="675"/>
      <c r="G97" s="717"/>
      <c r="H97" s="1918"/>
      <c r="I97" s="718"/>
    </row>
    <row r="98" spans="1:11">
      <c r="B98" s="719"/>
      <c r="C98" s="582" t="s">
        <v>1613</v>
      </c>
      <c r="D98" s="716"/>
      <c r="E98" s="675"/>
      <c r="F98" s="675"/>
      <c r="G98" s="717"/>
      <c r="H98" s="1918"/>
      <c r="I98" s="718"/>
    </row>
    <row r="99" spans="1:11" ht="15.6">
      <c r="B99" s="642"/>
      <c r="C99" s="652"/>
      <c r="D99" s="647"/>
      <c r="E99" s="652"/>
      <c r="F99" s="676" t="s">
        <v>367</v>
      </c>
      <c r="G99" s="653">
        <v>81.81</v>
      </c>
      <c r="H99" s="1918"/>
      <c r="I99" s="646">
        <f>G99*H99</f>
        <v>0</v>
      </c>
    </row>
    <row r="100" spans="1:11">
      <c r="A100" s="582"/>
      <c r="B100" s="651"/>
      <c r="C100" s="682" t="s">
        <v>612</v>
      </c>
      <c r="D100" s="683"/>
      <c r="E100" s="684"/>
      <c r="F100" s="684"/>
      <c r="G100" s="685"/>
      <c r="H100" s="1918"/>
      <c r="I100" s="686"/>
      <c r="J100" s="649"/>
      <c r="K100" s="582"/>
    </row>
    <row r="101" spans="1:11">
      <c r="A101" s="582"/>
      <c r="B101" s="651"/>
      <c r="C101" s="682" t="s">
        <v>613</v>
      </c>
      <c r="D101" s="683"/>
      <c r="E101" s="684"/>
      <c r="F101" s="684"/>
      <c r="G101" s="685"/>
      <c r="H101" s="1918"/>
      <c r="I101" s="686"/>
      <c r="J101" s="649"/>
      <c r="K101" s="582"/>
    </row>
    <row r="102" spans="1:11">
      <c r="A102" s="582"/>
      <c r="B102" s="651"/>
      <c r="C102" s="682" t="s">
        <v>614</v>
      </c>
      <c r="D102" s="683"/>
      <c r="E102" s="684"/>
      <c r="F102" s="684"/>
      <c r="G102" s="685"/>
      <c r="H102" s="1918"/>
      <c r="I102" s="686"/>
      <c r="J102" s="649"/>
      <c r="K102" s="582"/>
    </row>
    <row r="103" spans="1:11">
      <c r="A103" s="582"/>
      <c r="B103" s="651"/>
      <c r="C103" s="682" t="s">
        <v>1612</v>
      </c>
      <c r="D103" s="683"/>
      <c r="E103" s="684"/>
      <c r="F103" s="684"/>
      <c r="G103" s="685"/>
      <c r="H103" s="1918"/>
      <c r="I103" s="686"/>
      <c r="J103" s="649"/>
      <c r="K103" s="582"/>
    </row>
    <row r="104" spans="1:11" ht="15.6">
      <c r="A104" s="582"/>
      <c r="B104" s="642"/>
      <c r="C104" s="652"/>
      <c r="D104" s="647"/>
      <c r="E104" s="652"/>
      <c r="F104" s="676" t="s">
        <v>367</v>
      </c>
      <c r="G104" s="724">
        <v>23.99</v>
      </c>
      <c r="H104" s="1918"/>
      <c r="I104" s="646">
        <f>G104*H104</f>
        <v>0</v>
      </c>
      <c r="J104" s="649"/>
      <c r="K104" s="582"/>
    </row>
    <row r="105" spans="1:11">
      <c r="B105" s="627"/>
      <c r="C105" s="272"/>
      <c r="D105" s="618"/>
      <c r="E105" s="272"/>
      <c r="F105" s="695"/>
      <c r="G105" s="629"/>
      <c r="H105" s="1918"/>
      <c r="I105" s="655"/>
    </row>
    <row r="106" spans="1:11" ht="26.25" customHeight="1">
      <c r="A106" s="582"/>
      <c r="B106" s="1843" t="s">
        <v>616</v>
      </c>
      <c r="C106" s="2298" t="s">
        <v>617</v>
      </c>
      <c r="D106" s="2299"/>
      <c r="E106" s="2299"/>
      <c r="F106" s="1842"/>
      <c r="G106" s="1841"/>
      <c r="H106" s="1918"/>
      <c r="I106" s="1840"/>
      <c r="J106" s="649"/>
      <c r="K106" s="582"/>
    </row>
    <row r="107" spans="1:11" ht="15.6">
      <c r="A107" s="582"/>
      <c r="B107" s="642"/>
      <c r="C107" s="652"/>
      <c r="D107" s="647"/>
      <c r="E107" s="652"/>
      <c r="F107" s="687" t="s">
        <v>342</v>
      </c>
      <c r="G107" s="688">
        <v>21.94</v>
      </c>
      <c r="H107" s="1918"/>
      <c r="I107" s="646">
        <f>G107*H107</f>
        <v>0</v>
      </c>
      <c r="J107" s="274"/>
      <c r="K107" s="582"/>
    </row>
    <row r="108" spans="1:11">
      <c r="A108" s="582"/>
      <c r="B108" s="642"/>
      <c r="C108" s="652"/>
      <c r="D108" s="647"/>
      <c r="E108" s="652"/>
      <c r="F108" s="687"/>
      <c r="G108" s="688"/>
      <c r="H108" s="2023"/>
      <c r="I108" s="646"/>
      <c r="J108" s="274"/>
      <c r="K108" s="582"/>
    </row>
    <row r="109" spans="1:11">
      <c r="B109" s="1817" t="s">
        <v>595</v>
      </c>
      <c r="C109" s="1816" t="s">
        <v>618</v>
      </c>
      <c r="D109" s="1816"/>
      <c r="E109" s="1814"/>
      <c r="F109" s="1814"/>
      <c r="G109" s="1813"/>
      <c r="H109" s="2020"/>
      <c r="I109" s="1811">
        <f>SUM(I81:J107)</f>
        <v>0</v>
      </c>
      <c r="J109" s="272"/>
    </row>
    <row r="110" spans="1:11" ht="17.25" customHeight="1">
      <c r="A110" s="582"/>
      <c r="B110" s="1839" t="s">
        <v>538</v>
      </c>
      <c r="C110" s="2300" t="s">
        <v>539</v>
      </c>
      <c r="D110" s="2300"/>
      <c r="E110" s="2300"/>
      <c r="F110" s="1838" t="s">
        <v>330</v>
      </c>
      <c r="G110" s="1837" t="s">
        <v>329</v>
      </c>
      <c r="H110" s="2024" t="s">
        <v>540</v>
      </c>
      <c r="I110" s="1835" t="s">
        <v>541</v>
      </c>
      <c r="J110" s="1834"/>
      <c r="K110" s="582"/>
    </row>
    <row r="111" spans="1:11" ht="17.25" customHeight="1">
      <c r="A111" s="582"/>
      <c r="B111" s="677"/>
      <c r="C111" s="678"/>
      <c r="D111" s="678"/>
      <c r="E111" s="678"/>
      <c r="F111" s="678"/>
      <c r="G111" s="679"/>
      <c r="H111" s="1959"/>
      <c r="I111" s="728"/>
      <c r="J111" s="628"/>
      <c r="K111" s="582"/>
    </row>
    <row r="112" spans="1:11">
      <c r="B112" s="1833" t="s">
        <v>619</v>
      </c>
      <c r="C112" s="1832" t="s">
        <v>620</v>
      </c>
      <c r="D112" s="1831"/>
      <c r="E112" s="1830"/>
      <c r="F112" s="1830"/>
      <c r="G112" s="1829"/>
      <c r="H112" s="1918"/>
      <c r="I112" s="1828"/>
    </row>
    <row r="113" spans="1:14" ht="40.5" customHeight="1">
      <c r="A113" s="582"/>
      <c r="B113" s="651" t="s">
        <v>571</v>
      </c>
      <c r="C113" s="2298" t="s">
        <v>572</v>
      </c>
      <c r="D113" s="2299"/>
      <c r="E113" s="2299"/>
      <c r="F113" s="1827"/>
      <c r="G113" s="1826"/>
      <c r="H113" s="1918"/>
      <c r="I113" s="1825"/>
      <c r="J113" s="649"/>
      <c r="K113" s="582"/>
    </row>
    <row r="114" spans="1:14">
      <c r="A114" s="582"/>
      <c r="B114" s="651"/>
      <c r="C114" s="582" t="s">
        <v>621</v>
      </c>
      <c r="D114" s="632"/>
      <c r="E114" s="675"/>
      <c r="F114" s="675"/>
      <c r="G114" s="586"/>
      <c r="H114" s="1918"/>
      <c r="I114" s="650"/>
      <c r="J114" s="649"/>
      <c r="K114" s="582"/>
      <c r="N114" s="582"/>
    </row>
    <row r="115" spans="1:14" ht="15.6">
      <c r="A115" s="582"/>
      <c r="B115" s="642"/>
      <c r="C115" s="652"/>
      <c r="D115" s="647"/>
      <c r="E115" s="652"/>
      <c r="F115" s="676" t="s">
        <v>367</v>
      </c>
      <c r="G115" s="644">
        <v>7.6</v>
      </c>
      <c r="H115" s="1918"/>
      <c r="I115" s="646">
        <f>G115*H115</f>
        <v>0</v>
      </c>
      <c r="J115" s="649"/>
      <c r="K115" s="582"/>
    </row>
    <row r="116" spans="1:14">
      <c r="A116" s="582"/>
      <c r="B116" s="627"/>
      <c r="C116" s="272"/>
      <c r="D116" s="618"/>
      <c r="E116" s="272"/>
      <c r="F116" s="695"/>
      <c r="G116" s="619"/>
      <c r="H116" s="1918"/>
      <c r="I116" s="655"/>
      <c r="J116" s="649"/>
      <c r="K116" s="582"/>
    </row>
    <row r="117" spans="1:14">
      <c r="B117" s="681" t="s">
        <v>604</v>
      </c>
      <c r="C117" s="589" t="s">
        <v>598</v>
      </c>
      <c r="D117" s="716"/>
      <c r="E117" s="675"/>
      <c r="F117" s="675"/>
      <c r="G117" s="717"/>
      <c r="H117" s="1918"/>
      <c r="I117" s="718"/>
    </row>
    <row r="118" spans="1:14">
      <c r="B118" s="719"/>
      <c r="C118" s="720" t="s">
        <v>605</v>
      </c>
      <c r="D118" s="716"/>
      <c r="E118" s="675"/>
      <c r="F118" s="675"/>
      <c r="G118" s="717"/>
      <c r="H118" s="1918"/>
      <c r="I118" s="718"/>
    </row>
    <row r="119" spans="1:14">
      <c r="B119" s="719"/>
      <c r="C119" s="589" t="s">
        <v>622</v>
      </c>
      <c r="D119" s="716"/>
      <c r="E119" s="675"/>
      <c r="F119" s="675"/>
      <c r="G119" s="717"/>
      <c r="H119" s="1918"/>
      <c r="I119" s="718"/>
    </row>
    <row r="120" spans="1:14">
      <c r="B120" s="719"/>
      <c r="C120" s="589" t="s">
        <v>601</v>
      </c>
      <c r="D120" s="716"/>
      <c r="E120" s="675"/>
      <c r="F120" s="675"/>
      <c r="G120" s="717"/>
      <c r="H120" s="1918"/>
      <c r="I120" s="718"/>
    </row>
    <row r="121" spans="1:14">
      <c r="C121" s="722" t="s">
        <v>608</v>
      </c>
      <c r="D121" s="716"/>
      <c r="E121" s="675"/>
      <c r="F121" s="675"/>
      <c r="G121" s="717"/>
      <c r="H121" s="1918"/>
      <c r="I121" s="718"/>
    </row>
    <row r="122" spans="1:14" ht="15.6">
      <c r="B122" s="723"/>
      <c r="C122" s="652"/>
      <c r="D122" s="647"/>
      <c r="E122" s="652"/>
      <c r="F122" s="676" t="s">
        <v>367</v>
      </c>
      <c r="G122" s="653">
        <v>2.2000000000000002</v>
      </c>
      <c r="H122" s="1918"/>
      <c r="I122" s="646">
        <f>G122*H122</f>
        <v>0</v>
      </c>
    </row>
    <row r="123" spans="1:14">
      <c r="B123" s="719"/>
      <c r="C123" s="722" t="s">
        <v>610</v>
      </c>
      <c r="D123" s="716"/>
      <c r="E123" s="675"/>
      <c r="F123" s="675"/>
      <c r="G123" s="717"/>
      <c r="H123" s="1918"/>
      <c r="I123" s="718"/>
    </row>
    <row r="124" spans="1:14" ht="15.6">
      <c r="B124" s="642"/>
      <c r="C124" s="652"/>
      <c r="D124" s="647"/>
      <c r="E124" s="652"/>
      <c r="F124" s="676" t="s">
        <v>367</v>
      </c>
      <c r="G124" s="653">
        <v>6.48</v>
      </c>
      <c r="H124" s="1918"/>
      <c r="I124" s="646">
        <f>G124*H124</f>
        <v>0</v>
      </c>
    </row>
    <row r="125" spans="1:14">
      <c r="B125" s="1817" t="s">
        <v>619</v>
      </c>
      <c r="C125" s="1816" t="s">
        <v>623</v>
      </c>
      <c r="D125" s="1816"/>
      <c r="E125" s="1814"/>
      <c r="F125" s="1814"/>
      <c r="G125" s="1813"/>
      <c r="H125" s="2020"/>
      <c r="I125" s="1811">
        <f>SUM(I114:J124)</f>
        <v>0</v>
      </c>
    </row>
    <row r="126" spans="1:14">
      <c r="B126" s="719"/>
      <c r="C126" s="632"/>
      <c r="D126" s="632"/>
      <c r="E126" s="729"/>
      <c r="F126" s="729"/>
      <c r="G126" s="730"/>
      <c r="H126" s="1961"/>
      <c r="I126" s="731"/>
    </row>
    <row r="127" spans="1:14" ht="12.75" customHeight="1">
      <c r="B127" s="1817" t="s">
        <v>535</v>
      </c>
      <c r="C127" s="1816" t="s">
        <v>624</v>
      </c>
      <c r="D127" s="1815"/>
      <c r="E127" s="1814"/>
      <c r="F127" s="1814"/>
      <c r="G127" s="1813"/>
      <c r="H127" s="2020"/>
      <c r="I127" s="1811">
        <f>+I125+I109</f>
        <v>0</v>
      </c>
    </row>
    <row r="128" spans="1:14" ht="12.75" customHeight="1">
      <c r="B128" s="732"/>
      <c r="C128" s="733"/>
      <c r="D128" s="734"/>
      <c r="E128" s="735"/>
      <c r="F128" s="735"/>
      <c r="G128" s="736"/>
      <c r="H128" s="1962"/>
      <c r="I128" s="737"/>
    </row>
    <row r="129" spans="1:11" ht="15.6">
      <c r="A129" s="582"/>
      <c r="B129" s="1824" t="s">
        <v>537</v>
      </c>
      <c r="C129" s="1823" t="s">
        <v>3</v>
      </c>
      <c r="D129" s="1822"/>
      <c r="E129" s="1821"/>
      <c r="F129" s="1821"/>
      <c r="G129" s="1820"/>
      <c r="H129" s="2021"/>
      <c r="I129" s="1818"/>
      <c r="J129" s="649"/>
      <c r="K129" s="582"/>
    </row>
    <row r="130" spans="1:11">
      <c r="H130" s="1963"/>
      <c r="I130" s="739"/>
    </row>
    <row r="131" spans="1:11">
      <c r="B131" s="721">
        <v>79311</v>
      </c>
      <c r="C131" s="589" t="s">
        <v>22</v>
      </c>
      <c r="H131" s="1963"/>
      <c r="I131" s="739"/>
    </row>
    <row r="132" spans="1:11">
      <c r="A132" s="582"/>
      <c r="B132" s="642"/>
      <c r="C132" s="652"/>
      <c r="D132" s="647"/>
      <c r="E132" s="652"/>
      <c r="F132" s="687" t="s">
        <v>20</v>
      </c>
      <c r="G132" s="653">
        <v>8</v>
      </c>
      <c r="H132" s="1918"/>
      <c r="I132" s="646">
        <f>G132*H132</f>
        <v>0</v>
      </c>
      <c r="J132" s="649"/>
      <c r="K132" s="582"/>
    </row>
    <row r="133" spans="1:11" ht="27" customHeight="1">
      <c r="B133" s="721">
        <v>79514</v>
      </c>
      <c r="C133" s="2299" t="s">
        <v>19</v>
      </c>
      <c r="D133" s="2299"/>
      <c r="E133" s="2299"/>
      <c r="H133" s="1918"/>
      <c r="I133" s="739"/>
    </row>
    <row r="134" spans="1:11">
      <c r="A134" s="582"/>
      <c r="B134" s="642"/>
      <c r="C134" s="652"/>
      <c r="D134" s="647"/>
      <c r="E134" s="652"/>
      <c r="F134" s="687" t="s">
        <v>11</v>
      </c>
      <c r="G134" s="653">
        <v>1</v>
      </c>
      <c r="H134" s="1918"/>
      <c r="I134" s="646">
        <f>G134*H134</f>
        <v>0</v>
      </c>
      <c r="J134" s="649"/>
      <c r="K134" s="582"/>
    </row>
    <row r="135" spans="1:11">
      <c r="A135" s="582"/>
      <c r="B135" s="1817" t="s">
        <v>537</v>
      </c>
      <c r="C135" s="1816" t="s">
        <v>625</v>
      </c>
      <c r="D135" s="1815"/>
      <c r="E135" s="1814"/>
      <c r="F135" s="1814"/>
      <c r="G135" s="1813"/>
      <c r="H135" s="1812"/>
      <c r="I135" s="1811">
        <f>SUM(I132:J134)</f>
        <v>0</v>
      </c>
      <c r="J135" s="740" t="e">
        <f>SUM(#REF!)</f>
        <v>#REF!</v>
      </c>
      <c r="K135" s="582"/>
    </row>
    <row r="136" spans="1:11">
      <c r="I136" s="739"/>
    </row>
    <row r="137" spans="1:11">
      <c r="I137" s="739"/>
    </row>
    <row r="138" spans="1:11" ht="14.4" thickBot="1">
      <c r="H138" s="1809" t="s">
        <v>2</v>
      </c>
      <c r="I138" s="1808">
        <f>I135+I127+I72+I38</f>
        <v>0</v>
      </c>
    </row>
    <row r="139" spans="1:11" ht="13.8" thickTop="1">
      <c r="H139" s="1810"/>
      <c r="I139" s="1810"/>
    </row>
    <row r="140" spans="1:11">
      <c r="H140" s="1382" t="s">
        <v>34</v>
      </c>
      <c r="I140" s="609">
        <f>I138*0.22</f>
        <v>0</v>
      </c>
    </row>
    <row r="141" spans="1:11">
      <c r="H141" s="1382"/>
      <c r="I141" s="1382"/>
    </row>
    <row r="142" spans="1:11" ht="14.4" thickBot="1">
      <c r="H142" s="1809" t="s">
        <v>35</v>
      </c>
      <c r="I142" s="1808">
        <f>SUM(I138:I141)</f>
        <v>0</v>
      </c>
    </row>
    <row r="143" spans="1:11" ht="13.8" thickTop="1">
      <c r="I143" s="739"/>
    </row>
    <row r="144" spans="1:11">
      <c r="I144" s="739"/>
    </row>
    <row r="145" spans="9:9">
      <c r="I145" s="739"/>
    </row>
    <row r="146" spans="9:9">
      <c r="I146" s="739"/>
    </row>
    <row r="147" spans="9:9">
      <c r="I147" s="739"/>
    </row>
    <row r="148" spans="9:9">
      <c r="I148" s="739"/>
    </row>
    <row r="149" spans="9:9">
      <c r="I149" s="739"/>
    </row>
    <row r="150" spans="9:9">
      <c r="I150" s="739"/>
    </row>
    <row r="151" spans="9:9">
      <c r="I151" s="739"/>
    </row>
    <row r="152" spans="9:9">
      <c r="I152" s="739"/>
    </row>
    <row r="153" spans="9:9">
      <c r="I153" s="739"/>
    </row>
    <row r="154" spans="9:9">
      <c r="I154" s="739"/>
    </row>
    <row r="155" spans="9:9">
      <c r="I155" s="739"/>
    </row>
    <row r="156" spans="9:9">
      <c r="I156" s="739"/>
    </row>
    <row r="157" spans="9:9">
      <c r="I157" s="739"/>
    </row>
    <row r="158" spans="9:9">
      <c r="I158" s="739"/>
    </row>
    <row r="159" spans="9:9">
      <c r="I159" s="739"/>
    </row>
    <row r="160" spans="9:9">
      <c r="I160" s="739"/>
    </row>
    <row r="161" spans="9:9">
      <c r="I161" s="739"/>
    </row>
    <row r="162" spans="9:9">
      <c r="I162" s="739"/>
    </row>
    <row r="163" spans="9:9">
      <c r="I163" s="739"/>
    </row>
    <row r="164" spans="9:9">
      <c r="I164" s="739"/>
    </row>
    <row r="165" spans="9:9">
      <c r="I165" s="739"/>
    </row>
    <row r="166" spans="9:9">
      <c r="I166" s="739"/>
    </row>
    <row r="167" spans="9:9">
      <c r="I167" s="739"/>
    </row>
    <row r="168" spans="9:9">
      <c r="I168" s="739"/>
    </row>
    <row r="169" spans="9:9">
      <c r="I169" s="739"/>
    </row>
    <row r="170" spans="9:9">
      <c r="I170" s="739"/>
    </row>
    <row r="171" spans="9:9">
      <c r="I171" s="739"/>
    </row>
    <row r="172" spans="9:9">
      <c r="I172" s="739"/>
    </row>
    <row r="173" spans="9:9">
      <c r="I173" s="739"/>
    </row>
    <row r="174" spans="9:9">
      <c r="I174" s="739"/>
    </row>
    <row r="175" spans="9:9">
      <c r="I175" s="739"/>
    </row>
    <row r="176" spans="9:9">
      <c r="I176" s="739"/>
    </row>
    <row r="177" spans="9:9">
      <c r="I177" s="739"/>
    </row>
    <row r="178" spans="9:9">
      <c r="I178" s="739"/>
    </row>
    <row r="179" spans="9:9">
      <c r="I179" s="739"/>
    </row>
    <row r="180" spans="9:9">
      <c r="I180" s="739"/>
    </row>
    <row r="181" spans="9:9">
      <c r="I181" s="739"/>
    </row>
    <row r="182" spans="9:9">
      <c r="I182" s="739"/>
    </row>
    <row r="183" spans="9:9">
      <c r="I183" s="739"/>
    </row>
    <row r="184" spans="9:9">
      <c r="I184" s="739"/>
    </row>
    <row r="185" spans="9:9">
      <c r="I185" s="739"/>
    </row>
    <row r="186" spans="9:9">
      <c r="I186" s="739"/>
    </row>
    <row r="187" spans="9:9">
      <c r="I187" s="739"/>
    </row>
    <row r="188" spans="9:9">
      <c r="I188" s="739"/>
    </row>
    <row r="189" spans="9:9">
      <c r="I189" s="739"/>
    </row>
    <row r="190" spans="9:9">
      <c r="I190" s="739"/>
    </row>
    <row r="191" spans="9:9">
      <c r="I191" s="739"/>
    </row>
    <row r="192" spans="9:9">
      <c r="I192" s="739"/>
    </row>
    <row r="193" spans="9:9">
      <c r="I193" s="739"/>
    </row>
    <row r="194" spans="9:9">
      <c r="I194" s="739"/>
    </row>
    <row r="195" spans="9:9">
      <c r="I195" s="739"/>
    </row>
    <row r="196" spans="9:9">
      <c r="I196" s="739"/>
    </row>
    <row r="197" spans="9:9">
      <c r="I197" s="739"/>
    </row>
    <row r="198" spans="9:9">
      <c r="I198" s="739"/>
    </row>
    <row r="199" spans="9:9">
      <c r="I199" s="739"/>
    </row>
    <row r="200" spans="9:9">
      <c r="I200" s="739"/>
    </row>
    <row r="201" spans="9:9">
      <c r="I201" s="739"/>
    </row>
    <row r="202" spans="9:9">
      <c r="I202" s="739"/>
    </row>
    <row r="203" spans="9:9">
      <c r="I203" s="739"/>
    </row>
    <row r="204" spans="9:9">
      <c r="I204" s="739"/>
    </row>
    <row r="205" spans="9:9">
      <c r="I205" s="739"/>
    </row>
    <row r="206" spans="9:9">
      <c r="I206" s="739"/>
    </row>
    <row r="207" spans="9:9">
      <c r="I207" s="739"/>
    </row>
  </sheetData>
  <sheetProtection algorithmName="SHA-512" hashValue="IDTmvegvO/zRZCz8g6If2h+vuHeX7IpOEhYwk4N93f7FLVgWegkVe2w4PF3l9TXdunFiuknbcELbAJ78kO2c9w==" saltValue="+Q3W959V7yZB+cOdiEiLOA==" spinCount="100000" sheet="1" objects="1" scenarios="1" selectLockedCells="1"/>
  <mergeCells count="10">
    <mergeCell ref="C106:E106"/>
    <mergeCell ref="C110:E110"/>
    <mergeCell ref="C113:E113"/>
    <mergeCell ref="C133:E133"/>
    <mergeCell ref="C4:E4"/>
    <mergeCell ref="C11:E11"/>
    <mergeCell ref="C21:E21"/>
    <mergeCell ref="C43:E43"/>
    <mergeCell ref="C55:E55"/>
    <mergeCell ref="C64:E64"/>
  </mergeCells>
  <dataValidations count="1">
    <dataValidation type="custom" allowBlank="1" showInputMessage="1" showErrorMessage="1" error="Ceno na e.m. je potrebno vnesti na dve decimalni mesti " sqref="H132:H134 H112:H124 H77:H107 H58:H70 H43:H53 H10:H36">
      <formula1>H10=ROUND(H10,2)</formula1>
    </dataValidation>
  </dataValidations>
  <printOptions headings="1"/>
  <pageMargins left="0.8125" right="0.51181102362204722" top="0.78740157480314965" bottom="0.78740157480314965" header="0.51181102362204722" footer="0.51181102362204722"/>
  <pageSetup paperSize="9" firstPageNumber="2" orientation="portrait" useFirstPageNumber="1" r:id="rId1"/>
  <headerFooter alignWithMargins="0">
    <oddFooter>&amp;R&amp;8stran &amp;"Arial CE,Krepko"&amp;10&amp;P &amp;"Arial CE,Običajno"&amp;8od 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4"/>
  <sheetViews>
    <sheetView view="pageBreakPreview" topLeftCell="A97" zoomScaleNormal="100" zoomScaleSheetLayoutView="100" workbookViewId="0">
      <selection activeCell="H104" sqref="H104"/>
    </sheetView>
  </sheetViews>
  <sheetFormatPr defaultRowHeight="15.6"/>
  <cols>
    <col min="1" max="1" width="2.109375" style="1728" customWidth="1"/>
    <col min="2" max="2" width="5.109375" style="1732" customWidth="1"/>
    <col min="3" max="3" width="41.44140625" style="1731" customWidth="1"/>
    <col min="4" max="4" width="5.6640625" style="1731" customWidth="1"/>
    <col min="5" max="5" width="6.44140625" style="1730" customWidth="1"/>
    <col min="6" max="6" width="10.6640625" style="1730" hidden="1" customWidth="1"/>
    <col min="7" max="7" width="11.109375" style="1730" hidden="1" customWidth="1"/>
    <col min="8" max="8" width="14.33203125" style="1730" customWidth="1"/>
    <col min="9" max="9" width="16" style="1775" customWidth="1"/>
    <col min="10" max="10" width="16.5546875" style="1728" customWidth="1"/>
    <col min="11" max="256" width="8.88671875" style="1728"/>
    <col min="257" max="257" width="2.109375" style="1728" customWidth="1"/>
    <col min="258" max="258" width="5.109375" style="1728" customWidth="1"/>
    <col min="259" max="259" width="43.44140625" style="1728" customWidth="1"/>
    <col min="260" max="260" width="5.6640625" style="1728" customWidth="1"/>
    <col min="261" max="261" width="6.44140625" style="1728" customWidth="1"/>
    <col min="262" max="263" width="0" style="1728" hidden="1" customWidth="1"/>
    <col min="264" max="264" width="14.33203125" style="1728" customWidth="1"/>
    <col min="265" max="265" width="16" style="1728" customWidth="1"/>
    <col min="266" max="266" width="16.5546875" style="1728" customWidth="1"/>
    <col min="267" max="512" width="8.88671875" style="1728"/>
    <col min="513" max="513" width="2.109375" style="1728" customWidth="1"/>
    <col min="514" max="514" width="5.109375" style="1728" customWidth="1"/>
    <col min="515" max="515" width="43.44140625" style="1728" customWidth="1"/>
    <col min="516" max="516" width="5.6640625" style="1728" customWidth="1"/>
    <col min="517" max="517" width="6.44140625" style="1728" customWidth="1"/>
    <col min="518" max="519" width="0" style="1728" hidden="1" customWidth="1"/>
    <col min="520" max="520" width="14.33203125" style="1728" customWidth="1"/>
    <col min="521" max="521" width="16" style="1728" customWidth="1"/>
    <col min="522" max="522" width="16.5546875" style="1728" customWidth="1"/>
    <col min="523" max="768" width="8.88671875" style="1728"/>
    <col min="769" max="769" width="2.109375" style="1728" customWidth="1"/>
    <col min="770" max="770" width="5.109375" style="1728" customWidth="1"/>
    <col min="771" max="771" width="43.44140625" style="1728" customWidth="1"/>
    <col min="772" max="772" width="5.6640625" style="1728" customWidth="1"/>
    <col min="773" max="773" width="6.44140625" style="1728" customWidth="1"/>
    <col min="774" max="775" width="0" style="1728" hidden="1" customWidth="1"/>
    <col min="776" max="776" width="14.33203125" style="1728" customWidth="1"/>
    <col min="777" max="777" width="16" style="1728" customWidth="1"/>
    <col min="778" max="778" width="16.5546875" style="1728" customWidth="1"/>
    <col min="779" max="1024" width="8.88671875" style="1728"/>
    <col min="1025" max="1025" width="2.109375" style="1728" customWidth="1"/>
    <col min="1026" max="1026" width="5.109375" style="1728" customWidth="1"/>
    <col min="1027" max="1027" width="43.44140625" style="1728" customWidth="1"/>
    <col min="1028" max="1028" width="5.6640625" style="1728" customWidth="1"/>
    <col min="1029" max="1029" width="6.44140625" style="1728" customWidth="1"/>
    <col min="1030" max="1031" width="0" style="1728" hidden="1" customWidth="1"/>
    <col min="1032" max="1032" width="14.33203125" style="1728" customWidth="1"/>
    <col min="1033" max="1033" width="16" style="1728" customWidth="1"/>
    <col min="1034" max="1034" width="16.5546875" style="1728" customWidth="1"/>
    <col min="1035" max="1280" width="8.88671875" style="1728"/>
    <col min="1281" max="1281" width="2.109375" style="1728" customWidth="1"/>
    <col min="1282" max="1282" width="5.109375" style="1728" customWidth="1"/>
    <col min="1283" max="1283" width="43.44140625" style="1728" customWidth="1"/>
    <col min="1284" max="1284" width="5.6640625" style="1728" customWidth="1"/>
    <col min="1285" max="1285" width="6.44140625" style="1728" customWidth="1"/>
    <col min="1286" max="1287" width="0" style="1728" hidden="1" customWidth="1"/>
    <col min="1288" max="1288" width="14.33203125" style="1728" customWidth="1"/>
    <col min="1289" max="1289" width="16" style="1728" customWidth="1"/>
    <col min="1290" max="1290" width="16.5546875" style="1728" customWidth="1"/>
    <col min="1291" max="1536" width="8.88671875" style="1728"/>
    <col min="1537" max="1537" width="2.109375" style="1728" customWidth="1"/>
    <col min="1538" max="1538" width="5.109375" style="1728" customWidth="1"/>
    <col min="1539" max="1539" width="43.44140625" style="1728" customWidth="1"/>
    <col min="1540" max="1540" width="5.6640625" style="1728" customWidth="1"/>
    <col min="1541" max="1541" width="6.44140625" style="1728" customWidth="1"/>
    <col min="1542" max="1543" width="0" style="1728" hidden="1" customWidth="1"/>
    <col min="1544" max="1544" width="14.33203125" style="1728" customWidth="1"/>
    <col min="1545" max="1545" width="16" style="1728" customWidth="1"/>
    <col min="1546" max="1546" width="16.5546875" style="1728" customWidth="1"/>
    <col min="1547" max="1792" width="8.88671875" style="1728"/>
    <col min="1793" max="1793" width="2.109375" style="1728" customWidth="1"/>
    <col min="1794" max="1794" width="5.109375" style="1728" customWidth="1"/>
    <col min="1795" max="1795" width="43.44140625" style="1728" customWidth="1"/>
    <col min="1796" max="1796" width="5.6640625" style="1728" customWidth="1"/>
    <col min="1797" max="1797" width="6.44140625" style="1728" customWidth="1"/>
    <col min="1798" max="1799" width="0" style="1728" hidden="1" customWidth="1"/>
    <col min="1800" max="1800" width="14.33203125" style="1728" customWidth="1"/>
    <col min="1801" max="1801" width="16" style="1728" customWidth="1"/>
    <col min="1802" max="1802" width="16.5546875" style="1728" customWidth="1"/>
    <col min="1803" max="2048" width="8.88671875" style="1728"/>
    <col min="2049" max="2049" width="2.109375" style="1728" customWidth="1"/>
    <col min="2050" max="2050" width="5.109375" style="1728" customWidth="1"/>
    <col min="2051" max="2051" width="43.44140625" style="1728" customWidth="1"/>
    <col min="2052" max="2052" width="5.6640625" style="1728" customWidth="1"/>
    <col min="2053" max="2053" width="6.44140625" style="1728" customWidth="1"/>
    <col min="2054" max="2055" width="0" style="1728" hidden="1" customWidth="1"/>
    <col min="2056" max="2056" width="14.33203125" style="1728" customWidth="1"/>
    <col min="2057" max="2057" width="16" style="1728" customWidth="1"/>
    <col min="2058" max="2058" width="16.5546875" style="1728" customWidth="1"/>
    <col min="2059" max="2304" width="8.88671875" style="1728"/>
    <col min="2305" max="2305" width="2.109375" style="1728" customWidth="1"/>
    <col min="2306" max="2306" width="5.109375" style="1728" customWidth="1"/>
    <col min="2307" max="2307" width="43.44140625" style="1728" customWidth="1"/>
    <col min="2308" max="2308" width="5.6640625" style="1728" customWidth="1"/>
    <col min="2309" max="2309" width="6.44140625" style="1728" customWidth="1"/>
    <col min="2310" max="2311" width="0" style="1728" hidden="1" customWidth="1"/>
    <col min="2312" max="2312" width="14.33203125" style="1728" customWidth="1"/>
    <col min="2313" max="2313" width="16" style="1728" customWidth="1"/>
    <col min="2314" max="2314" width="16.5546875" style="1728" customWidth="1"/>
    <col min="2315" max="2560" width="8.88671875" style="1728"/>
    <col min="2561" max="2561" width="2.109375" style="1728" customWidth="1"/>
    <col min="2562" max="2562" width="5.109375" style="1728" customWidth="1"/>
    <col min="2563" max="2563" width="43.44140625" style="1728" customWidth="1"/>
    <col min="2564" max="2564" width="5.6640625" style="1728" customWidth="1"/>
    <col min="2565" max="2565" width="6.44140625" style="1728" customWidth="1"/>
    <col min="2566" max="2567" width="0" style="1728" hidden="1" customWidth="1"/>
    <col min="2568" max="2568" width="14.33203125" style="1728" customWidth="1"/>
    <col min="2569" max="2569" width="16" style="1728" customWidth="1"/>
    <col min="2570" max="2570" width="16.5546875" style="1728" customWidth="1"/>
    <col min="2571" max="2816" width="8.88671875" style="1728"/>
    <col min="2817" max="2817" width="2.109375" style="1728" customWidth="1"/>
    <col min="2818" max="2818" width="5.109375" style="1728" customWidth="1"/>
    <col min="2819" max="2819" width="43.44140625" style="1728" customWidth="1"/>
    <col min="2820" max="2820" width="5.6640625" style="1728" customWidth="1"/>
    <col min="2821" max="2821" width="6.44140625" style="1728" customWidth="1"/>
    <col min="2822" max="2823" width="0" style="1728" hidden="1" customWidth="1"/>
    <col min="2824" max="2824" width="14.33203125" style="1728" customWidth="1"/>
    <col min="2825" max="2825" width="16" style="1728" customWidth="1"/>
    <col min="2826" max="2826" width="16.5546875" style="1728" customWidth="1"/>
    <col min="2827" max="3072" width="8.88671875" style="1728"/>
    <col min="3073" max="3073" width="2.109375" style="1728" customWidth="1"/>
    <col min="3074" max="3074" width="5.109375" style="1728" customWidth="1"/>
    <col min="3075" max="3075" width="43.44140625" style="1728" customWidth="1"/>
    <col min="3076" max="3076" width="5.6640625" style="1728" customWidth="1"/>
    <col min="3077" max="3077" width="6.44140625" style="1728" customWidth="1"/>
    <col min="3078" max="3079" width="0" style="1728" hidden="1" customWidth="1"/>
    <col min="3080" max="3080" width="14.33203125" style="1728" customWidth="1"/>
    <col min="3081" max="3081" width="16" style="1728" customWidth="1"/>
    <col min="3082" max="3082" width="16.5546875" style="1728" customWidth="1"/>
    <col min="3083" max="3328" width="8.88671875" style="1728"/>
    <col min="3329" max="3329" width="2.109375" style="1728" customWidth="1"/>
    <col min="3330" max="3330" width="5.109375" style="1728" customWidth="1"/>
    <col min="3331" max="3331" width="43.44140625" style="1728" customWidth="1"/>
    <col min="3332" max="3332" width="5.6640625" style="1728" customWidth="1"/>
    <col min="3333" max="3333" width="6.44140625" style="1728" customWidth="1"/>
    <col min="3334" max="3335" width="0" style="1728" hidden="1" customWidth="1"/>
    <col min="3336" max="3336" width="14.33203125" style="1728" customWidth="1"/>
    <col min="3337" max="3337" width="16" style="1728" customWidth="1"/>
    <col min="3338" max="3338" width="16.5546875" style="1728" customWidth="1"/>
    <col min="3339" max="3584" width="8.88671875" style="1728"/>
    <col min="3585" max="3585" width="2.109375" style="1728" customWidth="1"/>
    <col min="3586" max="3586" width="5.109375" style="1728" customWidth="1"/>
    <col min="3587" max="3587" width="43.44140625" style="1728" customWidth="1"/>
    <col min="3588" max="3588" width="5.6640625" style="1728" customWidth="1"/>
    <col min="3589" max="3589" width="6.44140625" style="1728" customWidth="1"/>
    <col min="3590" max="3591" width="0" style="1728" hidden="1" customWidth="1"/>
    <col min="3592" max="3592" width="14.33203125" style="1728" customWidth="1"/>
    <col min="3593" max="3593" width="16" style="1728" customWidth="1"/>
    <col min="3594" max="3594" width="16.5546875" style="1728" customWidth="1"/>
    <col min="3595" max="3840" width="8.88671875" style="1728"/>
    <col min="3841" max="3841" width="2.109375" style="1728" customWidth="1"/>
    <col min="3842" max="3842" width="5.109375" style="1728" customWidth="1"/>
    <col min="3843" max="3843" width="43.44140625" style="1728" customWidth="1"/>
    <col min="3844" max="3844" width="5.6640625" style="1728" customWidth="1"/>
    <col min="3845" max="3845" width="6.44140625" style="1728" customWidth="1"/>
    <col min="3846" max="3847" width="0" style="1728" hidden="1" customWidth="1"/>
    <col min="3848" max="3848" width="14.33203125" style="1728" customWidth="1"/>
    <col min="3849" max="3849" width="16" style="1728" customWidth="1"/>
    <col min="3850" max="3850" width="16.5546875" style="1728" customWidth="1"/>
    <col min="3851" max="4096" width="8.88671875" style="1728"/>
    <col min="4097" max="4097" width="2.109375" style="1728" customWidth="1"/>
    <col min="4098" max="4098" width="5.109375" style="1728" customWidth="1"/>
    <col min="4099" max="4099" width="43.44140625" style="1728" customWidth="1"/>
    <col min="4100" max="4100" width="5.6640625" style="1728" customWidth="1"/>
    <col min="4101" max="4101" width="6.44140625" style="1728" customWidth="1"/>
    <col min="4102" max="4103" width="0" style="1728" hidden="1" customWidth="1"/>
    <col min="4104" max="4104" width="14.33203125" style="1728" customWidth="1"/>
    <col min="4105" max="4105" width="16" style="1728" customWidth="1"/>
    <col min="4106" max="4106" width="16.5546875" style="1728" customWidth="1"/>
    <col min="4107" max="4352" width="8.88671875" style="1728"/>
    <col min="4353" max="4353" width="2.109375" style="1728" customWidth="1"/>
    <col min="4354" max="4354" width="5.109375" style="1728" customWidth="1"/>
    <col min="4355" max="4355" width="43.44140625" style="1728" customWidth="1"/>
    <col min="4356" max="4356" width="5.6640625" style="1728" customWidth="1"/>
    <col min="4357" max="4357" width="6.44140625" style="1728" customWidth="1"/>
    <col min="4358" max="4359" width="0" style="1728" hidden="1" customWidth="1"/>
    <col min="4360" max="4360" width="14.33203125" style="1728" customWidth="1"/>
    <col min="4361" max="4361" width="16" style="1728" customWidth="1"/>
    <col min="4362" max="4362" width="16.5546875" style="1728" customWidth="1"/>
    <col min="4363" max="4608" width="8.88671875" style="1728"/>
    <col min="4609" max="4609" width="2.109375" style="1728" customWidth="1"/>
    <col min="4610" max="4610" width="5.109375" style="1728" customWidth="1"/>
    <col min="4611" max="4611" width="43.44140625" style="1728" customWidth="1"/>
    <col min="4612" max="4612" width="5.6640625" style="1728" customWidth="1"/>
    <col min="4613" max="4613" width="6.44140625" style="1728" customWidth="1"/>
    <col min="4614" max="4615" width="0" style="1728" hidden="1" customWidth="1"/>
    <col min="4616" max="4616" width="14.33203125" style="1728" customWidth="1"/>
    <col min="4617" max="4617" width="16" style="1728" customWidth="1"/>
    <col min="4618" max="4618" width="16.5546875" style="1728" customWidth="1"/>
    <col min="4619" max="4864" width="8.88671875" style="1728"/>
    <col min="4865" max="4865" width="2.109375" style="1728" customWidth="1"/>
    <col min="4866" max="4866" width="5.109375" style="1728" customWidth="1"/>
    <col min="4867" max="4867" width="43.44140625" style="1728" customWidth="1"/>
    <col min="4868" max="4868" width="5.6640625" style="1728" customWidth="1"/>
    <col min="4869" max="4869" width="6.44140625" style="1728" customWidth="1"/>
    <col min="4870" max="4871" width="0" style="1728" hidden="1" customWidth="1"/>
    <col min="4872" max="4872" width="14.33203125" style="1728" customWidth="1"/>
    <col min="4873" max="4873" width="16" style="1728" customWidth="1"/>
    <col min="4874" max="4874" width="16.5546875" style="1728" customWidth="1"/>
    <col min="4875" max="5120" width="8.88671875" style="1728"/>
    <col min="5121" max="5121" width="2.109375" style="1728" customWidth="1"/>
    <col min="5122" max="5122" width="5.109375" style="1728" customWidth="1"/>
    <col min="5123" max="5123" width="43.44140625" style="1728" customWidth="1"/>
    <col min="5124" max="5124" width="5.6640625" style="1728" customWidth="1"/>
    <col min="5125" max="5125" width="6.44140625" style="1728" customWidth="1"/>
    <col min="5126" max="5127" width="0" style="1728" hidden="1" customWidth="1"/>
    <col min="5128" max="5128" width="14.33203125" style="1728" customWidth="1"/>
    <col min="5129" max="5129" width="16" style="1728" customWidth="1"/>
    <col min="5130" max="5130" width="16.5546875" style="1728" customWidth="1"/>
    <col min="5131" max="5376" width="8.88671875" style="1728"/>
    <col min="5377" max="5377" width="2.109375" style="1728" customWidth="1"/>
    <col min="5378" max="5378" width="5.109375" style="1728" customWidth="1"/>
    <col min="5379" max="5379" width="43.44140625" style="1728" customWidth="1"/>
    <col min="5380" max="5380" width="5.6640625" style="1728" customWidth="1"/>
    <col min="5381" max="5381" width="6.44140625" style="1728" customWidth="1"/>
    <col min="5382" max="5383" width="0" style="1728" hidden="1" customWidth="1"/>
    <col min="5384" max="5384" width="14.33203125" style="1728" customWidth="1"/>
    <col min="5385" max="5385" width="16" style="1728" customWidth="1"/>
    <col min="5386" max="5386" width="16.5546875" style="1728" customWidth="1"/>
    <col min="5387" max="5632" width="8.88671875" style="1728"/>
    <col min="5633" max="5633" width="2.109375" style="1728" customWidth="1"/>
    <col min="5634" max="5634" width="5.109375" style="1728" customWidth="1"/>
    <col min="5635" max="5635" width="43.44140625" style="1728" customWidth="1"/>
    <col min="5636" max="5636" width="5.6640625" style="1728" customWidth="1"/>
    <col min="5637" max="5637" width="6.44140625" style="1728" customWidth="1"/>
    <col min="5638" max="5639" width="0" style="1728" hidden="1" customWidth="1"/>
    <col min="5640" max="5640" width="14.33203125" style="1728" customWidth="1"/>
    <col min="5641" max="5641" width="16" style="1728" customWidth="1"/>
    <col min="5642" max="5642" width="16.5546875" style="1728" customWidth="1"/>
    <col min="5643" max="5888" width="8.88671875" style="1728"/>
    <col min="5889" max="5889" width="2.109375" style="1728" customWidth="1"/>
    <col min="5890" max="5890" width="5.109375" style="1728" customWidth="1"/>
    <col min="5891" max="5891" width="43.44140625" style="1728" customWidth="1"/>
    <col min="5892" max="5892" width="5.6640625" style="1728" customWidth="1"/>
    <col min="5893" max="5893" width="6.44140625" style="1728" customWidth="1"/>
    <col min="5894" max="5895" width="0" style="1728" hidden="1" customWidth="1"/>
    <col min="5896" max="5896" width="14.33203125" style="1728" customWidth="1"/>
    <col min="5897" max="5897" width="16" style="1728" customWidth="1"/>
    <col min="5898" max="5898" width="16.5546875" style="1728" customWidth="1"/>
    <col min="5899" max="6144" width="8.88671875" style="1728"/>
    <col min="6145" max="6145" width="2.109375" style="1728" customWidth="1"/>
    <col min="6146" max="6146" width="5.109375" style="1728" customWidth="1"/>
    <col min="6147" max="6147" width="43.44140625" style="1728" customWidth="1"/>
    <col min="6148" max="6148" width="5.6640625" style="1728" customWidth="1"/>
    <col min="6149" max="6149" width="6.44140625" style="1728" customWidth="1"/>
    <col min="6150" max="6151" width="0" style="1728" hidden="1" customWidth="1"/>
    <col min="6152" max="6152" width="14.33203125" style="1728" customWidth="1"/>
    <col min="6153" max="6153" width="16" style="1728" customWidth="1"/>
    <col min="6154" max="6154" width="16.5546875" style="1728" customWidth="1"/>
    <col min="6155" max="6400" width="8.88671875" style="1728"/>
    <col min="6401" max="6401" width="2.109375" style="1728" customWidth="1"/>
    <col min="6402" max="6402" width="5.109375" style="1728" customWidth="1"/>
    <col min="6403" max="6403" width="43.44140625" style="1728" customWidth="1"/>
    <col min="6404" max="6404" width="5.6640625" style="1728" customWidth="1"/>
    <col min="6405" max="6405" width="6.44140625" style="1728" customWidth="1"/>
    <col min="6406" max="6407" width="0" style="1728" hidden="1" customWidth="1"/>
    <col min="6408" max="6408" width="14.33203125" style="1728" customWidth="1"/>
    <col min="6409" max="6409" width="16" style="1728" customWidth="1"/>
    <col min="6410" max="6410" width="16.5546875" style="1728" customWidth="1"/>
    <col min="6411" max="6656" width="8.88671875" style="1728"/>
    <col min="6657" max="6657" width="2.109375" style="1728" customWidth="1"/>
    <col min="6658" max="6658" width="5.109375" style="1728" customWidth="1"/>
    <col min="6659" max="6659" width="43.44140625" style="1728" customWidth="1"/>
    <col min="6660" max="6660" width="5.6640625" style="1728" customWidth="1"/>
    <col min="6661" max="6661" width="6.44140625" style="1728" customWidth="1"/>
    <col min="6662" max="6663" width="0" style="1728" hidden="1" customWidth="1"/>
    <col min="6664" max="6664" width="14.33203125" style="1728" customWidth="1"/>
    <col min="6665" max="6665" width="16" style="1728" customWidth="1"/>
    <col min="6666" max="6666" width="16.5546875" style="1728" customWidth="1"/>
    <col min="6667" max="6912" width="8.88671875" style="1728"/>
    <col min="6913" max="6913" width="2.109375" style="1728" customWidth="1"/>
    <col min="6914" max="6914" width="5.109375" style="1728" customWidth="1"/>
    <col min="6915" max="6915" width="43.44140625" style="1728" customWidth="1"/>
    <col min="6916" max="6916" width="5.6640625" style="1728" customWidth="1"/>
    <col min="6917" max="6917" width="6.44140625" style="1728" customWidth="1"/>
    <col min="6918" max="6919" width="0" style="1728" hidden="1" customWidth="1"/>
    <col min="6920" max="6920" width="14.33203125" style="1728" customWidth="1"/>
    <col min="6921" max="6921" width="16" style="1728" customWidth="1"/>
    <col min="6922" max="6922" width="16.5546875" style="1728" customWidth="1"/>
    <col min="6923" max="7168" width="8.88671875" style="1728"/>
    <col min="7169" max="7169" width="2.109375" style="1728" customWidth="1"/>
    <col min="7170" max="7170" width="5.109375" style="1728" customWidth="1"/>
    <col min="7171" max="7171" width="43.44140625" style="1728" customWidth="1"/>
    <col min="7172" max="7172" width="5.6640625" style="1728" customWidth="1"/>
    <col min="7173" max="7173" width="6.44140625" style="1728" customWidth="1"/>
    <col min="7174" max="7175" width="0" style="1728" hidden="1" customWidth="1"/>
    <col min="7176" max="7176" width="14.33203125" style="1728" customWidth="1"/>
    <col min="7177" max="7177" width="16" style="1728" customWidth="1"/>
    <col min="7178" max="7178" width="16.5546875" style="1728" customWidth="1"/>
    <col min="7179" max="7424" width="8.88671875" style="1728"/>
    <col min="7425" max="7425" width="2.109375" style="1728" customWidth="1"/>
    <col min="7426" max="7426" width="5.109375" style="1728" customWidth="1"/>
    <col min="7427" max="7427" width="43.44140625" style="1728" customWidth="1"/>
    <col min="7428" max="7428" width="5.6640625" style="1728" customWidth="1"/>
    <col min="7429" max="7429" width="6.44140625" style="1728" customWidth="1"/>
    <col min="7430" max="7431" width="0" style="1728" hidden="1" customWidth="1"/>
    <col min="7432" max="7432" width="14.33203125" style="1728" customWidth="1"/>
    <col min="7433" max="7433" width="16" style="1728" customWidth="1"/>
    <col min="7434" max="7434" width="16.5546875" style="1728" customWidth="1"/>
    <col min="7435" max="7680" width="8.88671875" style="1728"/>
    <col min="7681" max="7681" width="2.109375" style="1728" customWidth="1"/>
    <col min="7682" max="7682" width="5.109375" style="1728" customWidth="1"/>
    <col min="7683" max="7683" width="43.44140625" style="1728" customWidth="1"/>
    <col min="7684" max="7684" width="5.6640625" style="1728" customWidth="1"/>
    <col min="7685" max="7685" width="6.44140625" style="1728" customWidth="1"/>
    <col min="7686" max="7687" width="0" style="1728" hidden="1" customWidth="1"/>
    <col min="7688" max="7688" width="14.33203125" style="1728" customWidth="1"/>
    <col min="7689" max="7689" width="16" style="1728" customWidth="1"/>
    <col min="7690" max="7690" width="16.5546875" style="1728" customWidth="1"/>
    <col min="7691" max="7936" width="8.88671875" style="1728"/>
    <col min="7937" max="7937" width="2.109375" style="1728" customWidth="1"/>
    <col min="7938" max="7938" width="5.109375" style="1728" customWidth="1"/>
    <col min="7939" max="7939" width="43.44140625" style="1728" customWidth="1"/>
    <col min="7940" max="7940" width="5.6640625" style="1728" customWidth="1"/>
    <col min="7941" max="7941" width="6.44140625" style="1728" customWidth="1"/>
    <col min="7942" max="7943" width="0" style="1728" hidden="1" customWidth="1"/>
    <col min="7944" max="7944" width="14.33203125" style="1728" customWidth="1"/>
    <col min="7945" max="7945" width="16" style="1728" customWidth="1"/>
    <col min="7946" max="7946" width="16.5546875" style="1728" customWidth="1"/>
    <col min="7947" max="8192" width="8.88671875" style="1728"/>
    <col min="8193" max="8193" width="2.109375" style="1728" customWidth="1"/>
    <col min="8194" max="8194" width="5.109375" style="1728" customWidth="1"/>
    <col min="8195" max="8195" width="43.44140625" style="1728" customWidth="1"/>
    <col min="8196" max="8196" width="5.6640625" style="1728" customWidth="1"/>
    <col min="8197" max="8197" width="6.44140625" style="1728" customWidth="1"/>
    <col min="8198" max="8199" width="0" style="1728" hidden="1" customWidth="1"/>
    <col min="8200" max="8200" width="14.33203125" style="1728" customWidth="1"/>
    <col min="8201" max="8201" width="16" style="1728" customWidth="1"/>
    <col min="8202" max="8202" width="16.5546875" style="1728" customWidth="1"/>
    <col min="8203" max="8448" width="8.88671875" style="1728"/>
    <col min="8449" max="8449" width="2.109375" style="1728" customWidth="1"/>
    <col min="8450" max="8450" width="5.109375" style="1728" customWidth="1"/>
    <col min="8451" max="8451" width="43.44140625" style="1728" customWidth="1"/>
    <col min="8452" max="8452" width="5.6640625" style="1728" customWidth="1"/>
    <col min="8453" max="8453" width="6.44140625" style="1728" customWidth="1"/>
    <col min="8454" max="8455" width="0" style="1728" hidden="1" customWidth="1"/>
    <col min="8456" max="8456" width="14.33203125" style="1728" customWidth="1"/>
    <col min="8457" max="8457" width="16" style="1728" customWidth="1"/>
    <col min="8458" max="8458" width="16.5546875" style="1728" customWidth="1"/>
    <col min="8459" max="8704" width="8.88671875" style="1728"/>
    <col min="8705" max="8705" width="2.109375" style="1728" customWidth="1"/>
    <col min="8706" max="8706" width="5.109375" style="1728" customWidth="1"/>
    <col min="8707" max="8707" width="43.44140625" style="1728" customWidth="1"/>
    <col min="8708" max="8708" width="5.6640625" style="1728" customWidth="1"/>
    <col min="8709" max="8709" width="6.44140625" style="1728" customWidth="1"/>
    <col min="8710" max="8711" width="0" style="1728" hidden="1" customWidth="1"/>
    <col min="8712" max="8712" width="14.33203125" style="1728" customWidth="1"/>
    <col min="8713" max="8713" width="16" style="1728" customWidth="1"/>
    <col min="8714" max="8714" width="16.5546875" style="1728" customWidth="1"/>
    <col min="8715" max="8960" width="8.88671875" style="1728"/>
    <col min="8961" max="8961" width="2.109375" style="1728" customWidth="1"/>
    <col min="8962" max="8962" width="5.109375" style="1728" customWidth="1"/>
    <col min="8963" max="8963" width="43.44140625" style="1728" customWidth="1"/>
    <col min="8964" max="8964" width="5.6640625" style="1728" customWidth="1"/>
    <col min="8965" max="8965" width="6.44140625" style="1728" customWidth="1"/>
    <col min="8966" max="8967" width="0" style="1728" hidden="1" customWidth="1"/>
    <col min="8968" max="8968" width="14.33203125" style="1728" customWidth="1"/>
    <col min="8969" max="8969" width="16" style="1728" customWidth="1"/>
    <col min="8970" max="8970" width="16.5546875" style="1728" customWidth="1"/>
    <col min="8971" max="9216" width="8.88671875" style="1728"/>
    <col min="9217" max="9217" width="2.109375" style="1728" customWidth="1"/>
    <col min="9218" max="9218" width="5.109375" style="1728" customWidth="1"/>
    <col min="9219" max="9219" width="43.44140625" style="1728" customWidth="1"/>
    <col min="9220" max="9220" width="5.6640625" style="1728" customWidth="1"/>
    <col min="9221" max="9221" width="6.44140625" style="1728" customWidth="1"/>
    <col min="9222" max="9223" width="0" style="1728" hidden="1" customWidth="1"/>
    <col min="9224" max="9224" width="14.33203125" style="1728" customWidth="1"/>
    <col min="9225" max="9225" width="16" style="1728" customWidth="1"/>
    <col min="9226" max="9226" width="16.5546875" style="1728" customWidth="1"/>
    <col min="9227" max="9472" width="8.88671875" style="1728"/>
    <col min="9473" max="9473" width="2.109375" style="1728" customWidth="1"/>
    <col min="9474" max="9474" width="5.109375" style="1728" customWidth="1"/>
    <col min="9475" max="9475" width="43.44140625" style="1728" customWidth="1"/>
    <col min="9476" max="9476" width="5.6640625" style="1728" customWidth="1"/>
    <col min="9477" max="9477" width="6.44140625" style="1728" customWidth="1"/>
    <col min="9478" max="9479" width="0" style="1728" hidden="1" customWidth="1"/>
    <col min="9480" max="9480" width="14.33203125" style="1728" customWidth="1"/>
    <col min="9481" max="9481" width="16" style="1728" customWidth="1"/>
    <col min="9482" max="9482" width="16.5546875" style="1728" customWidth="1"/>
    <col min="9483" max="9728" width="8.88671875" style="1728"/>
    <col min="9729" max="9729" width="2.109375" style="1728" customWidth="1"/>
    <col min="9730" max="9730" width="5.109375" style="1728" customWidth="1"/>
    <col min="9731" max="9731" width="43.44140625" style="1728" customWidth="1"/>
    <col min="9732" max="9732" width="5.6640625" style="1728" customWidth="1"/>
    <col min="9733" max="9733" width="6.44140625" style="1728" customWidth="1"/>
    <col min="9734" max="9735" width="0" style="1728" hidden="1" customWidth="1"/>
    <col min="9736" max="9736" width="14.33203125" style="1728" customWidth="1"/>
    <col min="9737" max="9737" width="16" style="1728" customWidth="1"/>
    <col min="9738" max="9738" width="16.5546875" style="1728" customWidth="1"/>
    <col min="9739" max="9984" width="8.88671875" style="1728"/>
    <col min="9985" max="9985" width="2.109375" style="1728" customWidth="1"/>
    <col min="9986" max="9986" width="5.109375" style="1728" customWidth="1"/>
    <col min="9987" max="9987" width="43.44140625" style="1728" customWidth="1"/>
    <col min="9988" max="9988" width="5.6640625" style="1728" customWidth="1"/>
    <col min="9989" max="9989" width="6.44140625" style="1728" customWidth="1"/>
    <col min="9990" max="9991" width="0" style="1728" hidden="1" customWidth="1"/>
    <col min="9992" max="9992" width="14.33203125" style="1728" customWidth="1"/>
    <col min="9993" max="9993" width="16" style="1728" customWidth="1"/>
    <col min="9994" max="9994" width="16.5546875" style="1728" customWidth="1"/>
    <col min="9995" max="10240" width="8.88671875" style="1728"/>
    <col min="10241" max="10241" width="2.109375" style="1728" customWidth="1"/>
    <col min="10242" max="10242" width="5.109375" style="1728" customWidth="1"/>
    <col min="10243" max="10243" width="43.44140625" style="1728" customWidth="1"/>
    <col min="10244" max="10244" width="5.6640625" style="1728" customWidth="1"/>
    <col min="10245" max="10245" width="6.44140625" style="1728" customWidth="1"/>
    <col min="10246" max="10247" width="0" style="1728" hidden="1" customWidth="1"/>
    <col min="10248" max="10248" width="14.33203125" style="1728" customWidth="1"/>
    <col min="10249" max="10249" width="16" style="1728" customWidth="1"/>
    <col min="10250" max="10250" width="16.5546875" style="1728" customWidth="1"/>
    <col min="10251" max="10496" width="8.88671875" style="1728"/>
    <col min="10497" max="10497" width="2.109375" style="1728" customWidth="1"/>
    <col min="10498" max="10498" width="5.109375" style="1728" customWidth="1"/>
    <col min="10499" max="10499" width="43.44140625" style="1728" customWidth="1"/>
    <col min="10500" max="10500" width="5.6640625" style="1728" customWidth="1"/>
    <col min="10501" max="10501" width="6.44140625" style="1728" customWidth="1"/>
    <col min="10502" max="10503" width="0" style="1728" hidden="1" customWidth="1"/>
    <col min="10504" max="10504" width="14.33203125" style="1728" customWidth="1"/>
    <col min="10505" max="10505" width="16" style="1728" customWidth="1"/>
    <col min="10506" max="10506" width="16.5546875" style="1728" customWidth="1"/>
    <col min="10507" max="10752" width="8.88671875" style="1728"/>
    <col min="10753" max="10753" width="2.109375" style="1728" customWidth="1"/>
    <col min="10754" max="10754" width="5.109375" style="1728" customWidth="1"/>
    <col min="10755" max="10755" width="43.44140625" style="1728" customWidth="1"/>
    <col min="10756" max="10756" width="5.6640625" style="1728" customWidth="1"/>
    <col min="10757" max="10757" width="6.44140625" style="1728" customWidth="1"/>
    <col min="10758" max="10759" width="0" style="1728" hidden="1" customWidth="1"/>
    <col min="10760" max="10760" width="14.33203125" style="1728" customWidth="1"/>
    <col min="10761" max="10761" width="16" style="1728" customWidth="1"/>
    <col min="10762" max="10762" width="16.5546875" style="1728" customWidth="1"/>
    <col min="10763" max="11008" width="8.88671875" style="1728"/>
    <col min="11009" max="11009" width="2.109375" style="1728" customWidth="1"/>
    <col min="11010" max="11010" width="5.109375" style="1728" customWidth="1"/>
    <col min="11011" max="11011" width="43.44140625" style="1728" customWidth="1"/>
    <col min="11012" max="11012" width="5.6640625" style="1728" customWidth="1"/>
    <col min="11013" max="11013" width="6.44140625" style="1728" customWidth="1"/>
    <col min="11014" max="11015" width="0" style="1728" hidden="1" customWidth="1"/>
    <col min="11016" max="11016" width="14.33203125" style="1728" customWidth="1"/>
    <col min="11017" max="11017" width="16" style="1728" customWidth="1"/>
    <col min="11018" max="11018" width="16.5546875" style="1728" customWidth="1"/>
    <col min="11019" max="11264" width="8.88671875" style="1728"/>
    <col min="11265" max="11265" width="2.109375" style="1728" customWidth="1"/>
    <col min="11266" max="11266" width="5.109375" style="1728" customWidth="1"/>
    <col min="11267" max="11267" width="43.44140625" style="1728" customWidth="1"/>
    <col min="11268" max="11268" width="5.6640625" style="1728" customWidth="1"/>
    <col min="11269" max="11269" width="6.44140625" style="1728" customWidth="1"/>
    <col min="11270" max="11271" width="0" style="1728" hidden="1" customWidth="1"/>
    <col min="11272" max="11272" width="14.33203125" style="1728" customWidth="1"/>
    <col min="11273" max="11273" width="16" style="1728" customWidth="1"/>
    <col min="11274" max="11274" width="16.5546875" style="1728" customWidth="1"/>
    <col min="11275" max="11520" width="8.88671875" style="1728"/>
    <col min="11521" max="11521" width="2.109375" style="1728" customWidth="1"/>
    <col min="11522" max="11522" width="5.109375" style="1728" customWidth="1"/>
    <col min="11523" max="11523" width="43.44140625" style="1728" customWidth="1"/>
    <col min="11524" max="11524" width="5.6640625" style="1728" customWidth="1"/>
    <col min="11525" max="11525" width="6.44140625" style="1728" customWidth="1"/>
    <col min="11526" max="11527" width="0" style="1728" hidden="1" customWidth="1"/>
    <col min="11528" max="11528" width="14.33203125" style="1728" customWidth="1"/>
    <col min="11529" max="11529" width="16" style="1728" customWidth="1"/>
    <col min="11530" max="11530" width="16.5546875" style="1728" customWidth="1"/>
    <col min="11531" max="11776" width="8.88671875" style="1728"/>
    <col min="11777" max="11777" width="2.109375" style="1728" customWidth="1"/>
    <col min="11778" max="11778" width="5.109375" style="1728" customWidth="1"/>
    <col min="11779" max="11779" width="43.44140625" style="1728" customWidth="1"/>
    <col min="11780" max="11780" width="5.6640625" style="1728" customWidth="1"/>
    <col min="11781" max="11781" width="6.44140625" style="1728" customWidth="1"/>
    <col min="11782" max="11783" width="0" style="1728" hidden="1" customWidth="1"/>
    <col min="11784" max="11784" width="14.33203125" style="1728" customWidth="1"/>
    <col min="11785" max="11785" width="16" style="1728" customWidth="1"/>
    <col min="11786" max="11786" width="16.5546875" style="1728" customWidth="1"/>
    <col min="11787" max="12032" width="8.88671875" style="1728"/>
    <col min="12033" max="12033" width="2.109375" style="1728" customWidth="1"/>
    <col min="12034" max="12034" width="5.109375" style="1728" customWidth="1"/>
    <col min="12035" max="12035" width="43.44140625" style="1728" customWidth="1"/>
    <col min="12036" max="12036" width="5.6640625" style="1728" customWidth="1"/>
    <col min="12037" max="12037" width="6.44140625" style="1728" customWidth="1"/>
    <col min="12038" max="12039" width="0" style="1728" hidden="1" customWidth="1"/>
    <col min="12040" max="12040" width="14.33203125" style="1728" customWidth="1"/>
    <col min="12041" max="12041" width="16" style="1728" customWidth="1"/>
    <col min="12042" max="12042" width="16.5546875" style="1728" customWidth="1"/>
    <col min="12043" max="12288" width="8.88671875" style="1728"/>
    <col min="12289" max="12289" width="2.109375" style="1728" customWidth="1"/>
    <col min="12290" max="12290" width="5.109375" style="1728" customWidth="1"/>
    <col min="12291" max="12291" width="43.44140625" style="1728" customWidth="1"/>
    <col min="12292" max="12292" width="5.6640625" style="1728" customWidth="1"/>
    <col min="12293" max="12293" width="6.44140625" style="1728" customWidth="1"/>
    <col min="12294" max="12295" width="0" style="1728" hidden="1" customWidth="1"/>
    <col min="12296" max="12296" width="14.33203125" style="1728" customWidth="1"/>
    <col min="12297" max="12297" width="16" style="1728" customWidth="1"/>
    <col min="12298" max="12298" width="16.5546875" style="1728" customWidth="1"/>
    <col min="12299" max="12544" width="8.88671875" style="1728"/>
    <col min="12545" max="12545" width="2.109375" style="1728" customWidth="1"/>
    <col min="12546" max="12546" width="5.109375" style="1728" customWidth="1"/>
    <col min="12547" max="12547" width="43.44140625" style="1728" customWidth="1"/>
    <col min="12548" max="12548" width="5.6640625" style="1728" customWidth="1"/>
    <col min="12549" max="12549" width="6.44140625" style="1728" customWidth="1"/>
    <col min="12550" max="12551" width="0" style="1728" hidden="1" customWidth="1"/>
    <col min="12552" max="12552" width="14.33203125" style="1728" customWidth="1"/>
    <col min="12553" max="12553" width="16" style="1728" customWidth="1"/>
    <col min="12554" max="12554" width="16.5546875" style="1728" customWidth="1"/>
    <col min="12555" max="12800" width="8.88671875" style="1728"/>
    <col min="12801" max="12801" width="2.109375" style="1728" customWidth="1"/>
    <col min="12802" max="12802" width="5.109375" style="1728" customWidth="1"/>
    <col min="12803" max="12803" width="43.44140625" style="1728" customWidth="1"/>
    <col min="12804" max="12804" width="5.6640625" style="1728" customWidth="1"/>
    <col min="12805" max="12805" width="6.44140625" style="1728" customWidth="1"/>
    <col min="12806" max="12807" width="0" style="1728" hidden="1" customWidth="1"/>
    <col min="12808" max="12808" width="14.33203125" style="1728" customWidth="1"/>
    <col min="12809" max="12809" width="16" style="1728" customWidth="1"/>
    <col min="12810" max="12810" width="16.5546875" style="1728" customWidth="1"/>
    <col min="12811" max="13056" width="8.88671875" style="1728"/>
    <col min="13057" max="13057" width="2.109375" style="1728" customWidth="1"/>
    <col min="13058" max="13058" width="5.109375" style="1728" customWidth="1"/>
    <col min="13059" max="13059" width="43.44140625" style="1728" customWidth="1"/>
    <col min="13060" max="13060" width="5.6640625" style="1728" customWidth="1"/>
    <col min="13061" max="13061" width="6.44140625" style="1728" customWidth="1"/>
    <col min="13062" max="13063" width="0" style="1728" hidden="1" customWidth="1"/>
    <col min="13064" max="13064" width="14.33203125" style="1728" customWidth="1"/>
    <col min="13065" max="13065" width="16" style="1728" customWidth="1"/>
    <col min="13066" max="13066" width="16.5546875" style="1728" customWidth="1"/>
    <col min="13067" max="13312" width="8.88671875" style="1728"/>
    <col min="13313" max="13313" width="2.109375" style="1728" customWidth="1"/>
    <col min="13314" max="13314" width="5.109375" style="1728" customWidth="1"/>
    <col min="13315" max="13315" width="43.44140625" style="1728" customWidth="1"/>
    <col min="13316" max="13316" width="5.6640625" style="1728" customWidth="1"/>
    <col min="13317" max="13317" width="6.44140625" style="1728" customWidth="1"/>
    <col min="13318" max="13319" width="0" style="1728" hidden="1" customWidth="1"/>
    <col min="13320" max="13320" width="14.33203125" style="1728" customWidth="1"/>
    <col min="13321" max="13321" width="16" style="1728" customWidth="1"/>
    <col min="13322" max="13322" width="16.5546875" style="1728" customWidth="1"/>
    <col min="13323" max="13568" width="8.88671875" style="1728"/>
    <col min="13569" max="13569" width="2.109375" style="1728" customWidth="1"/>
    <col min="13570" max="13570" width="5.109375" style="1728" customWidth="1"/>
    <col min="13571" max="13571" width="43.44140625" style="1728" customWidth="1"/>
    <col min="13572" max="13572" width="5.6640625" style="1728" customWidth="1"/>
    <col min="13573" max="13573" width="6.44140625" style="1728" customWidth="1"/>
    <col min="13574" max="13575" width="0" style="1728" hidden="1" customWidth="1"/>
    <col min="13576" max="13576" width="14.33203125" style="1728" customWidth="1"/>
    <col min="13577" max="13577" width="16" style="1728" customWidth="1"/>
    <col min="13578" max="13578" width="16.5546875" style="1728" customWidth="1"/>
    <col min="13579" max="13824" width="8.88671875" style="1728"/>
    <col min="13825" max="13825" width="2.109375" style="1728" customWidth="1"/>
    <col min="13826" max="13826" width="5.109375" style="1728" customWidth="1"/>
    <col min="13827" max="13827" width="43.44140625" style="1728" customWidth="1"/>
    <col min="13828" max="13828" width="5.6640625" style="1728" customWidth="1"/>
    <col min="13829" max="13829" width="6.44140625" style="1728" customWidth="1"/>
    <col min="13830" max="13831" width="0" style="1728" hidden="1" customWidth="1"/>
    <col min="13832" max="13832" width="14.33203125" style="1728" customWidth="1"/>
    <col min="13833" max="13833" width="16" style="1728" customWidth="1"/>
    <col min="13834" max="13834" width="16.5546875" style="1728" customWidth="1"/>
    <col min="13835" max="14080" width="8.88671875" style="1728"/>
    <col min="14081" max="14081" width="2.109375" style="1728" customWidth="1"/>
    <col min="14082" max="14082" width="5.109375" style="1728" customWidth="1"/>
    <col min="14083" max="14083" width="43.44140625" style="1728" customWidth="1"/>
    <col min="14084" max="14084" width="5.6640625" style="1728" customWidth="1"/>
    <col min="14085" max="14085" width="6.44140625" style="1728" customWidth="1"/>
    <col min="14086" max="14087" width="0" style="1728" hidden="1" customWidth="1"/>
    <col min="14088" max="14088" width="14.33203125" style="1728" customWidth="1"/>
    <col min="14089" max="14089" width="16" style="1728" customWidth="1"/>
    <col min="14090" max="14090" width="16.5546875" style="1728" customWidth="1"/>
    <col min="14091" max="14336" width="8.88671875" style="1728"/>
    <col min="14337" max="14337" width="2.109375" style="1728" customWidth="1"/>
    <col min="14338" max="14338" width="5.109375" style="1728" customWidth="1"/>
    <col min="14339" max="14339" width="43.44140625" style="1728" customWidth="1"/>
    <col min="14340" max="14340" width="5.6640625" style="1728" customWidth="1"/>
    <col min="14341" max="14341" width="6.44140625" style="1728" customWidth="1"/>
    <col min="14342" max="14343" width="0" style="1728" hidden="1" customWidth="1"/>
    <col min="14344" max="14344" width="14.33203125" style="1728" customWidth="1"/>
    <col min="14345" max="14345" width="16" style="1728" customWidth="1"/>
    <col min="14346" max="14346" width="16.5546875" style="1728" customWidth="1"/>
    <col min="14347" max="14592" width="8.88671875" style="1728"/>
    <col min="14593" max="14593" width="2.109375" style="1728" customWidth="1"/>
    <col min="14594" max="14594" width="5.109375" style="1728" customWidth="1"/>
    <col min="14595" max="14595" width="43.44140625" style="1728" customWidth="1"/>
    <col min="14596" max="14596" width="5.6640625" style="1728" customWidth="1"/>
    <col min="14597" max="14597" width="6.44140625" style="1728" customWidth="1"/>
    <col min="14598" max="14599" width="0" style="1728" hidden="1" customWidth="1"/>
    <col min="14600" max="14600" width="14.33203125" style="1728" customWidth="1"/>
    <col min="14601" max="14601" width="16" style="1728" customWidth="1"/>
    <col min="14602" max="14602" width="16.5546875" style="1728" customWidth="1"/>
    <col min="14603" max="14848" width="8.88671875" style="1728"/>
    <col min="14849" max="14849" width="2.109375" style="1728" customWidth="1"/>
    <col min="14850" max="14850" width="5.109375" style="1728" customWidth="1"/>
    <col min="14851" max="14851" width="43.44140625" style="1728" customWidth="1"/>
    <col min="14852" max="14852" width="5.6640625" style="1728" customWidth="1"/>
    <col min="14853" max="14853" width="6.44140625" style="1728" customWidth="1"/>
    <col min="14854" max="14855" width="0" style="1728" hidden="1" customWidth="1"/>
    <col min="14856" max="14856" width="14.33203125" style="1728" customWidth="1"/>
    <col min="14857" max="14857" width="16" style="1728" customWidth="1"/>
    <col min="14858" max="14858" width="16.5546875" style="1728" customWidth="1"/>
    <col min="14859" max="15104" width="8.88671875" style="1728"/>
    <col min="15105" max="15105" width="2.109375" style="1728" customWidth="1"/>
    <col min="15106" max="15106" width="5.109375" style="1728" customWidth="1"/>
    <col min="15107" max="15107" width="43.44140625" style="1728" customWidth="1"/>
    <col min="15108" max="15108" width="5.6640625" style="1728" customWidth="1"/>
    <col min="15109" max="15109" width="6.44140625" style="1728" customWidth="1"/>
    <col min="15110" max="15111" width="0" style="1728" hidden="1" customWidth="1"/>
    <col min="15112" max="15112" width="14.33203125" style="1728" customWidth="1"/>
    <col min="15113" max="15113" width="16" style="1728" customWidth="1"/>
    <col min="15114" max="15114" width="16.5546875" style="1728" customWidth="1"/>
    <col min="15115" max="15360" width="8.88671875" style="1728"/>
    <col min="15361" max="15361" width="2.109375" style="1728" customWidth="1"/>
    <col min="15362" max="15362" width="5.109375" style="1728" customWidth="1"/>
    <col min="15363" max="15363" width="43.44140625" style="1728" customWidth="1"/>
    <col min="15364" max="15364" width="5.6640625" style="1728" customWidth="1"/>
    <col min="15365" max="15365" width="6.44140625" style="1728" customWidth="1"/>
    <col min="15366" max="15367" width="0" style="1728" hidden="1" customWidth="1"/>
    <col min="15368" max="15368" width="14.33203125" style="1728" customWidth="1"/>
    <col min="15369" max="15369" width="16" style="1728" customWidth="1"/>
    <col min="15370" max="15370" width="16.5546875" style="1728" customWidth="1"/>
    <col min="15371" max="15616" width="8.88671875" style="1728"/>
    <col min="15617" max="15617" width="2.109375" style="1728" customWidth="1"/>
    <col min="15618" max="15618" width="5.109375" style="1728" customWidth="1"/>
    <col min="15619" max="15619" width="43.44140625" style="1728" customWidth="1"/>
    <col min="15620" max="15620" width="5.6640625" style="1728" customWidth="1"/>
    <col min="15621" max="15621" width="6.44140625" style="1728" customWidth="1"/>
    <col min="15622" max="15623" width="0" style="1728" hidden="1" customWidth="1"/>
    <col min="15624" max="15624" width="14.33203125" style="1728" customWidth="1"/>
    <col min="15625" max="15625" width="16" style="1728" customWidth="1"/>
    <col min="15626" max="15626" width="16.5546875" style="1728" customWidth="1"/>
    <col min="15627" max="15872" width="8.88671875" style="1728"/>
    <col min="15873" max="15873" width="2.109375" style="1728" customWidth="1"/>
    <col min="15874" max="15874" width="5.109375" style="1728" customWidth="1"/>
    <col min="15875" max="15875" width="43.44140625" style="1728" customWidth="1"/>
    <col min="15876" max="15876" width="5.6640625" style="1728" customWidth="1"/>
    <col min="15877" max="15877" width="6.44140625" style="1728" customWidth="1"/>
    <col min="15878" max="15879" width="0" style="1728" hidden="1" customWidth="1"/>
    <col min="15880" max="15880" width="14.33203125" style="1728" customWidth="1"/>
    <col min="15881" max="15881" width="16" style="1728" customWidth="1"/>
    <col min="15882" max="15882" width="16.5546875" style="1728" customWidth="1"/>
    <col min="15883" max="16128" width="8.88671875" style="1728"/>
    <col min="16129" max="16129" width="2.109375" style="1728" customWidth="1"/>
    <col min="16130" max="16130" width="5.109375" style="1728" customWidth="1"/>
    <col min="16131" max="16131" width="43.44140625" style="1728" customWidth="1"/>
    <col min="16132" max="16132" width="5.6640625" style="1728" customWidth="1"/>
    <col min="16133" max="16133" width="6.44140625" style="1728" customWidth="1"/>
    <col min="16134" max="16135" width="0" style="1728" hidden="1" customWidth="1"/>
    <col min="16136" max="16136" width="14.33203125" style="1728" customWidth="1"/>
    <col min="16137" max="16137" width="16" style="1728" customWidth="1"/>
    <col min="16138" max="16138" width="16.5546875" style="1728" customWidth="1"/>
    <col min="16139" max="16384" width="8.88671875" style="1728"/>
  </cols>
  <sheetData>
    <row r="1" spans="1:13" s="1740" customFormat="1" ht="13.2">
      <c r="A1" s="1774"/>
      <c r="C1" s="1740" t="s">
        <v>1611</v>
      </c>
      <c r="F1" s="1774"/>
      <c r="J1" s="1774"/>
      <c r="K1" s="1773"/>
      <c r="L1" s="1773"/>
      <c r="M1" s="1773"/>
    </row>
    <row r="2" spans="1:13" s="1733" customFormat="1" ht="13.2">
      <c r="A2" s="1740"/>
      <c r="B2" s="1739"/>
      <c r="C2" s="1788"/>
      <c r="D2" s="1788"/>
      <c r="E2" s="1787"/>
      <c r="F2" s="1787"/>
      <c r="G2" s="1787"/>
      <c r="H2" s="1807"/>
      <c r="I2" s="1806"/>
    </row>
    <row r="3" spans="1:13" s="1733" customFormat="1" ht="13.2">
      <c r="B3" s="1771" t="s">
        <v>366</v>
      </c>
      <c r="C3" s="1748" t="s">
        <v>787</v>
      </c>
      <c r="D3" s="1748"/>
      <c r="E3" s="1770"/>
      <c r="F3" s="1736"/>
      <c r="G3" s="1736"/>
      <c r="H3" s="1736"/>
      <c r="I3" s="1795"/>
    </row>
    <row r="4" spans="1:13" s="1733" customFormat="1" ht="12.75" customHeight="1">
      <c r="B4" s="1739"/>
      <c r="C4" s="1748"/>
      <c r="D4" s="1767" t="s">
        <v>788</v>
      </c>
      <c r="E4" s="1768" t="s">
        <v>789</v>
      </c>
      <c r="F4" s="1767" t="s">
        <v>790</v>
      </c>
      <c r="G4" s="1767" t="s">
        <v>791</v>
      </c>
      <c r="H4" s="1767" t="s">
        <v>792</v>
      </c>
      <c r="I4" s="1805" t="s">
        <v>793</v>
      </c>
    </row>
    <row r="5" spans="1:13" s="1733" customFormat="1" ht="12.75" customHeight="1">
      <c r="B5" s="1739"/>
      <c r="C5" s="1748"/>
      <c r="D5" s="1767"/>
      <c r="E5" s="1768"/>
      <c r="F5" s="1767"/>
      <c r="G5" s="1767"/>
      <c r="H5" s="1767"/>
      <c r="I5" s="1805"/>
    </row>
    <row r="6" spans="1:13" s="1733" customFormat="1" ht="81.75" customHeight="1">
      <c r="B6" s="1741" t="s">
        <v>10</v>
      </c>
      <c r="C6" s="1746" t="s">
        <v>1610</v>
      </c>
      <c r="D6" s="1745" t="s">
        <v>764</v>
      </c>
      <c r="E6" s="1744">
        <v>1</v>
      </c>
      <c r="F6" s="1743"/>
      <c r="G6" s="1743"/>
      <c r="H6" s="1918"/>
      <c r="I6" s="1757">
        <f>E6*H6</f>
        <v>0</v>
      </c>
    </row>
    <row r="7" spans="1:13" s="1733" customFormat="1" ht="12" customHeight="1">
      <c r="B7" s="1741"/>
      <c r="C7" s="1746"/>
      <c r="D7" s="1745"/>
      <c r="E7" s="1744"/>
      <c r="F7" s="1743"/>
      <c r="G7" s="1743"/>
      <c r="H7" s="1918"/>
      <c r="I7" s="1757"/>
    </row>
    <row r="8" spans="1:13" s="1733" customFormat="1" ht="14.25" customHeight="1">
      <c r="B8" s="1741" t="s">
        <v>8</v>
      </c>
      <c r="C8" s="1746" t="s">
        <v>1179</v>
      </c>
      <c r="D8" s="1745" t="s">
        <v>701</v>
      </c>
      <c r="E8" s="1744">
        <v>173</v>
      </c>
      <c r="F8" s="1743"/>
      <c r="G8" s="1765"/>
      <c r="H8" s="1918"/>
      <c r="I8" s="1757">
        <f t="shared" ref="I8:I53" si="0">E8*H8</f>
        <v>0</v>
      </c>
    </row>
    <row r="9" spans="1:13" s="1733" customFormat="1" ht="13.2">
      <c r="B9" s="1741"/>
      <c r="C9" s="1746"/>
      <c r="D9" s="1745"/>
      <c r="E9" s="1744"/>
      <c r="F9" s="1743"/>
      <c r="G9" s="1765"/>
      <c r="H9" s="1918"/>
      <c r="I9" s="1757"/>
    </row>
    <row r="10" spans="1:13" s="1733" customFormat="1" ht="26.25" customHeight="1">
      <c r="B10" s="1741" t="s">
        <v>240</v>
      </c>
      <c r="C10" s="1746" t="s">
        <v>796</v>
      </c>
      <c r="D10" s="1745" t="s">
        <v>701</v>
      </c>
      <c r="E10" s="1744">
        <v>60</v>
      </c>
      <c r="F10" s="1743">
        <v>186</v>
      </c>
      <c r="G10" s="1743"/>
      <c r="H10" s="1918"/>
      <c r="I10" s="1757">
        <f t="shared" si="0"/>
        <v>0</v>
      </c>
    </row>
    <row r="11" spans="1:13" s="1733" customFormat="1" ht="13.2">
      <c r="B11" s="1741"/>
      <c r="C11" s="1746"/>
      <c r="D11" s="1745"/>
      <c r="E11" s="1744"/>
      <c r="F11" s="1743"/>
      <c r="G11" s="1765"/>
      <c r="H11" s="1918"/>
      <c r="I11" s="1757"/>
    </row>
    <row r="12" spans="1:13" s="1733" customFormat="1" ht="80.25" customHeight="1">
      <c r="B12" s="1741" t="s">
        <v>6</v>
      </c>
      <c r="C12" s="1746" t="s">
        <v>1609</v>
      </c>
      <c r="D12" s="1745" t="s">
        <v>701</v>
      </c>
      <c r="E12" s="1744">
        <v>88</v>
      </c>
      <c r="F12" s="1743">
        <v>186</v>
      </c>
      <c r="G12" s="1743"/>
      <c r="H12" s="1918"/>
      <c r="I12" s="1757">
        <f t="shared" si="0"/>
        <v>0</v>
      </c>
    </row>
    <row r="13" spans="1:13" s="1733" customFormat="1" ht="13.2">
      <c r="B13" s="1741"/>
      <c r="C13" s="1746"/>
      <c r="D13" s="1745"/>
      <c r="E13" s="1744"/>
      <c r="F13" s="1743"/>
      <c r="G13" s="1743"/>
      <c r="H13" s="1918"/>
      <c r="I13" s="1757"/>
    </row>
    <row r="14" spans="1:13" s="1733" customFormat="1" ht="13.2">
      <c r="B14" s="1741" t="s">
        <v>5</v>
      </c>
      <c r="C14" s="1746" t="s">
        <v>798</v>
      </c>
      <c r="D14" s="1745" t="s">
        <v>701</v>
      </c>
      <c r="E14" s="1744">
        <v>99</v>
      </c>
      <c r="F14" s="1743"/>
      <c r="G14" s="1743"/>
      <c r="H14" s="1918"/>
      <c r="I14" s="1757">
        <f t="shared" si="0"/>
        <v>0</v>
      </c>
    </row>
    <row r="15" spans="1:13" s="1733" customFormat="1" ht="13.2">
      <c r="B15" s="1741"/>
      <c r="C15" s="1746"/>
      <c r="D15" s="1746"/>
      <c r="E15" s="1744"/>
      <c r="F15" s="1743"/>
      <c r="G15" s="1743"/>
      <c r="H15" s="1918"/>
      <c r="I15" s="1757"/>
    </row>
    <row r="16" spans="1:13" s="1733" customFormat="1" ht="26.4">
      <c r="B16" s="1741" t="s">
        <v>4</v>
      </c>
      <c r="C16" s="1746" t="s">
        <v>799</v>
      </c>
      <c r="D16" s="1745" t="s">
        <v>701</v>
      </c>
      <c r="E16" s="1744">
        <v>114</v>
      </c>
      <c r="F16" s="1743"/>
      <c r="G16" s="1743"/>
      <c r="H16" s="1918"/>
      <c r="I16" s="1757">
        <f t="shared" si="0"/>
        <v>0</v>
      </c>
    </row>
    <row r="17" spans="2:10" s="1733" customFormat="1" ht="13.2">
      <c r="B17" s="1741"/>
      <c r="C17" s="1746"/>
      <c r="D17" s="1745"/>
      <c r="E17" s="1744"/>
      <c r="F17" s="1743"/>
      <c r="G17" s="1743"/>
      <c r="H17" s="1918"/>
      <c r="I17" s="1757"/>
    </row>
    <row r="18" spans="2:10" s="1733" customFormat="1" ht="26.4">
      <c r="B18" s="1741" t="s">
        <v>232</v>
      </c>
      <c r="C18" s="1746" t="s">
        <v>800</v>
      </c>
      <c r="D18" s="1745" t="s">
        <v>11</v>
      </c>
      <c r="E18" s="1744">
        <v>12</v>
      </c>
      <c r="F18" s="1743"/>
      <c r="G18" s="1743"/>
      <c r="H18" s="1918"/>
      <c r="I18" s="1757">
        <f t="shared" si="0"/>
        <v>0</v>
      </c>
    </row>
    <row r="19" spans="2:10" s="1733" customFormat="1" ht="12.75" customHeight="1">
      <c r="B19" s="1741"/>
      <c r="C19" s="1746"/>
      <c r="D19" s="1745"/>
      <c r="E19" s="1744"/>
      <c r="F19" s="1743"/>
      <c r="G19" s="1743"/>
      <c r="H19" s="1918"/>
      <c r="I19" s="1757"/>
      <c r="J19" s="1734"/>
    </row>
    <row r="20" spans="2:10" s="1733" customFormat="1" ht="41.25" customHeight="1">
      <c r="B20" s="1741" t="s">
        <v>244</v>
      </c>
      <c r="C20" s="1746" t="s">
        <v>802</v>
      </c>
      <c r="D20" s="1745" t="s">
        <v>11</v>
      </c>
      <c r="E20" s="1744">
        <v>5</v>
      </c>
      <c r="F20" s="1743"/>
      <c r="G20" s="1743"/>
      <c r="H20" s="1918"/>
      <c r="I20" s="1757">
        <f t="shared" si="0"/>
        <v>0</v>
      </c>
    </row>
    <row r="21" spans="2:10" s="1733" customFormat="1" ht="13.2">
      <c r="B21" s="1741"/>
      <c r="C21" s="1746"/>
      <c r="D21" s="1745"/>
      <c r="E21" s="1744"/>
      <c r="F21" s="1743"/>
      <c r="G21" s="1743"/>
      <c r="H21" s="1918"/>
      <c r="I21" s="1757"/>
    </row>
    <row r="22" spans="2:10" s="1733" customFormat="1" ht="54" customHeight="1">
      <c r="B22" s="1741" t="s">
        <v>284</v>
      </c>
      <c r="C22" s="1746" t="s">
        <v>1608</v>
      </c>
      <c r="D22" s="1745" t="s">
        <v>764</v>
      </c>
      <c r="E22" s="1744">
        <v>1</v>
      </c>
      <c r="F22" s="1743"/>
      <c r="G22" s="1743"/>
      <c r="H22" s="1918"/>
      <c r="I22" s="1757">
        <f t="shared" si="0"/>
        <v>0</v>
      </c>
    </row>
    <row r="23" spans="2:10" s="1733" customFormat="1" ht="13.2">
      <c r="B23" s="1741"/>
      <c r="C23" s="1746"/>
      <c r="D23" s="1745"/>
      <c r="E23" s="1744"/>
      <c r="F23" s="1743"/>
      <c r="G23" s="1743"/>
      <c r="H23" s="1918"/>
      <c r="I23" s="1757"/>
    </row>
    <row r="24" spans="2:10" s="1733" customFormat="1" ht="54" customHeight="1">
      <c r="B24" s="1741" t="s">
        <v>285</v>
      </c>
      <c r="C24" s="1746" t="s">
        <v>1607</v>
      </c>
      <c r="D24" s="1745" t="s">
        <v>11</v>
      </c>
      <c r="E24" s="1744">
        <v>2</v>
      </c>
      <c r="F24" s="1743"/>
      <c r="G24" s="1743"/>
      <c r="H24" s="1918"/>
      <c r="I24" s="1757">
        <f t="shared" si="0"/>
        <v>0</v>
      </c>
    </row>
    <row r="25" spans="2:10" s="1733" customFormat="1" ht="13.2">
      <c r="B25" s="1741"/>
      <c r="C25" s="1746"/>
      <c r="D25" s="1745"/>
      <c r="E25" s="1744"/>
      <c r="F25" s="1743"/>
      <c r="G25" s="1743"/>
      <c r="H25" s="1918"/>
      <c r="I25" s="1757"/>
    </row>
    <row r="26" spans="2:10" s="1733" customFormat="1" ht="29.25" customHeight="1">
      <c r="B26" s="1741" t="s">
        <v>804</v>
      </c>
      <c r="C26" s="1746" t="s">
        <v>805</v>
      </c>
      <c r="D26" s="1745" t="s">
        <v>11</v>
      </c>
      <c r="E26" s="1744">
        <v>8</v>
      </c>
      <c r="F26" s="1743"/>
      <c r="G26" s="1743"/>
      <c r="H26" s="1918"/>
      <c r="I26" s="1757">
        <f t="shared" si="0"/>
        <v>0</v>
      </c>
    </row>
    <row r="27" spans="2:10" s="1733" customFormat="1" ht="12.75" customHeight="1">
      <c r="B27" s="1741"/>
      <c r="C27" s="1746"/>
      <c r="D27" s="1745"/>
      <c r="E27" s="1744"/>
      <c r="F27" s="1743"/>
      <c r="G27" s="1743"/>
      <c r="H27" s="1918"/>
      <c r="I27" s="1757"/>
    </row>
    <row r="28" spans="2:10" s="1733" customFormat="1" ht="155.25" customHeight="1">
      <c r="B28" s="1741" t="s">
        <v>806</v>
      </c>
      <c r="C28" s="1804" t="s">
        <v>1177</v>
      </c>
      <c r="D28" s="1745" t="s">
        <v>11</v>
      </c>
      <c r="E28" s="1744">
        <v>6</v>
      </c>
      <c r="F28" s="1743"/>
      <c r="G28" s="1743"/>
      <c r="H28" s="1918"/>
      <c r="I28" s="1757">
        <f t="shared" si="0"/>
        <v>0</v>
      </c>
    </row>
    <row r="29" spans="2:10" s="1733" customFormat="1" ht="12.75" customHeight="1">
      <c r="B29" s="1741"/>
      <c r="C29" s="1746"/>
      <c r="D29" s="1745"/>
      <c r="E29" s="1744"/>
      <c r="F29" s="1743"/>
      <c r="G29" s="1743"/>
      <c r="H29" s="1918"/>
      <c r="I29" s="1757"/>
    </row>
    <row r="30" spans="2:10" s="1733" customFormat="1" ht="12.75" customHeight="1">
      <c r="B30" s="1741"/>
      <c r="C30" s="1746"/>
      <c r="D30" s="1745"/>
      <c r="E30" s="1744"/>
      <c r="F30" s="1743"/>
      <c r="G30" s="1743"/>
      <c r="H30" s="1918"/>
      <c r="I30" s="1757"/>
    </row>
    <row r="31" spans="2:10" s="1733" customFormat="1" ht="12.75" customHeight="1">
      <c r="B31" s="1741"/>
      <c r="C31" s="1746"/>
      <c r="D31" s="1745"/>
      <c r="E31" s="1744"/>
      <c r="F31" s="1743"/>
      <c r="G31" s="1743"/>
      <c r="H31" s="1918"/>
      <c r="I31" s="1757"/>
      <c r="J31" s="1734" t="s">
        <v>808</v>
      </c>
    </row>
    <row r="32" spans="2:10" s="1733" customFormat="1" ht="12.75" customHeight="1">
      <c r="B32" s="1741"/>
      <c r="C32" s="1746"/>
      <c r="D32" s="1745"/>
      <c r="E32" s="1744"/>
      <c r="F32" s="1743"/>
      <c r="G32" s="1743"/>
      <c r="H32" s="1918"/>
      <c r="I32" s="1757"/>
    </row>
    <row r="33" spans="2:10" s="1733" customFormat="1" ht="168" customHeight="1">
      <c r="B33" s="1741" t="s">
        <v>809</v>
      </c>
      <c r="C33" s="1746" t="s">
        <v>1606</v>
      </c>
      <c r="D33" s="1745" t="s">
        <v>11</v>
      </c>
      <c r="E33" s="1744">
        <v>2</v>
      </c>
      <c r="F33" s="1743"/>
      <c r="G33" s="1743"/>
      <c r="H33" s="1918"/>
      <c r="I33" s="1757">
        <f t="shared" si="0"/>
        <v>0</v>
      </c>
    </row>
    <row r="34" spans="2:10" s="1733" customFormat="1" ht="11.25" customHeight="1">
      <c r="B34" s="1741"/>
      <c r="C34" s="1746"/>
      <c r="D34" s="1745"/>
      <c r="E34" s="1744"/>
      <c r="F34" s="1743"/>
      <c r="G34" s="1743"/>
      <c r="H34" s="1918"/>
      <c r="I34" s="1757"/>
    </row>
    <row r="35" spans="2:10" s="1733" customFormat="1" ht="26.25" customHeight="1">
      <c r="B35" s="1741" t="s">
        <v>811</v>
      </c>
      <c r="C35" s="1746" t="s">
        <v>810</v>
      </c>
      <c r="D35" s="1745" t="s">
        <v>764</v>
      </c>
      <c r="E35" s="1744">
        <v>16</v>
      </c>
      <c r="F35" s="1743"/>
      <c r="G35" s="1743"/>
      <c r="H35" s="1918"/>
      <c r="I35" s="1757">
        <f t="shared" si="0"/>
        <v>0</v>
      </c>
    </row>
    <row r="36" spans="2:10" s="1733" customFormat="1" ht="11.25" customHeight="1">
      <c r="B36" s="1741"/>
      <c r="C36" s="1746"/>
      <c r="D36" s="1745"/>
      <c r="E36" s="1744"/>
      <c r="F36" s="1743"/>
      <c r="G36" s="1743"/>
      <c r="H36" s="1918"/>
      <c r="I36" s="1757"/>
    </row>
    <row r="37" spans="2:10" s="1733" customFormat="1" ht="42" customHeight="1">
      <c r="B37" s="1741" t="s">
        <v>813</v>
      </c>
      <c r="C37" s="1746" t="s">
        <v>1176</v>
      </c>
      <c r="D37" s="1745" t="s">
        <v>764</v>
      </c>
      <c r="E37" s="1744">
        <v>2</v>
      </c>
      <c r="F37" s="1743"/>
      <c r="G37" s="1743"/>
      <c r="H37" s="1918"/>
      <c r="I37" s="1757">
        <f t="shared" si="0"/>
        <v>0</v>
      </c>
    </row>
    <row r="38" spans="2:10" s="1798" customFormat="1" ht="13.2">
      <c r="B38" s="1803"/>
      <c r="C38" s="1802"/>
      <c r="D38" s="1801"/>
      <c r="E38" s="1800"/>
      <c r="F38" s="1799"/>
      <c r="G38" s="1799"/>
      <c r="H38" s="1918"/>
      <c r="I38" s="1757"/>
      <c r="J38" s="1734"/>
    </row>
    <row r="39" spans="2:10" s="1733" customFormat="1" ht="66" customHeight="1">
      <c r="B39" s="1741" t="s">
        <v>815</v>
      </c>
      <c r="C39" s="1746" t="s">
        <v>812</v>
      </c>
      <c r="D39" s="1745" t="s">
        <v>764</v>
      </c>
      <c r="E39" s="1744">
        <v>2</v>
      </c>
      <c r="F39" s="1743"/>
      <c r="G39" s="1743"/>
      <c r="H39" s="1918"/>
      <c r="I39" s="1757">
        <f t="shared" si="0"/>
        <v>0</v>
      </c>
    </row>
    <row r="40" spans="2:10" s="1798" customFormat="1" ht="13.2">
      <c r="B40" s="1803"/>
      <c r="C40" s="1802"/>
      <c r="D40" s="1801"/>
      <c r="E40" s="1800"/>
      <c r="F40" s="1799"/>
      <c r="G40" s="1799"/>
      <c r="H40" s="1918"/>
      <c r="I40" s="1757"/>
    </row>
    <row r="41" spans="2:10" s="1733" customFormat="1" ht="71.25" customHeight="1">
      <c r="B41" s="1741" t="s">
        <v>817</v>
      </c>
      <c r="C41" s="1746" t="s">
        <v>1605</v>
      </c>
      <c r="D41" s="1745" t="s">
        <v>764</v>
      </c>
      <c r="E41" s="1744">
        <v>1</v>
      </c>
      <c r="F41" s="1743"/>
      <c r="G41" s="1743"/>
      <c r="H41" s="1918"/>
      <c r="I41" s="1757">
        <f t="shared" si="0"/>
        <v>0</v>
      </c>
    </row>
    <row r="42" spans="2:10" s="1733" customFormat="1" ht="12.75" customHeight="1">
      <c r="B42" s="1741"/>
      <c r="C42" s="1746"/>
      <c r="D42" s="1745"/>
      <c r="E42" s="1744"/>
      <c r="F42" s="1743"/>
      <c r="G42" s="1743"/>
      <c r="H42" s="1918"/>
      <c r="I42" s="1757"/>
    </row>
    <row r="43" spans="2:10" s="1733" customFormat="1" ht="53.25" customHeight="1">
      <c r="B43" s="1741" t="s">
        <v>819</v>
      </c>
      <c r="C43" s="1746" t="s">
        <v>1604</v>
      </c>
      <c r="D43" s="1745" t="s">
        <v>764</v>
      </c>
      <c r="E43" s="1744">
        <v>1</v>
      </c>
      <c r="F43" s="1743"/>
      <c r="G43" s="1743"/>
      <c r="H43" s="1918"/>
      <c r="I43" s="1757">
        <f t="shared" si="0"/>
        <v>0</v>
      </c>
    </row>
    <row r="44" spans="2:10" s="1733" customFormat="1" ht="13.2">
      <c r="B44" s="1741"/>
      <c r="C44" s="1746"/>
      <c r="D44" s="1745"/>
      <c r="E44" s="1744"/>
      <c r="F44" s="1743"/>
      <c r="G44" s="1743"/>
      <c r="H44" s="1918"/>
      <c r="I44" s="1757"/>
      <c r="J44" s="1734"/>
    </row>
    <row r="45" spans="2:10" s="1733" customFormat="1" ht="13.2">
      <c r="B45" s="1741" t="s">
        <v>822</v>
      </c>
      <c r="C45" s="1746" t="s">
        <v>818</v>
      </c>
      <c r="D45" s="1745" t="s">
        <v>11</v>
      </c>
      <c r="E45" s="1744">
        <v>2</v>
      </c>
      <c r="F45" s="1743"/>
      <c r="G45" s="1743"/>
      <c r="H45" s="1918"/>
      <c r="I45" s="1757">
        <f t="shared" si="0"/>
        <v>0</v>
      </c>
    </row>
    <row r="46" spans="2:10" s="1733" customFormat="1" ht="13.2">
      <c r="B46" s="1741"/>
      <c r="C46" s="1746"/>
      <c r="D46" s="1745"/>
      <c r="E46" s="1744"/>
      <c r="F46" s="1743"/>
      <c r="G46" s="1743"/>
      <c r="H46" s="1918"/>
      <c r="I46" s="1757"/>
    </row>
    <row r="47" spans="2:10" s="1733" customFormat="1" ht="13.2">
      <c r="B47" s="1741" t="s">
        <v>824</v>
      </c>
      <c r="C47" s="1746" t="s">
        <v>820</v>
      </c>
      <c r="D47" s="1745" t="s">
        <v>821</v>
      </c>
      <c r="E47" s="1744">
        <v>16</v>
      </c>
      <c r="F47" s="1743"/>
      <c r="G47" s="1743"/>
      <c r="H47" s="1918"/>
      <c r="I47" s="1757">
        <f t="shared" si="0"/>
        <v>0</v>
      </c>
    </row>
    <row r="48" spans="2:10" s="1733" customFormat="1" ht="13.2">
      <c r="B48" s="1797"/>
      <c r="C48" s="1746"/>
      <c r="D48" s="1745"/>
      <c r="E48" s="1744"/>
      <c r="F48" s="1743"/>
      <c r="G48" s="1743"/>
      <c r="H48" s="1918"/>
      <c r="I48" s="1757"/>
    </row>
    <row r="49" spans="2:10" s="1733" customFormat="1" ht="27" customHeight="1">
      <c r="B49" s="1741" t="s">
        <v>826</v>
      </c>
      <c r="C49" s="1746" t="s">
        <v>823</v>
      </c>
      <c r="D49" s="1745" t="s">
        <v>764</v>
      </c>
      <c r="E49" s="1744">
        <v>1</v>
      </c>
      <c r="F49" s="1743"/>
      <c r="G49" s="1743"/>
      <c r="H49" s="1918"/>
      <c r="I49" s="1757">
        <f t="shared" si="0"/>
        <v>0</v>
      </c>
    </row>
    <row r="50" spans="2:10" s="1733" customFormat="1" ht="13.2">
      <c r="B50" s="1741"/>
      <c r="C50" s="1746"/>
      <c r="D50" s="1745"/>
      <c r="E50" s="1744"/>
      <c r="F50" s="1743"/>
      <c r="G50" s="1743"/>
      <c r="H50" s="1918"/>
      <c r="I50" s="1757"/>
      <c r="J50" s="1734"/>
    </row>
    <row r="51" spans="2:10" s="1733" customFormat="1" ht="25.5" customHeight="1">
      <c r="B51" s="1741" t="s">
        <v>828</v>
      </c>
      <c r="C51" s="1746" t="s">
        <v>825</v>
      </c>
      <c r="D51" s="1745" t="s">
        <v>764</v>
      </c>
      <c r="E51" s="1744">
        <v>1</v>
      </c>
      <c r="F51" s="1743"/>
      <c r="G51" s="1743"/>
      <c r="H51" s="1918"/>
      <c r="I51" s="1757">
        <f t="shared" si="0"/>
        <v>0</v>
      </c>
    </row>
    <row r="52" spans="2:10" s="1733" customFormat="1" ht="12" customHeight="1">
      <c r="B52" s="1741"/>
      <c r="C52" s="1746"/>
      <c r="D52" s="1745"/>
      <c r="E52" s="1744"/>
      <c r="F52" s="1743"/>
      <c r="G52" s="1743"/>
      <c r="H52" s="1918"/>
      <c r="I52" s="1757"/>
    </row>
    <row r="53" spans="2:10" s="1733" customFormat="1" ht="42" customHeight="1">
      <c r="B53" s="1741" t="s">
        <v>1603</v>
      </c>
      <c r="C53" s="1746" t="s">
        <v>827</v>
      </c>
      <c r="D53" s="1745" t="s">
        <v>821</v>
      </c>
      <c r="E53" s="1744">
        <v>20</v>
      </c>
      <c r="F53" s="1743"/>
      <c r="G53" s="1743"/>
      <c r="H53" s="1918"/>
      <c r="I53" s="1757">
        <f t="shared" si="0"/>
        <v>0</v>
      </c>
    </row>
    <row r="54" spans="2:10" s="1733" customFormat="1" ht="13.2">
      <c r="B54" s="1741"/>
      <c r="C54" s="1746"/>
      <c r="D54" s="1745"/>
      <c r="E54" s="1744"/>
      <c r="F54" s="1743"/>
      <c r="G54" s="1743"/>
      <c r="H54" s="1918"/>
      <c r="I54" s="1757"/>
    </row>
    <row r="55" spans="2:10" s="1733" customFormat="1" ht="27" customHeight="1">
      <c r="B55" s="1741" t="s">
        <v>1602</v>
      </c>
      <c r="C55" s="1746" t="s">
        <v>1601</v>
      </c>
      <c r="D55" s="1745" t="s">
        <v>764</v>
      </c>
      <c r="E55" s="1744">
        <v>1</v>
      </c>
      <c r="F55" s="1743"/>
      <c r="G55" s="1743"/>
      <c r="H55" s="1918"/>
      <c r="I55" s="1757">
        <f>SUM(I6:I54)*0.03</f>
        <v>0</v>
      </c>
      <c r="J55" s="1757"/>
    </row>
    <row r="56" spans="2:10" s="1733" customFormat="1" ht="13.8" thickBot="1">
      <c r="B56" s="1741"/>
      <c r="C56" s="1746"/>
      <c r="D56" s="1745"/>
      <c r="E56" s="1744"/>
      <c r="F56" s="1743"/>
      <c r="G56" s="1743"/>
      <c r="H56" s="2026"/>
      <c r="I56" s="1757"/>
    </row>
    <row r="57" spans="2:10" s="1733" customFormat="1" ht="13.8" thickBot="1">
      <c r="B57" s="1762"/>
      <c r="C57" s="1761" t="s">
        <v>650</v>
      </c>
      <c r="D57" s="1764"/>
      <c r="E57" s="1760"/>
      <c r="F57" s="1759"/>
      <c r="G57" s="1759"/>
      <c r="H57" s="2027"/>
      <c r="I57" s="1758">
        <f>SUM(I6:I55)</f>
        <v>0</v>
      </c>
    </row>
    <row r="58" spans="2:10" s="1733" customFormat="1" ht="13.2">
      <c r="B58" s="1780"/>
      <c r="C58" s="1779"/>
      <c r="D58" s="1796"/>
      <c r="E58" s="1778"/>
      <c r="F58" s="1777"/>
      <c r="G58" s="1777"/>
      <c r="H58" s="2028"/>
      <c r="I58" s="1794"/>
    </row>
    <row r="59" spans="2:10" s="1733" customFormat="1" ht="13.2">
      <c r="B59" s="1780"/>
      <c r="C59" s="1779"/>
      <c r="D59" s="1796"/>
      <c r="E59" s="1778"/>
      <c r="F59" s="1777"/>
      <c r="G59" s="1777"/>
      <c r="H59" s="2028"/>
      <c r="I59" s="1794"/>
    </row>
    <row r="60" spans="2:10" s="1733" customFormat="1" ht="13.2">
      <c r="B60" s="1780"/>
      <c r="C60" s="1779"/>
      <c r="D60" s="1796"/>
      <c r="E60" s="1778"/>
      <c r="F60" s="1777"/>
      <c r="G60" s="1777"/>
      <c r="H60" s="2028"/>
      <c r="I60" s="1794"/>
    </row>
    <row r="61" spans="2:10" s="1733" customFormat="1" ht="13.2">
      <c r="B61" s="1780"/>
      <c r="C61" s="1779"/>
      <c r="D61" s="1796"/>
      <c r="E61" s="1778"/>
      <c r="F61" s="1777"/>
      <c r="G61" s="1777"/>
      <c r="H61" s="2028"/>
      <c r="I61" s="1794"/>
    </row>
    <row r="62" spans="2:10" s="1733" customFormat="1" ht="13.2">
      <c r="B62" s="1780"/>
      <c r="C62" s="1779"/>
      <c r="D62" s="1796"/>
      <c r="E62" s="1778"/>
      <c r="F62" s="1777"/>
      <c r="G62" s="1777"/>
      <c r="H62" s="2028"/>
      <c r="I62" s="1794"/>
    </row>
    <row r="63" spans="2:10" s="1733" customFormat="1" ht="13.2">
      <c r="B63" s="1780"/>
      <c r="C63" s="1779"/>
      <c r="D63" s="1796"/>
      <c r="E63" s="1778"/>
      <c r="F63" s="1777"/>
      <c r="G63" s="1777"/>
      <c r="H63" s="2028"/>
      <c r="I63" s="1794"/>
    </row>
    <row r="64" spans="2:10" s="1733" customFormat="1" ht="13.2">
      <c r="B64" s="1780"/>
      <c r="C64" s="1779"/>
      <c r="D64" s="1796"/>
      <c r="E64" s="1778"/>
      <c r="F64" s="1777"/>
      <c r="G64" s="1777"/>
      <c r="H64" s="2028"/>
      <c r="I64" s="1794"/>
    </row>
    <row r="65" spans="2:10" s="1733" customFormat="1" ht="13.2">
      <c r="B65" s="1780"/>
      <c r="C65" s="1779"/>
      <c r="D65" s="1796"/>
      <c r="E65" s="1778"/>
      <c r="F65" s="1777"/>
      <c r="G65" s="1777"/>
      <c r="H65" s="2028"/>
      <c r="I65" s="1794"/>
    </row>
    <row r="66" spans="2:10" s="1733" customFormat="1" ht="13.2">
      <c r="B66" s="1780"/>
      <c r="C66" s="1779"/>
      <c r="D66" s="1796"/>
      <c r="E66" s="1778"/>
      <c r="F66" s="1777"/>
      <c r="G66" s="1777"/>
      <c r="H66" s="2028"/>
      <c r="I66" s="1794"/>
    </row>
    <row r="67" spans="2:10" s="1733" customFormat="1" ht="13.2">
      <c r="B67" s="1780"/>
      <c r="C67" s="1779"/>
      <c r="D67" s="1796"/>
      <c r="E67" s="1778"/>
      <c r="F67" s="1777"/>
      <c r="G67" s="1777"/>
      <c r="H67" s="2028"/>
      <c r="I67" s="1794"/>
    </row>
    <row r="68" spans="2:10" s="1733" customFormat="1" ht="13.2">
      <c r="B68" s="1780"/>
      <c r="C68" s="1779"/>
      <c r="D68" s="1796"/>
      <c r="E68" s="1778"/>
      <c r="F68" s="1777"/>
      <c r="G68" s="1777"/>
      <c r="H68" s="2028"/>
      <c r="I68" s="1794"/>
    </row>
    <row r="69" spans="2:10" s="1733" customFormat="1" ht="13.2">
      <c r="B69" s="1780"/>
      <c r="C69" s="1779"/>
      <c r="D69" s="1796"/>
      <c r="E69" s="1778"/>
      <c r="F69" s="1777"/>
      <c r="G69" s="1777"/>
      <c r="H69" s="2028"/>
      <c r="I69" s="1794"/>
      <c r="J69" s="1734" t="s">
        <v>829</v>
      </c>
    </row>
    <row r="70" spans="2:10" s="1733" customFormat="1" ht="13.2">
      <c r="B70" s="1741"/>
      <c r="C70" s="1748" t="s">
        <v>830</v>
      </c>
      <c r="D70" s="1748"/>
      <c r="E70" s="1744"/>
      <c r="F70" s="1743"/>
      <c r="G70" s="1765"/>
      <c r="H70" s="2026"/>
      <c r="I70" s="1795"/>
    </row>
    <row r="71" spans="2:10" s="1733" customFormat="1" ht="13.2">
      <c r="B71" s="1741"/>
      <c r="C71" s="1748"/>
      <c r="D71" s="1748"/>
      <c r="E71" s="1744"/>
      <c r="F71" s="1743"/>
      <c r="G71" s="1765"/>
      <c r="H71" s="2026"/>
      <c r="I71" s="1795"/>
    </row>
    <row r="72" spans="2:10" s="1733" customFormat="1" ht="51" customHeight="1">
      <c r="B72" s="1741" t="s">
        <v>10</v>
      </c>
      <c r="C72" s="1746" t="s">
        <v>1600</v>
      </c>
      <c r="D72" s="1745" t="s">
        <v>764</v>
      </c>
      <c r="E72" s="1744">
        <v>1</v>
      </c>
      <c r="F72" s="1743"/>
      <c r="G72" s="1743"/>
      <c r="H72" s="1918"/>
      <c r="I72" s="1757">
        <f>E72*H72</f>
        <v>0</v>
      </c>
    </row>
    <row r="73" spans="2:10" s="1733" customFormat="1" ht="13.2">
      <c r="B73" s="1741"/>
      <c r="C73" s="1746"/>
      <c r="D73" s="1745"/>
      <c r="E73" s="1744"/>
      <c r="F73" s="1743"/>
      <c r="G73" s="1743"/>
      <c r="H73" s="1918"/>
      <c r="I73" s="1757"/>
    </row>
    <row r="74" spans="2:10" s="1733" customFormat="1" ht="28.5" customHeight="1">
      <c r="B74" s="1741" t="s">
        <v>8</v>
      </c>
      <c r="C74" s="1746" t="s">
        <v>832</v>
      </c>
      <c r="D74" s="1745" t="s">
        <v>701</v>
      </c>
      <c r="E74" s="1744">
        <v>30</v>
      </c>
      <c r="F74" s="1743"/>
      <c r="G74" s="1743"/>
      <c r="H74" s="1918"/>
      <c r="I74" s="1757">
        <f t="shared" ref="I74:I104" si="1">E74*H74</f>
        <v>0</v>
      </c>
    </row>
    <row r="75" spans="2:10" s="1733" customFormat="1" ht="13.2">
      <c r="B75" s="1741"/>
      <c r="C75" s="1746"/>
      <c r="D75" s="1745"/>
      <c r="E75" s="1744"/>
      <c r="F75" s="1743"/>
      <c r="G75" s="1743"/>
      <c r="H75" s="1918"/>
      <c r="I75" s="1757"/>
    </row>
    <row r="76" spans="2:10" s="1733" customFormat="1" ht="26.4">
      <c r="B76" s="1741" t="s">
        <v>240</v>
      </c>
      <c r="C76" s="1746" t="s">
        <v>833</v>
      </c>
      <c r="D76" s="1745" t="s">
        <v>701</v>
      </c>
      <c r="E76" s="1744">
        <v>40</v>
      </c>
      <c r="F76" s="1743"/>
      <c r="G76" s="1743"/>
      <c r="H76" s="1918"/>
      <c r="I76" s="1757">
        <f t="shared" si="1"/>
        <v>0</v>
      </c>
    </row>
    <row r="77" spans="2:10" s="1733" customFormat="1" ht="13.2">
      <c r="B77" s="1741"/>
      <c r="C77" s="1746"/>
      <c r="D77" s="1745"/>
      <c r="E77" s="1744"/>
      <c r="F77" s="1743"/>
      <c r="G77" s="1743"/>
      <c r="H77" s="1918"/>
      <c r="I77" s="1757"/>
    </row>
    <row r="78" spans="2:10" s="1733" customFormat="1" ht="26.4">
      <c r="B78" s="1741" t="s">
        <v>6</v>
      </c>
      <c r="C78" s="1746" t="s">
        <v>834</v>
      </c>
      <c r="D78" s="1745" t="s">
        <v>701</v>
      </c>
      <c r="E78" s="1744">
        <v>5</v>
      </c>
      <c r="F78" s="1743"/>
      <c r="G78" s="1743"/>
      <c r="H78" s="1918"/>
      <c r="I78" s="1757">
        <f t="shared" si="1"/>
        <v>0</v>
      </c>
    </row>
    <row r="79" spans="2:10" s="1733" customFormat="1" ht="13.2">
      <c r="B79" s="1741"/>
      <c r="C79" s="1746"/>
      <c r="D79" s="1745"/>
      <c r="E79" s="1744"/>
      <c r="F79" s="1743"/>
      <c r="G79" s="1743"/>
      <c r="H79" s="1918"/>
      <c r="I79" s="1757"/>
    </row>
    <row r="80" spans="2:10" s="1733" customFormat="1" ht="27.75" customHeight="1">
      <c r="B80" s="1741" t="s">
        <v>5</v>
      </c>
      <c r="C80" s="1746" t="s">
        <v>835</v>
      </c>
      <c r="D80" s="1745" t="s">
        <v>701</v>
      </c>
      <c r="E80" s="1744">
        <v>15</v>
      </c>
      <c r="F80" s="1743"/>
      <c r="G80" s="1743"/>
      <c r="H80" s="1918"/>
      <c r="I80" s="1757">
        <f t="shared" si="1"/>
        <v>0</v>
      </c>
    </row>
    <row r="81" spans="2:9" s="1733" customFormat="1" ht="13.2">
      <c r="B81" s="1741"/>
      <c r="C81" s="1746"/>
      <c r="D81" s="1746"/>
      <c r="E81" s="1744"/>
      <c r="F81" s="1743"/>
      <c r="G81" s="1743"/>
      <c r="H81" s="1918"/>
      <c r="I81" s="1757"/>
    </row>
    <row r="82" spans="2:9" s="1733" customFormat="1" ht="27.75" customHeight="1">
      <c r="B82" s="1741" t="s">
        <v>4</v>
      </c>
      <c r="C82" s="1746" t="s">
        <v>836</v>
      </c>
      <c r="D82" s="1745" t="s">
        <v>701</v>
      </c>
      <c r="E82" s="1744">
        <v>99</v>
      </c>
      <c r="F82" s="1743"/>
      <c r="G82" s="1743"/>
      <c r="H82" s="1918"/>
      <c r="I82" s="1757">
        <f t="shared" si="1"/>
        <v>0</v>
      </c>
    </row>
    <row r="83" spans="2:9" s="1733" customFormat="1" ht="13.2">
      <c r="B83" s="1741"/>
      <c r="C83" s="1746"/>
      <c r="D83" s="1746"/>
      <c r="E83" s="1744"/>
      <c r="F83" s="1743"/>
      <c r="G83" s="1743"/>
      <c r="H83" s="1918"/>
      <c r="I83" s="1757"/>
    </row>
    <row r="84" spans="2:9" s="1733" customFormat="1" ht="26.4">
      <c r="B84" s="1741" t="s">
        <v>232</v>
      </c>
      <c r="C84" s="1746" t="s">
        <v>837</v>
      </c>
      <c r="D84" s="1745" t="s">
        <v>838</v>
      </c>
      <c r="E84" s="1744">
        <v>8</v>
      </c>
      <c r="F84" s="1743"/>
      <c r="G84" s="1743"/>
      <c r="H84" s="1918"/>
      <c r="I84" s="1757">
        <f t="shared" si="1"/>
        <v>0</v>
      </c>
    </row>
    <row r="85" spans="2:9" s="1733" customFormat="1" ht="13.2">
      <c r="B85" s="1741"/>
      <c r="C85" s="1746"/>
      <c r="D85" s="1746"/>
      <c r="E85" s="1744"/>
      <c r="F85" s="1743"/>
      <c r="G85" s="1743"/>
      <c r="H85" s="1918"/>
      <c r="I85" s="1757"/>
    </row>
    <row r="86" spans="2:9" s="1733" customFormat="1" ht="13.5" customHeight="1">
      <c r="B86" s="1741" t="s">
        <v>244</v>
      </c>
      <c r="C86" s="1746" t="s">
        <v>839</v>
      </c>
      <c r="D86" s="1745" t="s">
        <v>701</v>
      </c>
      <c r="E86" s="1744">
        <v>90</v>
      </c>
      <c r="F86" s="1743"/>
      <c r="G86" s="1743"/>
      <c r="H86" s="1918"/>
      <c r="I86" s="1757">
        <f t="shared" si="1"/>
        <v>0</v>
      </c>
    </row>
    <row r="87" spans="2:9" s="1733" customFormat="1" ht="13.2">
      <c r="B87" s="1741"/>
      <c r="C87" s="1746"/>
      <c r="D87" s="1745"/>
      <c r="E87" s="1744"/>
      <c r="F87" s="1743"/>
      <c r="G87" s="1743"/>
      <c r="H87" s="1918"/>
      <c r="I87" s="1757"/>
    </row>
    <row r="88" spans="2:9" s="1733" customFormat="1" ht="18.75" customHeight="1">
      <c r="B88" s="1741" t="s">
        <v>284</v>
      </c>
      <c r="C88" s="1746" t="s">
        <v>840</v>
      </c>
      <c r="D88" s="1745" t="s">
        <v>838</v>
      </c>
      <c r="E88" s="1744">
        <v>6</v>
      </c>
      <c r="F88" s="1743"/>
      <c r="G88" s="1743"/>
      <c r="H88" s="1918"/>
      <c r="I88" s="1757">
        <f t="shared" si="1"/>
        <v>0</v>
      </c>
    </row>
    <row r="89" spans="2:9" s="1733" customFormat="1" ht="13.2">
      <c r="B89" s="1741"/>
      <c r="C89" s="1746"/>
      <c r="D89" s="1745"/>
      <c r="E89" s="1744"/>
      <c r="F89" s="1743"/>
      <c r="G89" s="1743"/>
      <c r="H89" s="1918"/>
      <c r="I89" s="1757"/>
    </row>
    <row r="90" spans="2:9" s="1733" customFormat="1" ht="39" customHeight="1">
      <c r="B90" s="1741" t="s">
        <v>285</v>
      </c>
      <c r="C90" s="1746" t="s">
        <v>1170</v>
      </c>
      <c r="D90" s="1745" t="s">
        <v>701</v>
      </c>
      <c r="E90" s="1744">
        <v>24</v>
      </c>
      <c r="F90" s="1743"/>
      <c r="G90" s="1743"/>
      <c r="H90" s="1918"/>
      <c r="I90" s="1757">
        <f t="shared" si="1"/>
        <v>0</v>
      </c>
    </row>
    <row r="91" spans="2:9" s="1733" customFormat="1" ht="13.2">
      <c r="B91" s="1741"/>
      <c r="C91" s="1746"/>
      <c r="D91" s="1745"/>
      <c r="E91" s="1744"/>
      <c r="F91" s="1743"/>
      <c r="G91" s="1743"/>
      <c r="H91" s="1918"/>
      <c r="I91" s="1757"/>
    </row>
    <row r="92" spans="2:9" s="1733" customFormat="1" ht="39.6">
      <c r="B92" s="1741" t="s">
        <v>804</v>
      </c>
      <c r="C92" s="1746" t="s">
        <v>1169</v>
      </c>
      <c r="D92" s="1745" t="s">
        <v>844</v>
      </c>
      <c r="E92" s="1744">
        <v>24</v>
      </c>
      <c r="F92" s="1743"/>
      <c r="G92" s="1743"/>
      <c r="H92" s="1918"/>
      <c r="I92" s="1757">
        <f t="shared" si="1"/>
        <v>0</v>
      </c>
    </row>
    <row r="93" spans="2:9" s="1733" customFormat="1" ht="13.2">
      <c r="B93" s="1741"/>
      <c r="C93" s="1746"/>
      <c r="D93" s="1746"/>
      <c r="E93" s="1744"/>
      <c r="F93" s="1743"/>
      <c r="G93" s="1743"/>
      <c r="H93" s="1918"/>
      <c r="I93" s="1757"/>
    </row>
    <row r="94" spans="2:9" s="1733" customFormat="1" ht="39.6">
      <c r="B94" s="1741" t="s">
        <v>806</v>
      </c>
      <c r="C94" s="1746" t="s">
        <v>1168</v>
      </c>
      <c r="D94" s="1745" t="s">
        <v>701</v>
      </c>
      <c r="E94" s="1744">
        <v>28</v>
      </c>
      <c r="F94" s="1743"/>
      <c r="G94" s="1743"/>
      <c r="H94" s="1918"/>
      <c r="I94" s="1757">
        <f t="shared" si="1"/>
        <v>0</v>
      </c>
    </row>
    <row r="95" spans="2:9" s="1733" customFormat="1" ht="13.2">
      <c r="B95" s="1741"/>
      <c r="C95" s="1746"/>
      <c r="D95" s="1745"/>
      <c r="E95" s="1744"/>
      <c r="F95" s="1743"/>
      <c r="G95" s="1743"/>
      <c r="H95" s="1918"/>
      <c r="I95" s="1757"/>
    </row>
    <row r="96" spans="2:9" s="1733" customFormat="1" ht="53.25" customHeight="1">
      <c r="B96" s="1741" t="s">
        <v>809</v>
      </c>
      <c r="C96" s="1746" t="s">
        <v>1599</v>
      </c>
      <c r="D96" s="1745" t="s">
        <v>11</v>
      </c>
      <c r="E96" s="1744">
        <v>1</v>
      </c>
      <c r="F96" s="1743"/>
      <c r="G96" s="1743"/>
      <c r="H96" s="1918"/>
      <c r="I96" s="1757">
        <f t="shared" si="1"/>
        <v>0</v>
      </c>
    </row>
    <row r="97" spans="2:10" s="1733" customFormat="1" ht="13.2">
      <c r="B97" s="1741"/>
      <c r="C97" s="1746"/>
      <c r="D97" s="1745"/>
      <c r="E97" s="1744"/>
      <c r="F97" s="1743"/>
      <c r="G97" s="1743"/>
      <c r="H97" s="1918"/>
      <c r="I97" s="1757"/>
    </row>
    <row r="98" spans="2:10" s="1733" customFormat="1" ht="53.25" customHeight="1">
      <c r="B98" s="1741" t="s">
        <v>811</v>
      </c>
      <c r="C98" s="1746" t="s">
        <v>1598</v>
      </c>
      <c r="D98" s="1745" t="s">
        <v>11</v>
      </c>
      <c r="E98" s="1744">
        <v>2</v>
      </c>
      <c r="F98" s="1743"/>
      <c r="G98" s="1743"/>
      <c r="H98" s="1918"/>
      <c r="I98" s="1757">
        <f t="shared" si="1"/>
        <v>0</v>
      </c>
    </row>
    <row r="99" spans="2:10" s="1733" customFormat="1" ht="13.2">
      <c r="B99" s="1741"/>
      <c r="C99" s="1746"/>
      <c r="D99" s="1745"/>
      <c r="E99" s="1744"/>
      <c r="F99" s="1743"/>
      <c r="G99" s="1743"/>
      <c r="H99" s="1918"/>
      <c r="I99" s="1757"/>
    </row>
    <row r="100" spans="2:10" s="1733" customFormat="1" ht="40.200000000000003">
      <c r="B100" s="1741" t="s">
        <v>813</v>
      </c>
      <c r="C100" s="1746" t="s">
        <v>841</v>
      </c>
      <c r="D100" s="1745" t="s">
        <v>764</v>
      </c>
      <c r="E100" s="1744">
        <v>5</v>
      </c>
      <c r="F100" s="1743"/>
      <c r="G100" s="1743"/>
      <c r="H100" s="1918"/>
      <c r="I100" s="1757">
        <f t="shared" si="1"/>
        <v>0</v>
      </c>
    </row>
    <row r="101" spans="2:10" s="1733" customFormat="1" ht="13.2">
      <c r="B101" s="1741"/>
      <c r="C101" s="1746"/>
      <c r="D101" s="1745"/>
      <c r="E101" s="1744"/>
      <c r="F101" s="1743"/>
      <c r="G101" s="1743"/>
      <c r="H101" s="1918"/>
      <c r="I101" s="1757"/>
    </row>
    <row r="102" spans="2:10" s="1733" customFormat="1" ht="27" customHeight="1">
      <c r="B102" s="1741" t="s">
        <v>815</v>
      </c>
      <c r="C102" s="1746" t="s">
        <v>842</v>
      </c>
      <c r="D102" s="1745" t="s">
        <v>11</v>
      </c>
      <c r="E102" s="1744">
        <v>8</v>
      </c>
      <c r="F102" s="1743"/>
      <c r="G102" s="1743"/>
      <c r="H102" s="1918"/>
      <c r="I102" s="1757">
        <f t="shared" si="1"/>
        <v>0</v>
      </c>
    </row>
    <row r="103" spans="2:10" s="1733" customFormat="1" ht="12" customHeight="1">
      <c r="B103" s="1741"/>
      <c r="C103" s="1746"/>
      <c r="D103" s="1745"/>
      <c r="E103" s="1744"/>
      <c r="F103" s="1743"/>
      <c r="G103" s="1743"/>
      <c r="H103" s="1918"/>
      <c r="I103" s="1757"/>
    </row>
    <row r="104" spans="2:10" s="1733" customFormat="1">
      <c r="B104" s="1741" t="s">
        <v>817</v>
      </c>
      <c r="C104" s="1746" t="s">
        <v>843</v>
      </c>
      <c r="D104" s="1745" t="s">
        <v>844</v>
      </c>
      <c r="E104" s="1744">
        <v>120</v>
      </c>
      <c r="F104" s="1743"/>
      <c r="G104" s="1743"/>
      <c r="H104" s="1918"/>
      <c r="I104" s="1757">
        <f t="shared" si="1"/>
        <v>0</v>
      </c>
    </row>
    <row r="105" spans="2:10" s="1733" customFormat="1" ht="12.75" customHeight="1">
      <c r="B105" s="1741"/>
      <c r="C105" s="1746"/>
      <c r="D105" s="1745"/>
      <c r="E105" s="1744"/>
      <c r="F105" s="1743"/>
      <c r="G105" s="1743"/>
      <c r="H105" s="1918"/>
      <c r="I105" s="1757"/>
    </row>
    <row r="106" spans="2:10" s="1733" customFormat="1" ht="28.5" customHeight="1">
      <c r="B106" s="1741" t="s">
        <v>817</v>
      </c>
      <c r="C106" s="1746" t="s">
        <v>845</v>
      </c>
      <c r="D106" s="1745" t="s">
        <v>764</v>
      </c>
      <c r="E106" s="1744">
        <v>1</v>
      </c>
      <c r="F106" s="1743"/>
      <c r="G106" s="1743"/>
      <c r="H106" s="1918"/>
      <c r="I106" s="1757">
        <f>SUM(I72:I105)*0.03</f>
        <v>0</v>
      </c>
      <c r="J106" s="1757"/>
    </row>
    <row r="107" spans="2:10" s="1733" customFormat="1" ht="13.8" thickBot="1">
      <c r="B107" s="1741"/>
      <c r="C107" s="1746"/>
      <c r="D107" s="1745"/>
      <c r="E107" s="1744"/>
      <c r="F107" s="1743"/>
      <c r="G107" s="1743"/>
      <c r="H107" s="1743"/>
      <c r="I107" s="1757"/>
    </row>
    <row r="108" spans="2:10" s="1733" customFormat="1" ht="13.8" thickBot="1">
      <c r="B108" s="1762"/>
      <c r="C108" s="1761" t="s">
        <v>650</v>
      </c>
      <c r="D108" s="1761"/>
      <c r="E108" s="1760"/>
      <c r="F108" s="1759"/>
      <c r="G108" s="1759"/>
      <c r="H108" s="1759"/>
      <c r="I108" s="1758">
        <f>SUM(I72:I106)</f>
        <v>0</v>
      </c>
    </row>
    <row r="109" spans="2:10" s="1733" customFormat="1" ht="13.2">
      <c r="B109" s="1780"/>
      <c r="C109" s="1779"/>
      <c r="D109" s="1779"/>
      <c r="E109" s="1778"/>
      <c r="F109" s="1777"/>
      <c r="G109" s="1777"/>
      <c r="H109" s="1777"/>
      <c r="I109" s="1794"/>
    </row>
    <row r="110" spans="2:10" s="1733" customFormat="1" ht="13.2">
      <c r="B110" s="1780"/>
      <c r="C110" s="1779"/>
      <c r="D110" s="1779"/>
      <c r="E110" s="1778"/>
      <c r="F110" s="1777"/>
      <c r="G110" s="1777"/>
      <c r="H110" s="1777"/>
      <c r="I110" s="1794"/>
    </row>
    <row r="111" spans="2:10" s="1733" customFormat="1" ht="13.2">
      <c r="B111" s="1780"/>
      <c r="C111" s="1779"/>
      <c r="D111" s="1779"/>
      <c r="E111" s="1778"/>
      <c r="F111" s="1777"/>
      <c r="G111" s="1777"/>
      <c r="H111" s="1777"/>
      <c r="I111" s="1794"/>
    </row>
    <row r="112" spans="2:10" s="1733" customFormat="1" ht="12.75" customHeight="1">
      <c r="B112" s="1741"/>
      <c r="C112" s="1746"/>
      <c r="D112" s="1745"/>
      <c r="E112" s="1744"/>
      <c r="F112" s="1743"/>
      <c r="G112" s="1743"/>
      <c r="H112" s="1743"/>
      <c r="I112" s="1757"/>
      <c r="J112" s="1747" t="s">
        <v>846</v>
      </c>
    </row>
    <row r="113" spans="1:10" s="1733" customFormat="1" ht="13.2">
      <c r="B113" s="1780"/>
      <c r="C113" s="1779"/>
      <c r="D113" s="1779"/>
      <c r="E113" s="1778"/>
      <c r="F113" s="1777"/>
      <c r="G113" s="1777"/>
      <c r="H113" s="1777"/>
      <c r="I113" s="1776"/>
      <c r="J113" s="1747"/>
    </row>
    <row r="114" spans="1:10" s="1733" customFormat="1" ht="13.2">
      <c r="B114" s="1741"/>
      <c r="C114" s="1748" t="s">
        <v>847</v>
      </c>
      <c r="D114" s="1748"/>
      <c r="E114" s="1743"/>
      <c r="F114" s="1743"/>
      <c r="G114" s="1743"/>
      <c r="H114" s="1743"/>
      <c r="I114" s="1742"/>
    </row>
    <row r="115" spans="1:10" s="1733" customFormat="1" ht="13.2">
      <c r="B115" s="1741"/>
      <c r="C115" s="1748"/>
      <c r="D115" s="1748"/>
      <c r="E115" s="1743"/>
      <c r="F115" s="1743"/>
      <c r="G115" s="1743"/>
      <c r="H115" s="1743"/>
      <c r="I115" s="1742"/>
    </row>
    <row r="116" spans="1:10" s="1733" customFormat="1" ht="13.2">
      <c r="B116" s="1741"/>
      <c r="C116" s="1748"/>
      <c r="D116" s="1748"/>
      <c r="E116" s="1793"/>
      <c r="F116" s="1743"/>
      <c r="G116" s="1743"/>
      <c r="H116" s="1743"/>
      <c r="I116" s="1742"/>
    </row>
    <row r="117" spans="1:10" s="1733" customFormat="1" ht="13.2">
      <c r="A117" s="1740"/>
      <c r="B117" s="1739"/>
      <c r="C117" s="1792" t="s">
        <v>848</v>
      </c>
      <c r="D117" s="1791"/>
      <c r="E117" s="1736"/>
      <c r="F117" s="1736"/>
      <c r="G117" s="1736"/>
      <c r="H117" s="1736"/>
      <c r="I117" s="1753">
        <f>SUM(I57)</f>
        <v>0</v>
      </c>
    </row>
    <row r="118" spans="1:10" s="1733" customFormat="1" ht="13.2">
      <c r="A118" s="1740"/>
      <c r="B118" s="1739"/>
      <c r="C118" s="1792"/>
      <c r="D118" s="1791"/>
      <c r="E118" s="1736"/>
      <c r="F118" s="1736"/>
      <c r="G118" s="1736"/>
      <c r="H118" s="1736"/>
      <c r="I118" s="1753"/>
    </row>
    <row r="119" spans="1:10" s="1733" customFormat="1" ht="13.2">
      <c r="A119" s="1740"/>
      <c r="B119" s="1739"/>
      <c r="C119" s="1792" t="s">
        <v>849</v>
      </c>
      <c r="D119" s="1791"/>
      <c r="E119" s="1736"/>
      <c r="F119" s="1736"/>
      <c r="G119" s="1736"/>
      <c r="H119" s="1736"/>
      <c r="I119" s="1753">
        <f>SUM(I108)</f>
        <v>0</v>
      </c>
    </row>
    <row r="120" spans="1:10" s="1733" customFormat="1" ht="13.8" thickBot="1">
      <c r="A120" s="1740"/>
      <c r="B120" s="1739"/>
      <c r="C120" s="1792"/>
      <c r="D120" s="1791"/>
      <c r="E120" s="1736"/>
      <c r="F120" s="1736"/>
      <c r="G120" s="1736"/>
      <c r="H120" s="1736"/>
      <c r="I120" s="1753"/>
    </row>
    <row r="121" spans="1:10" s="1733" customFormat="1" ht="13.8" thickTop="1">
      <c r="A121" s="1740"/>
      <c r="B121" s="1739"/>
      <c r="C121" s="1782" t="s">
        <v>650</v>
      </c>
      <c r="D121" s="1790"/>
      <c r="E121" s="1750"/>
      <c r="F121" s="1750"/>
      <c r="G121" s="1750"/>
      <c r="H121" s="1750"/>
      <c r="I121" s="1749">
        <f>SUM(I117:I119)</f>
        <v>0</v>
      </c>
    </row>
    <row r="122" spans="1:10" s="1733" customFormat="1" ht="13.2">
      <c r="A122" s="1740"/>
      <c r="B122" s="1739"/>
      <c r="C122" s="1789"/>
      <c r="D122" s="1788"/>
      <c r="E122" s="1787"/>
      <c r="F122" s="1787"/>
      <c r="G122" s="1787"/>
      <c r="H122" s="1787"/>
      <c r="I122" s="1785"/>
    </row>
    <row r="123" spans="1:10" s="1733" customFormat="1" ht="12" customHeight="1" thickBot="1">
      <c r="A123" s="1740"/>
      <c r="B123" s="1739"/>
      <c r="C123" s="1789" t="s">
        <v>850</v>
      </c>
      <c r="D123" s="1788"/>
      <c r="E123" s="1786">
        <v>0.22</v>
      </c>
      <c r="F123" s="1787"/>
      <c r="G123" s="1787"/>
      <c r="H123" s="1786"/>
      <c r="I123" s="1785">
        <f>SUM(I121*0.22)</f>
        <v>0</v>
      </c>
    </row>
    <row r="124" spans="1:10" s="1733" customFormat="1" ht="13.8" thickTop="1">
      <c r="A124" s="1784"/>
      <c r="B124" s="1783"/>
      <c r="C124" s="1782" t="s">
        <v>650</v>
      </c>
      <c r="D124" s="1781"/>
      <c r="E124" s="1750"/>
      <c r="F124" s="1750"/>
      <c r="G124" s="1750"/>
      <c r="H124" s="1750"/>
      <c r="I124" s="1749">
        <f>SUM(I121:I123)</f>
        <v>0</v>
      </c>
    </row>
    <row r="125" spans="1:10" s="1733" customFormat="1" ht="13.2">
      <c r="B125" s="1780"/>
      <c r="C125" s="1779"/>
      <c r="D125" s="1779"/>
      <c r="E125" s="1778"/>
      <c r="F125" s="1777"/>
      <c r="G125" s="1777"/>
      <c r="H125" s="1777"/>
      <c r="I125" s="1776"/>
      <c r="J125" s="1747"/>
    </row>
    <row r="126" spans="1:10" s="1733" customFormat="1" ht="13.2">
      <c r="B126" s="1741"/>
      <c r="C126" s="1746"/>
      <c r="D126" s="1745"/>
      <c r="E126" s="1744"/>
      <c r="F126" s="1743"/>
      <c r="G126" s="1743"/>
      <c r="H126" s="1743"/>
      <c r="I126" s="1742"/>
    </row>
    <row r="127" spans="1:10" s="1733" customFormat="1" ht="13.2">
      <c r="B127" s="1741"/>
      <c r="C127" s="1746"/>
      <c r="D127" s="1745"/>
      <c r="E127" s="1744"/>
      <c r="F127" s="1743"/>
      <c r="G127" s="1743"/>
      <c r="H127" s="1743"/>
      <c r="I127" s="1742"/>
    </row>
    <row r="128" spans="1:10" s="1733" customFormat="1" ht="13.2">
      <c r="B128" s="1741"/>
      <c r="C128" s="1746"/>
      <c r="D128" s="1745"/>
      <c r="E128" s="1744"/>
      <c r="F128" s="1743"/>
      <c r="G128" s="1743"/>
      <c r="H128" s="1743"/>
      <c r="I128" s="1742"/>
    </row>
    <row r="129" spans="2:10" s="1733" customFormat="1" ht="13.2">
      <c r="B129" s="1741"/>
      <c r="C129" s="1746" t="s">
        <v>44</v>
      </c>
      <c r="D129" s="1745"/>
      <c r="E129" s="1744"/>
      <c r="F129" s="1743"/>
      <c r="G129" s="1743"/>
      <c r="H129" s="1743"/>
      <c r="I129" s="1742"/>
    </row>
    <row r="130" spans="2:10" s="1733" customFormat="1" ht="13.2">
      <c r="B130" s="1741"/>
      <c r="C130" s="1746"/>
      <c r="D130" s="1745"/>
      <c r="E130" s="1744"/>
      <c r="F130" s="1743"/>
      <c r="G130" s="1743"/>
      <c r="H130" s="1743"/>
      <c r="I130" s="1742"/>
    </row>
    <row r="131" spans="2:10" s="1733" customFormat="1" ht="13.2">
      <c r="B131" s="1741"/>
      <c r="C131" s="2302" t="s">
        <v>851</v>
      </c>
      <c r="D131" s="2303"/>
      <c r="E131" s="2303"/>
      <c r="F131" s="2303"/>
      <c r="G131" s="2303"/>
      <c r="H131" s="2303"/>
      <c r="I131" s="2303"/>
      <c r="J131" s="2303"/>
    </row>
    <row r="132" spans="2:10" s="1733" customFormat="1" ht="13.2">
      <c r="B132" s="1741"/>
      <c r="C132" s="2303"/>
      <c r="D132" s="2303"/>
      <c r="E132" s="2303"/>
      <c r="F132" s="2303"/>
      <c r="G132" s="2303"/>
      <c r="H132" s="2303"/>
      <c r="I132" s="2303"/>
      <c r="J132" s="2303"/>
    </row>
    <row r="133" spans="2:10" s="1733" customFormat="1" ht="13.2">
      <c r="B133" s="1741"/>
      <c r="C133" s="2303"/>
      <c r="D133" s="2303"/>
      <c r="E133" s="2303"/>
      <c r="F133" s="2303"/>
      <c r="G133" s="2303"/>
      <c r="H133" s="2303"/>
      <c r="I133" s="2303"/>
      <c r="J133" s="2303"/>
    </row>
    <row r="134" spans="2:10" s="1733" customFormat="1" ht="13.2">
      <c r="B134" s="1741"/>
      <c r="C134" s="2303"/>
      <c r="D134" s="2303"/>
      <c r="E134" s="2303"/>
      <c r="F134" s="2303"/>
      <c r="G134" s="2303"/>
      <c r="H134" s="2303"/>
      <c r="I134" s="2303"/>
      <c r="J134" s="2303"/>
    </row>
    <row r="135" spans="2:10" s="1733" customFormat="1" ht="13.2">
      <c r="B135" s="1741"/>
      <c r="C135" s="2303"/>
      <c r="D135" s="2303"/>
      <c r="E135" s="2303"/>
      <c r="F135" s="2303"/>
      <c r="G135" s="2303"/>
      <c r="H135" s="2303"/>
      <c r="I135" s="2303"/>
      <c r="J135" s="2303"/>
    </row>
    <row r="136" spans="2:10" s="1733" customFormat="1" ht="13.2">
      <c r="B136" s="1741"/>
      <c r="C136" s="2303"/>
      <c r="D136" s="2303"/>
      <c r="E136" s="2303"/>
      <c r="F136" s="2303"/>
      <c r="G136" s="2303"/>
      <c r="H136" s="2303"/>
      <c r="I136" s="2303"/>
      <c r="J136" s="2303"/>
    </row>
    <row r="137" spans="2:10" s="1733" customFormat="1" ht="13.2">
      <c r="B137" s="1741"/>
      <c r="C137" s="2303"/>
      <c r="D137" s="2303"/>
      <c r="E137" s="2303"/>
      <c r="F137" s="2303"/>
      <c r="G137" s="2303"/>
      <c r="H137" s="2303"/>
      <c r="I137" s="2303"/>
      <c r="J137" s="2303"/>
    </row>
    <row r="138" spans="2:10" s="1733" customFormat="1" ht="13.2">
      <c r="B138" s="1741"/>
      <c r="C138" s="2303"/>
      <c r="D138" s="2303"/>
      <c r="E138" s="2303"/>
      <c r="F138" s="2303"/>
      <c r="G138" s="2303"/>
      <c r="H138" s="2303"/>
      <c r="I138" s="2303"/>
      <c r="J138" s="2303"/>
    </row>
    <row r="139" spans="2:10" s="1733" customFormat="1" ht="13.2">
      <c r="B139" s="1741"/>
      <c r="C139" s="2303"/>
      <c r="D139" s="2303"/>
      <c r="E139" s="2303"/>
      <c r="F139" s="2303"/>
      <c r="G139" s="2303"/>
      <c r="H139" s="2303"/>
      <c r="I139" s="2303"/>
      <c r="J139" s="2303"/>
    </row>
    <row r="140" spans="2:10" s="1733" customFormat="1" ht="13.2">
      <c r="B140" s="1741"/>
      <c r="C140" s="2303"/>
      <c r="D140" s="2303"/>
      <c r="E140" s="2303"/>
      <c r="F140" s="2303"/>
      <c r="G140" s="2303"/>
      <c r="H140" s="2303"/>
      <c r="I140" s="2303"/>
      <c r="J140" s="2303"/>
    </row>
    <row r="141" spans="2:10" s="1733" customFormat="1" ht="6.75" customHeight="1">
      <c r="B141" s="1741"/>
      <c r="C141" s="2303"/>
      <c r="D141" s="2303"/>
      <c r="E141" s="2303"/>
      <c r="F141" s="2303"/>
      <c r="G141" s="2303"/>
      <c r="H141" s="2303"/>
      <c r="I141" s="2303"/>
      <c r="J141" s="2303"/>
    </row>
    <row r="142" spans="2:10" s="1733" customFormat="1" ht="13.2">
      <c r="B142" s="1741"/>
      <c r="C142" s="1746"/>
      <c r="D142" s="1745"/>
      <c r="E142" s="1744"/>
      <c r="F142" s="1743"/>
      <c r="G142" s="1743"/>
      <c r="H142" s="1743"/>
      <c r="I142" s="1742"/>
    </row>
    <row r="143" spans="2:10" s="1733" customFormat="1" ht="13.2">
      <c r="B143" s="1741"/>
      <c r="C143" s="1746"/>
      <c r="D143" s="1745"/>
      <c r="E143" s="1744"/>
      <c r="F143" s="1743"/>
      <c r="G143" s="1743"/>
      <c r="H143" s="1743"/>
      <c r="I143" s="1742"/>
    </row>
    <row r="144" spans="2:10" s="1733" customFormat="1" ht="13.2">
      <c r="B144" s="1741"/>
      <c r="C144" s="1746"/>
      <c r="D144" s="1745"/>
      <c r="E144" s="1744"/>
      <c r="F144" s="1743"/>
      <c r="G144" s="1743"/>
      <c r="H144" s="1743"/>
      <c r="I144" s="1742"/>
    </row>
    <row r="145" spans="2:9" s="1733" customFormat="1" ht="13.2">
      <c r="B145" s="1741"/>
      <c r="C145" s="1746"/>
      <c r="D145" s="1745"/>
      <c r="E145" s="1744"/>
      <c r="F145" s="1743"/>
      <c r="G145" s="1743"/>
      <c r="H145" s="1743"/>
      <c r="I145" s="1742"/>
    </row>
    <row r="146" spans="2:9" s="1733" customFormat="1" ht="13.2">
      <c r="B146" s="1741"/>
      <c r="C146" s="1746"/>
      <c r="D146" s="1745"/>
      <c r="E146" s="1744"/>
      <c r="F146" s="1743"/>
      <c r="G146" s="1743"/>
      <c r="H146" s="1743"/>
      <c r="I146" s="1742"/>
    </row>
    <row r="147" spans="2:9" s="1733" customFormat="1" ht="13.2">
      <c r="B147" s="1741"/>
      <c r="C147" s="1746"/>
      <c r="D147" s="1745"/>
      <c r="E147" s="1744"/>
      <c r="F147" s="1743"/>
      <c r="G147" s="1743"/>
      <c r="H147" s="1743"/>
      <c r="I147" s="1742"/>
    </row>
    <row r="148" spans="2:9" s="1733" customFormat="1" ht="13.2">
      <c r="B148" s="1741"/>
      <c r="C148" s="1746"/>
      <c r="D148" s="1745"/>
      <c r="E148" s="1744"/>
      <c r="F148" s="1743"/>
      <c r="G148" s="1743"/>
      <c r="H148" s="1743"/>
      <c r="I148" s="1742"/>
    </row>
    <row r="149" spans="2:9" s="1733" customFormat="1" ht="13.2">
      <c r="B149" s="1741"/>
      <c r="C149" s="1746"/>
      <c r="D149" s="1745"/>
      <c r="E149" s="1744"/>
      <c r="F149" s="1743"/>
      <c r="G149" s="1743"/>
      <c r="H149" s="1743"/>
      <c r="I149" s="1742"/>
    </row>
    <row r="150" spans="2:9" s="1733" customFormat="1" ht="13.2">
      <c r="B150" s="1741"/>
      <c r="C150" s="1746"/>
      <c r="D150" s="1745"/>
      <c r="E150" s="1744"/>
      <c r="F150" s="1743"/>
      <c r="G150" s="1743"/>
      <c r="H150" s="1743"/>
      <c r="I150" s="1742"/>
    </row>
    <row r="151" spans="2:9" s="1733" customFormat="1" ht="13.2">
      <c r="B151" s="1741"/>
      <c r="C151" s="1746"/>
      <c r="D151" s="1745"/>
      <c r="E151" s="1744"/>
      <c r="F151" s="1743"/>
      <c r="G151" s="1743"/>
      <c r="H151" s="1743"/>
      <c r="I151" s="1742"/>
    </row>
    <row r="152" spans="2:9" s="1733" customFormat="1" ht="13.2">
      <c r="B152" s="1741"/>
      <c r="C152" s="1746"/>
      <c r="D152" s="1745"/>
      <c r="E152" s="1744"/>
      <c r="F152" s="1743"/>
      <c r="G152" s="1743"/>
      <c r="H152" s="1743"/>
      <c r="I152" s="1742"/>
    </row>
    <row r="153" spans="2:9" s="1733" customFormat="1" ht="13.2">
      <c r="B153" s="1741"/>
      <c r="C153" s="1746"/>
      <c r="D153" s="1745"/>
      <c r="E153" s="1744"/>
      <c r="F153" s="1743"/>
      <c r="G153" s="1743"/>
      <c r="H153" s="1743"/>
      <c r="I153" s="1742"/>
    </row>
    <row r="154" spans="2:9" s="1733" customFormat="1" ht="13.2">
      <c r="B154" s="1741"/>
      <c r="C154" s="1746"/>
      <c r="D154" s="1745"/>
      <c r="E154" s="1744"/>
      <c r="F154" s="1743"/>
      <c r="G154" s="1743"/>
      <c r="H154" s="1743"/>
      <c r="I154" s="1742"/>
    </row>
    <row r="155" spans="2:9" s="1733" customFormat="1" ht="13.2">
      <c r="B155" s="1741"/>
      <c r="C155" s="1746"/>
      <c r="D155" s="1745"/>
      <c r="E155" s="1744"/>
      <c r="F155" s="1743"/>
      <c r="G155" s="1743"/>
      <c r="H155" s="1743"/>
      <c r="I155" s="1742"/>
    </row>
    <row r="156" spans="2:9" s="1733" customFormat="1" ht="13.2">
      <c r="B156" s="1741"/>
      <c r="C156" s="1746"/>
      <c r="D156" s="1745"/>
      <c r="E156" s="1744"/>
      <c r="F156" s="1743"/>
      <c r="G156" s="1743"/>
      <c r="H156" s="1743"/>
      <c r="I156" s="1742"/>
    </row>
    <row r="157" spans="2:9" s="1733" customFormat="1" ht="13.2">
      <c r="B157" s="1741"/>
      <c r="C157" s="1746"/>
      <c r="D157" s="1745"/>
      <c r="E157" s="1744"/>
      <c r="F157" s="1743"/>
      <c r="G157" s="1743"/>
      <c r="H157" s="1743"/>
      <c r="I157" s="1742"/>
    </row>
    <row r="158" spans="2:9" s="1733" customFormat="1" ht="13.2">
      <c r="B158" s="1741"/>
      <c r="C158" s="1746"/>
      <c r="D158" s="1745"/>
      <c r="E158" s="1744"/>
      <c r="F158" s="1743"/>
      <c r="G158" s="1743"/>
      <c r="H158" s="1743"/>
      <c r="I158" s="1742"/>
    </row>
    <row r="159" spans="2:9" s="1733" customFormat="1" ht="13.2">
      <c r="B159" s="1741"/>
      <c r="C159" s="1746"/>
      <c r="D159" s="1745"/>
      <c r="E159" s="1744"/>
      <c r="F159" s="1743"/>
      <c r="G159" s="1743"/>
      <c r="H159" s="1743"/>
      <c r="I159" s="1742"/>
    </row>
    <row r="160" spans="2:9" s="1733" customFormat="1" ht="13.2">
      <c r="B160" s="1741"/>
      <c r="C160" s="1746"/>
      <c r="D160" s="1745"/>
      <c r="E160" s="1744"/>
      <c r="F160" s="1743"/>
      <c r="G160" s="1743"/>
      <c r="H160" s="1743"/>
      <c r="I160" s="1742"/>
    </row>
    <row r="161" spans="2:9" s="1733" customFormat="1" ht="13.2">
      <c r="B161" s="1741"/>
      <c r="C161" s="1746"/>
      <c r="D161" s="1745"/>
      <c r="E161" s="1744"/>
      <c r="F161" s="1743"/>
      <c r="G161" s="1743"/>
      <c r="H161" s="1743"/>
      <c r="I161" s="1742"/>
    </row>
    <row r="162" spans="2:9" s="1733" customFormat="1" ht="13.2">
      <c r="B162" s="1741"/>
      <c r="C162" s="1746"/>
      <c r="D162" s="1745"/>
      <c r="E162" s="1744"/>
      <c r="F162" s="1743"/>
      <c r="G162" s="1743"/>
      <c r="H162" s="1743"/>
      <c r="I162" s="1742"/>
    </row>
    <row r="163" spans="2:9" s="1733" customFormat="1" ht="13.2">
      <c r="B163" s="1741"/>
      <c r="C163" s="1746"/>
      <c r="D163" s="1745"/>
      <c r="E163" s="1744"/>
      <c r="F163" s="1743"/>
      <c r="G163" s="1743"/>
      <c r="H163" s="1743"/>
      <c r="I163" s="1742"/>
    </row>
    <row r="164" spans="2:9" s="1733" customFormat="1" ht="13.2">
      <c r="B164" s="1741"/>
      <c r="C164" s="1746"/>
      <c r="D164" s="1745"/>
      <c r="E164" s="1744"/>
      <c r="F164" s="1743"/>
      <c r="G164" s="1743"/>
      <c r="H164" s="1743"/>
      <c r="I164" s="1742"/>
    </row>
    <row r="165" spans="2:9" s="1733" customFormat="1" ht="13.2">
      <c r="B165" s="1741"/>
      <c r="C165" s="1746"/>
      <c r="D165" s="1745"/>
      <c r="E165" s="1744"/>
      <c r="F165" s="1743"/>
      <c r="G165" s="1743"/>
      <c r="H165" s="1743"/>
      <c r="I165" s="1742"/>
    </row>
    <row r="166" spans="2:9" s="1733" customFormat="1" ht="13.2">
      <c r="B166" s="1741"/>
      <c r="C166" s="1746"/>
      <c r="D166" s="1745"/>
      <c r="E166" s="1744"/>
      <c r="F166" s="1743"/>
      <c r="G166" s="1743"/>
      <c r="H166" s="1743"/>
      <c r="I166" s="1742"/>
    </row>
    <row r="167" spans="2:9" s="1733" customFormat="1" ht="13.2">
      <c r="B167" s="1741"/>
      <c r="C167" s="1746"/>
      <c r="D167" s="1745"/>
      <c r="E167" s="1744"/>
      <c r="F167" s="1743"/>
      <c r="G167" s="1743"/>
      <c r="H167" s="1743"/>
      <c r="I167" s="1742"/>
    </row>
    <row r="168" spans="2:9" s="1733" customFormat="1" ht="13.2">
      <c r="B168" s="1741"/>
      <c r="C168" s="1746"/>
      <c r="D168" s="1745"/>
      <c r="E168" s="1744"/>
      <c r="F168" s="1743"/>
      <c r="G168" s="1743"/>
      <c r="H168" s="1743"/>
      <c r="I168" s="1742"/>
    </row>
    <row r="169" spans="2:9" s="1733" customFormat="1" ht="13.2">
      <c r="B169" s="1741"/>
      <c r="C169" s="1746"/>
      <c r="D169" s="1745"/>
      <c r="E169" s="1744"/>
      <c r="F169" s="1743"/>
      <c r="G169" s="1743"/>
      <c r="H169" s="1743"/>
      <c r="I169" s="1742"/>
    </row>
    <row r="170" spans="2:9" s="1733" customFormat="1" ht="13.2">
      <c r="B170" s="1741"/>
      <c r="C170" s="1746"/>
      <c r="D170" s="1745"/>
      <c r="E170" s="1744"/>
      <c r="F170" s="1743"/>
      <c r="G170" s="1743"/>
      <c r="H170" s="1743"/>
      <c r="I170" s="1742"/>
    </row>
    <row r="171" spans="2:9" s="1733" customFormat="1" ht="13.2">
      <c r="B171" s="1741"/>
      <c r="C171" s="1746"/>
      <c r="D171" s="1745"/>
      <c r="E171" s="1744"/>
      <c r="F171" s="1743"/>
      <c r="G171" s="1743"/>
      <c r="H171" s="1743"/>
      <c r="I171" s="1742"/>
    </row>
    <row r="172" spans="2:9" s="1733" customFormat="1" ht="13.2">
      <c r="B172" s="1741"/>
      <c r="C172" s="1746"/>
      <c r="D172" s="1745"/>
      <c r="E172" s="1744"/>
      <c r="F172" s="1743"/>
      <c r="G172" s="1743"/>
      <c r="H172" s="1743"/>
      <c r="I172" s="1742"/>
    </row>
    <row r="173" spans="2:9" s="1733" customFormat="1" ht="13.2">
      <c r="B173" s="1741"/>
      <c r="C173" s="1746"/>
      <c r="D173" s="1745"/>
      <c r="E173" s="1744"/>
      <c r="F173" s="1743"/>
      <c r="G173" s="1743"/>
      <c r="H173" s="1743"/>
      <c r="I173" s="1742"/>
    </row>
    <row r="174" spans="2:9" s="1733" customFormat="1" ht="13.2">
      <c r="B174" s="1741"/>
      <c r="C174" s="1746"/>
      <c r="D174" s="1745"/>
      <c r="E174" s="1744"/>
      <c r="F174" s="1743"/>
      <c r="G174" s="1743"/>
      <c r="H174" s="1743"/>
      <c r="I174" s="1742"/>
    </row>
    <row r="175" spans="2:9" s="1733" customFormat="1" ht="13.2">
      <c r="B175" s="1741"/>
      <c r="C175" s="1746"/>
      <c r="D175" s="1745"/>
      <c r="E175" s="1744"/>
      <c r="F175" s="1743"/>
      <c r="G175" s="1743"/>
      <c r="H175" s="1743"/>
      <c r="I175" s="1742"/>
    </row>
    <row r="176" spans="2:9" s="1733" customFormat="1" ht="13.2">
      <c r="B176" s="1741"/>
      <c r="C176" s="1746"/>
      <c r="D176" s="1745"/>
      <c r="E176" s="1744"/>
      <c r="F176" s="1743"/>
      <c r="G176" s="1743"/>
      <c r="H176" s="1743"/>
      <c r="I176" s="1742"/>
    </row>
    <row r="177" spans="2:10" s="1733" customFormat="1" ht="13.2">
      <c r="B177" s="1741"/>
      <c r="C177" s="1746"/>
      <c r="D177" s="1745"/>
      <c r="E177" s="1744"/>
      <c r="F177" s="1743"/>
      <c r="G177" s="1743"/>
      <c r="H177" s="1743"/>
      <c r="I177" s="1742"/>
    </row>
    <row r="178" spans="2:10" s="1733" customFormat="1" ht="13.2">
      <c r="B178" s="1741"/>
      <c r="C178" s="1746"/>
      <c r="D178" s="1745"/>
      <c r="E178" s="1744"/>
      <c r="F178" s="1743"/>
      <c r="G178" s="1743"/>
      <c r="H178" s="1743"/>
      <c r="I178" s="1742"/>
    </row>
    <row r="179" spans="2:10" s="1733" customFormat="1" ht="13.2">
      <c r="B179" s="1741"/>
      <c r="C179" s="1746"/>
      <c r="D179" s="1745"/>
      <c r="E179" s="1744"/>
      <c r="F179" s="1743"/>
      <c r="G179" s="1743"/>
      <c r="H179" s="1743"/>
      <c r="I179" s="1742"/>
    </row>
    <row r="180" spans="2:10" s="1733" customFormat="1" ht="13.2">
      <c r="B180" s="1741"/>
      <c r="C180" s="1746"/>
      <c r="D180" s="1745"/>
      <c r="E180" s="1744"/>
      <c r="F180" s="1743"/>
      <c r="G180" s="1743"/>
      <c r="H180" s="1743"/>
      <c r="I180" s="1742"/>
    </row>
    <row r="181" spans="2:10" s="1733" customFormat="1" ht="13.2">
      <c r="B181" s="1741"/>
      <c r="C181" s="1746"/>
      <c r="D181" s="1745"/>
      <c r="E181" s="1744"/>
      <c r="F181" s="1743"/>
      <c r="G181" s="1743"/>
      <c r="H181" s="1743"/>
      <c r="I181" s="1742"/>
    </row>
    <row r="182" spans="2:10" s="1733" customFormat="1" ht="13.2">
      <c r="B182" s="1741"/>
      <c r="C182" s="1746"/>
      <c r="D182" s="1745"/>
      <c r="E182" s="1744"/>
      <c r="F182" s="1743"/>
      <c r="G182" s="1743"/>
      <c r="H182" s="1743"/>
      <c r="I182" s="1742"/>
    </row>
    <row r="183" spans="2:10" s="1733" customFormat="1" ht="13.2">
      <c r="B183" s="1741"/>
      <c r="C183" s="1746"/>
      <c r="D183" s="1745"/>
      <c r="E183" s="1744"/>
      <c r="F183" s="1743"/>
      <c r="G183" s="1743"/>
      <c r="H183" s="1743"/>
      <c r="I183" s="1742"/>
      <c r="J183" s="1747" t="s">
        <v>852</v>
      </c>
    </row>
    <row r="184" spans="2:10" s="1733" customFormat="1" ht="13.2">
      <c r="B184" s="1741"/>
      <c r="C184" s="1746"/>
      <c r="D184" s="1746"/>
      <c r="E184" s="1743"/>
      <c r="F184" s="1743"/>
      <c r="G184" s="1743"/>
      <c r="H184" s="1743"/>
      <c r="I184" s="1742"/>
    </row>
  </sheetData>
  <sheetProtection algorithmName="SHA-512" hashValue="EozqG+vH7e8HmCFp2vcMpwmUP+CJ97zFg33Dlqf678Mgh1tDF+Ap5j+2/BnNa03Fbd77Xou6XhJ8Yt7Dm8ZJkw==" saltValue="hhDl4TwmOJSXC+nHCiZlQA==" spinCount="100000" sheet="1" objects="1" scenarios="1" selectLockedCells="1"/>
  <mergeCells count="1">
    <mergeCell ref="C131:J141"/>
  </mergeCells>
  <dataValidations count="1">
    <dataValidation type="custom" allowBlank="1" showInputMessage="1" showErrorMessage="1" error="Ceno na e.m. je potrebno vnesti na dve decimalni mesti " sqref="H6:H55 H72:H106">
      <formula1>H6=ROUND(H6,2)</formula1>
    </dataValidation>
  </dataValidations>
  <pageMargins left="0.99" right="0.41" top="0.98425196850393704" bottom="0.98425196850393704" header="0.51181102362204722" footer="0.51181102362204722"/>
  <pageSetup paperSize="9" scale="80" orientation="portrait" r:id="rId1"/>
  <headerFooter alignWithMargins="0">
    <oddFooter xml:space="preserve">&amp;R&amp;14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2"/>
  <sheetViews>
    <sheetView view="pageBreakPreview" topLeftCell="A107" zoomScaleNormal="100" zoomScaleSheetLayoutView="100" workbookViewId="0">
      <selection activeCell="H116" sqref="H6:H116"/>
    </sheetView>
  </sheetViews>
  <sheetFormatPr defaultRowHeight="15.6"/>
  <cols>
    <col min="1" max="1" width="3.6640625" style="1728" customWidth="1"/>
    <col min="2" max="2" width="5.109375" style="1732" customWidth="1"/>
    <col min="3" max="3" width="35.5546875" style="1731" customWidth="1"/>
    <col min="4" max="4" width="9.5546875" style="1731" customWidth="1"/>
    <col min="5" max="5" width="10.109375" style="1730" customWidth="1"/>
    <col min="6" max="6" width="1.6640625" style="1730" hidden="1" customWidth="1"/>
    <col min="7" max="7" width="0.44140625" style="1730" hidden="1" customWidth="1"/>
    <col min="8" max="8" width="18.44140625" style="1730" customWidth="1"/>
    <col min="9" max="9" width="23.6640625" style="1729" customWidth="1"/>
    <col min="10" max="256" width="8.88671875" style="1728"/>
    <col min="257" max="257" width="3.6640625" style="1728" customWidth="1"/>
    <col min="258" max="258" width="5.109375" style="1728" customWidth="1"/>
    <col min="259" max="259" width="35.5546875" style="1728" customWidth="1"/>
    <col min="260" max="260" width="9.5546875" style="1728" customWidth="1"/>
    <col min="261" max="261" width="10.109375" style="1728" customWidth="1"/>
    <col min="262" max="263" width="0" style="1728" hidden="1" customWidth="1"/>
    <col min="264" max="264" width="18.44140625" style="1728" customWidth="1"/>
    <col min="265" max="265" width="23.6640625" style="1728" customWidth="1"/>
    <col min="266" max="512" width="8.88671875" style="1728"/>
    <col min="513" max="513" width="3.6640625" style="1728" customWidth="1"/>
    <col min="514" max="514" width="5.109375" style="1728" customWidth="1"/>
    <col min="515" max="515" width="35.5546875" style="1728" customWidth="1"/>
    <col min="516" max="516" width="9.5546875" style="1728" customWidth="1"/>
    <col min="517" max="517" width="10.109375" style="1728" customWidth="1"/>
    <col min="518" max="519" width="0" style="1728" hidden="1" customWidth="1"/>
    <col min="520" max="520" width="18.44140625" style="1728" customWidth="1"/>
    <col min="521" max="521" width="23.6640625" style="1728" customWidth="1"/>
    <col min="522" max="768" width="8.88671875" style="1728"/>
    <col min="769" max="769" width="3.6640625" style="1728" customWidth="1"/>
    <col min="770" max="770" width="5.109375" style="1728" customWidth="1"/>
    <col min="771" max="771" width="35.5546875" style="1728" customWidth="1"/>
    <col min="772" max="772" width="9.5546875" style="1728" customWidth="1"/>
    <col min="773" max="773" width="10.109375" style="1728" customWidth="1"/>
    <col min="774" max="775" width="0" style="1728" hidden="1" customWidth="1"/>
    <col min="776" max="776" width="18.44140625" style="1728" customWidth="1"/>
    <col min="777" max="777" width="23.6640625" style="1728" customWidth="1"/>
    <col min="778" max="1024" width="8.88671875" style="1728"/>
    <col min="1025" max="1025" width="3.6640625" style="1728" customWidth="1"/>
    <col min="1026" max="1026" width="5.109375" style="1728" customWidth="1"/>
    <col min="1027" max="1027" width="35.5546875" style="1728" customWidth="1"/>
    <col min="1028" max="1028" width="9.5546875" style="1728" customWidth="1"/>
    <col min="1029" max="1029" width="10.109375" style="1728" customWidth="1"/>
    <col min="1030" max="1031" width="0" style="1728" hidden="1" customWidth="1"/>
    <col min="1032" max="1032" width="18.44140625" style="1728" customWidth="1"/>
    <col min="1033" max="1033" width="23.6640625" style="1728" customWidth="1"/>
    <col min="1034" max="1280" width="8.88671875" style="1728"/>
    <col min="1281" max="1281" width="3.6640625" style="1728" customWidth="1"/>
    <col min="1282" max="1282" width="5.109375" style="1728" customWidth="1"/>
    <col min="1283" max="1283" width="35.5546875" style="1728" customWidth="1"/>
    <col min="1284" max="1284" width="9.5546875" style="1728" customWidth="1"/>
    <col min="1285" max="1285" width="10.109375" style="1728" customWidth="1"/>
    <col min="1286" max="1287" width="0" style="1728" hidden="1" customWidth="1"/>
    <col min="1288" max="1288" width="18.44140625" style="1728" customWidth="1"/>
    <col min="1289" max="1289" width="23.6640625" style="1728" customWidth="1"/>
    <col min="1290" max="1536" width="8.88671875" style="1728"/>
    <col min="1537" max="1537" width="3.6640625" style="1728" customWidth="1"/>
    <col min="1538" max="1538" width="5.109375" style="1728" customWidth="1"/>
    <col min="1539" max="1539" width="35.5546875" style="1728" customWidth="1"/>
    <col min="1540" max="1540" width="9.5546875" style="1728" customWidth="1"/>
    <col min="1541" max="1541" width="10.109375" style="1728" customWidth="1"/>
    <col min="1542" max="1543" width="0" style="1728" hidden="1" customWidth="1"/>
    <col min="1544" max="1544" width="18.44140625" style="1728" customWidth="1"/>
    <col min="1545" max="1545" width="23.6640625" style="1728" customWidth="1"/>
    <col min="1546" max="1792" width="8.88671875" style="1728"/>
    <col min="1793" max="1793" width="3.6640625" style="1728" customWidth="1"/>
    <col min="1794" max="1794" width="5.109375" style="1728" customWidth="1"/>
    <col min="1795" max="1795" width="35.5546875" style="1728" customWidth="1"/>
    <col min="1796" max="1796" width="9.5546875" style="1728" customWidth="1"/>
    <col min="1797" max="1797" width="10.109375" style="1728" customWidth="1"/>
    <col min="1798" max="1799" width="0" style="1728" hidden="1" customWidth="1"/>
    <col min="1800" max="1800" width="18.44140625" style="1728" customWidth="1"/>
    <col min="1801" max="1801" width="23.6640625" style="1728" customWidth="1"/>
    <col min="1802" max="2048" width="8.88671875" style="1728"/>
    <col min="2049" max="2049" width="3.6640625" style="1728" customWidth="1"/>
    <col min="2050" max="2050" width="5.109375" style="1728" customWidth="1"/>
    <col min="2051" max="2051" width="35.5546875" style="1728" customWidth="1"/>
    <col min="2052" max="2052" width="9.5546875" style="1728" customWidth="1"/>
    <col min="2053" max="2053" width="10.109375" style="1728" customWidth="1"/>
    <col min="2054" max="2055" width="0" style="1728" hidden="1" customWidth="1"/>
    <col min="2056" max="2056" width="18.44140625" style="1728" customWidth="1"/>
    <col min="2057" max="2057" width="23.6640625" style="1728" customWidth="1"/>
    <col min="2058" max="2304" width="8.88671875" style="1728"/>
    <col min="2305" max="2305" width="3.6640625" style="1728" customWidth="1"/>
    <col min="2306" max="2306" width="5.109375" style="1728" customWidth="1"/>
    <col min="2307" max="2307" width="35.5546875" style="1728" customWidth="1"/>
    <col min="2308" max="2308" width="9.5546875" style="1728" customWidth="1"/>
    <col min="2309" max="2309" width="10.109375" style="1728" customWidth="1"/>
    <col min="2310" max="2311" width="0" style="1728" hidden="1" customWidth="1"/>
    <col min="2312" max="2312" width="18.44140625" style="1728" customWidth="1"/>
    <col min="2313" max="2313" width="23.6640625" style="1728" customWidth="1"/>
    <col min="2314" max="2560" width="8.88671875" style="1728"/>
    <col min="2561" max="2561" width="3.6640625" style="1728" customWidth="1"/>
    <col min="2562" max="2562" width="5.109375" style="1728" customWidth="1"/>
    <col min="2563" max="2563" width="35.5546875" style="1728" customWidth="1"/>
    <col min="2564" max="2564" width="9.5546875" style="1728" customWidth="1"/>
    <col min="2565" max="2565" width="10.109375" style="1728" customWidth="1"/>
    <col min="2566" max="2567" width="0" style="1728" hidden="1" customWidth="1"/>
    <col min="2568" max="2568" width="18.44140625" style="1728" customWidth="1"/>
    <col min="2569" max="2569" width="23.6640625" style="1728" customWidth="1"/>
    <col min="2570" max="2816" width="8.88671875" style="1728"/>
    <col min="2817" max="2817" width="3.6640625" style="1728" customWidth="1"/>
    <col min="2818" max="2818" width="5.109375" style="1728" customWidth="1"/>
    <col min="2819" max="2819" width="35.5546875" style="1728" customWidth="1"/>
    <col min="2820" max="2820" width="9.5546875" style="1728" customWidth="1"/>
    <col min="2821" max="2821" width="10.109375" style="1728" customWidth="1"/>
    <col min="2822" max="2823" width="0" style="1728" hidden="1" customWidth="1"/>
    <col min="2824" max="2824" width="18.44140625" style="1728" customWidth="1"/>
    <col min="2825" max="2825" width="23.6640625" style="1728" customWidth="1"/>
    <col min="2826" max="3072" width="8.88671875" style="1728"/>
    <col min="3073" max="3073" width="3.6640625" style="1728" customWidth="1"/>
    <col min="3074" max="3074" width="5.109375" style="1728" customWidth="1"/>
    <col min="3075" max="3075" width="35.5546875" style="1728" customWidth="1"/>
    <col min="3076" max="3076" width="9.5546875" style="1728" customWidth="1"/>
    <col min="3077" max="3077" width="10.109375" style="1728" customWidth="1"/>
    <col min="3078" max="3079" width="0" style="1728" hidden="1" customWidth="1"/>
    <col min="3080" max="3080" width="18.44140625" style="1728" customWidth="1"/>
    <col min="3081" max="3081" width="23.6640625" style="1728" customWidth="1"/>
    <col min="3082" max="3328" width="8.88671875" style="1728"/>
    <col min="3329" max="3329" width="3.6640625" style="1728" customWidth="1"/>
    <col min="3330" max="3330" width="5.109375" style="1728" customWidth="1"/>
    <col min="3331" max="3331" width="35.5546875" style="1728" customWidth="1"/>
    <col min="3332" max="3332" width="9.5546875" style="1728" customWidth="1"/>
    <col min="3333" max="3333" width="10.109375" style="1728" customWidth="1"/>
    <col min="3334" max="3335" width="0" style="1728" hidden="1" customWidth="1"/>
    <col min="3336" max="3336" width="18.44140625" style="1728" customWidth="1"/>
    <col min="3337" max="3337" width="23.6640625" style="1728" customWidth="1"/>
    <col min="3338" max="3584" width="8.88671875" style="1728"/>
    <col min="3585" max="3585" width="3.6640625" style="1728" customWidth="1"/>
    <col min="3586" max="3586" width="5.109375" style="1728" customWidth="1"/>
    <col min="3587" max="3587" width="35.5546875" style="1728" customWidth="1"/>
    <col min="3588" max="3588" width="9.5546875" style="1728" customWidth="1"/>
    <col min="3589" max="3589" width="10.109375" style="1728" customWidth="1"/>
    <col min="3590" max="3591" width="0" style="1728" hidden="1" customWidth="1"/>
    <col min="3592" max="3592" width="18.44140625" style="1728" customWidth="1"/>
    <col min="3593" max="3593" width="23.6640625" style="1728" customWidth="1"/>
    <col min="3594" max="3840" width="8.88671875" style="1728"/>
    <col min="3841" max="3841" width="3.6640625" style="1728" customWidth="1"/>
    <col min="3842" max="3842" width="5.109375" style="1728" customWidth="1"/>
    <col min="3843" max="3843" width="35.5546875" style="1728" customWidth="1"/>
    <col min="3844" max="3844" width="9.5546875" style="1728" customWidth="1"/>
    <col min="3845" max="3845" width="10.109375" style="1728" customWidth="1"/>
    <col min="3846" max="3847" width="0" style="1728" hidden="1" customWidth="1"/>
    <col min="3848" max="3848" width="18.44140625" style="1728" customWidth="1"/>
    <col min="3849" max="3849" width="23.6640625" style="1728" customWidth="1"/>
    <col min="3850" max="4096" width="8.88671875" style="1728"/>
    <col min="4097" max="4097" width="3.6640625" style="1728" customWidth="1"/>
    <col min="4098" max="4098" width="5.109375" style="1728" customWidth="1"/>
    <col min="4099" max="4099" width="35.5546875" style="1728" customWidth="1"/>
    <col min="4100" max="4100" width="9.5546875" style="1728" customWidth="1"/>
    <col min="4101" max="4101" width="10.109375" style="1728" customWidth="1"/>
    <col min="4102" max="4103" width="0" style="1728" hidden="1" customWidth="1"/>
    <col min="4104" max="4104" width="18.44140625" style="1728" customWidth="1"/>
    <col min="4105" max="4105" width="23.6640625" style="1728" customWidth="1"/>
    <col min="4106" max="4352" width="8.88671875" style="1728"/>
    <col min="4353" max="4353" width="3.6640625" style="1728" customWidth="1"/>
    <col min="4354" max="4354" width="5.109375" style="1728" customWidth="1"/>
    <col min="4355" max="4355" width="35.5546875" style="1728" customWidth="1"/>
    <col min="4356" max="4356" width="9.5546875" style="1728" customWidth="1"/>
    <col min="4357" max="4357" width="10.109375" style="1728" customWidth="1"/>
    <col min="4358" max="4359" width="0" style="1728" hidden="1" customWidth="1"/>
    <col min="4360" max="4360" width="18.44140625" style="1728" customWidth="1"/>
    <col min="4361" max="4361" width="23.6640625" style="1728" customWidth="1"/>
    <col min="4362" max="4608" width="8.88671875" style="1728"/>
    <col min="4609" max="4609" width="3.6640625" style="1728" customWidth="1"/>
    <col min="4610" max="4610" width="5.109375" style="1728" customWidth="1"/>
    <col min="4611" max="4611" width="35.5546875" style="1728" customWidth="1"/>
    <col min="4612" max="4612" width="9.5546875" style="1728" customWidth="1"/>
    <col min="4613" max="4613" width="10.109375" style="1728" customWidth="1"/>
    <col min="4614" max="4615" width="0" style="1728" hidden="1" customWidth="1"/>
    <col min="4616" max="4616" width="18.44140625" style="1728" customWidth="1"/>
    <col min="4617" max="4617" width="23.6640625" style="1728" customWidth="1"/>
    <col min="4618" max="4864" width="8.88671875" style="1728"/>
    <col min="4865" max="4865" width="3.6640625" style="1728" customWidth="1"/>
    <col min="4866" max="4866" width="5.109375" style="1728" customWidth="1"/>
    <col min="4867" max="4867" width="35.5546875" style="1728" customWidth="1"/>
    <col min="4868" max="4868" width="9.5546875" style="1728" customWidth="1"/>
    <col min="4869" max="4869" width="10.109375" style="1728" customWidth="1"/>
    <col min="4870" max="4871" width="0" style="1728" hidden="1" customWidth="1"/>
    <col min="4872" max="4872" width="18.44140625" style="1728" customWidth="1"/>
    <col min="4873" max="4873" width="23.6640625" style="1728" customWidth="1"/>
    <col min="4874" max="5120" width="8.88671875" style="1728"/>
    <col min="5121" max="5121" width="3.6640625" style="1728" customWidth="1"/>
    <col min="5122" max="5122" width="5.109375" style="1728" customWidth="1"/>
    <col min="5123" max="5123" width="35.5546875" style="1728" customWidth="1"/>
    <col min="5124" max="5124" width="9.5546875" style="1728" customWidth="1"/>
    <col min="5125" max="5125" width="10.109375" style="1728" customWidth="1"/>
    <col min="5126" max="5127" width="0" style="1728" hidden="1" customWidth="1"/>
    <col min="5128" max="5128" width="18.44140625" style="1728" customWidth="1"/>
    <col min="5129" max="5129" width="23.6640625" style="1728" customWidth="1"/>
    <col min="5130" max="5376" width="8.88671875" style="1728"/>
    <col min="5377" max="5377" width="3.6640625" style="1728" customWidth="1"/>
    <col min="5378" max="5378" width="5.109375" style="1728" customWidth="1"/>
    <col min="5379" max="5379" width="35.5546875" style="1728" customWidth="1"/>
    <col min="5380" max="5380" width="9.5546875" style="1728" customWidth="1"/>
    <col min="5381" max="5381" width="10.109375" style="1728" customWidth="1"/>
    <col min="5382" max="5383" width="0" style="1728" hidden="1" customWidth="1"/>
    <col min="5384" max="5384" width="18.44140625" style="1728" customWidth="1"/>
    <col min="5385" max="5385" width="23.6640625" style="1728" customWidth="1"/>
    <col min="5386" max="5632" width="8.88671875" style="1728"/>
    <col min="5633" max="5633" width="3.6640625" style="1728" customWidth="1"/>
    <col min="5634" max="5634" width="5.109375" style="1728" customWidth="1"/>
    <col min="5635" max="5635" width="35.5546875" style="1728" customWidth="1"/>
    <col min="5636" max="5636" width="9.5546875" style="1728" customWidth="1"/>
    <col min="5637" max="5637" width="10.109375" style="1728" customWidth="1"/>
    <col min="5638" max="5639" width="0" style="1728" hidden="1" customWidth="1"/>
    <col min="5640" max="5640" width="18.44140625" style="1728" customWidth="1"/>
    <col min="5641" max="5641" width="23.6640625" style="1728" customWidth="1"/>
    <col min="5642" max="5888" width="8.88671875" style="1728"/>
    <col min="5889" max="5889" width="3.6640625" style="1728" customWidth="1"/>
    <col min="5890" max="5890" width="5.109375" style="1728" customWidth="1"/>
    <col min="5891" max="5891" width="35.5546875" style="1728" customWidth="1"/>
    <col min="5892" max="5892" width="9.5546875" style="1728" customWidth="1"/>
    <col min="5893" max="5893" width="10.109375" style="1728" customWidth="1"/>
    <col min="5894" max="5895" width="0" style="1728" hidden="1" customWidth="1"/>
    <col min="5896" max="5896" width="18.44140625" style="1728" customWidth="1"/>
    <col min="5897" max="5897" width="23.6640625" style="1728" customWidth="1"/>
    <col min="5898" max="6144" width="8.88671875" style="1728"/>
    <col min="6145" max="6145" width="3.6640625" style="1728" customWidth="1"/>
    <col min="6146" max="6146" width="5.109375" style="1728" customWidth="1"/>
    <col min="6147" max="6147" width="35.5546875" style="1728" customWidth="1"/>
    <col min="6148" max="6148" width="9.5546875" style="1728" customWidth="1"/>
    <col min="6149" max="6149" width="10.109375" style="1728" customWidth="1"/>
    <col min="6150" max="6151" width="0" style="1728" hidden="1" customWidth="1"/>
    <col min="6152" max="6152" width="18.44140625" style="1728" customWidth="1"/>
    <col min="6153" max="6153" width="23.6640625" style="1728" customWidth="1"/>
    <col min="6154" max="6400" width="8.88671875" style="1728"/>
    <col min="6401" max="6401" width="3.6640625" style="1728" customWidth="1"/>
    <col min="6402" max="6402" width="5.109375" style="1728" customWidth="1"/>
    <col min="6403" max="6403" width="35.5546875" style="1728" customWidth="1"/>
    <col min="6404" max="6404" width="9.5546875" style="1728" customWidth="1"/>
    <col min="6405" max="6405" width="10.109375" style="1728" customWidth="1"/>
    <col min="6406" max="6407" width="0" style="1728" hidden="1" customWidth="1"/>
    <col min="6408" max="6408" width="18.44140625" style="1728" customWidth="1"/>
    <col min="6409" max="6409" width="23.6640625" style="1728" customWidth="1"/>
    <col min="6410" max="6656" width="8.88671875" style="1728"/>
    <col min="6657" max="6657" width="3.6640625" style="1728" customWidth="1"/>
    <col min="6658" max="6658" width="5.109375" style="1728" customWidth="1"/>
    <col min="6659" max="6659" width="35.5546875" style="1728" customWidth="1"/>
    <col min="6660" max="6660" width="9.5546875" style="1728" customWidth="1"/>
    <col min="6661" max="6661" width="10.109375" style="1728" customWidth="1"/>
    <col min="6662" max="6663" width="0" style="1728" hidden="1" customWidth="1"/>
    <col min="6664" max="6664" width="18.44140625" style="1728" customWidth="1"/>
    <col min="6665" max="6665" width="23.6640625" style="1728" customWidth="1"/>
    <col min="6666" max="6912" width="8.88671875" style="1728"/>
    <col min="6913" max="6913" width="3.6640625" style="1728" customWidth="1"/>
    <col min="6914" max="6914" width="5.109375" style="1728" customWidth="1"/>
    <col min="6915" max="6915" width="35.5546875" style="1728" customWidth="1"/>
    <col min="6916" max="6916" width="9.5546875" style="1728" customWidth="1"/>
    <col min="6917" max="6917" width="10.109375" style="1728" customWidth="1"/>
    <col min="6918" max="6919" width="0" style="1728" hidden="1" customWidth="1"/>
    <col min="6920" max="6920" width="18.44140625" style="1728" customWidth="1"/>
    <col min="6921" max="6921" width="23.6640625" style="1728" customWidth="1"/>
    <col min="6922" max="7168" width="8.88671875" style="1728"/>
    <col min="7169" max="7169" width="3.6640625" style="1728" customWidth="1"/>
    <col min="7170" max="7170" width="5.109375" style="1728" customWidth="1"/>
    <col min="7171" max="7171" width="35.5546875" style="1728" customWidth="1"/>
    <col min="7172" max="7172" width="9.5546875" style="1728" customWidth="1"/>
    <col min="7173" max="7173" width="10.109375" style="1728" customWidth="1"/>
    <col min="7174" max="7175" width="0" style="1728" hidden="1" customWidth="1"/>
    <col min="7176" max="7176" width="18.44140625" style="1728" customWidth="1"/>
    <col min="7177" max="7177" width="23.6640625" style="1728" customWidth="1"/>
    <col min="7178" max="7424" width="8.88671875" style="1728"/>
    <col min="7425" max="7425" width="3.6640625" style="1728" customWidth="1"/>
    <col min="7426" max="7426" width="5.109375" style="1728" customWidth="1"/>
    <col min="7427" max="7427" width="35.5546875" style="1728" customWidth="1"/>
    <col min="7428" max="7428" width="9.5546875" style="1728" customWidth="1"/>
    <col min="7429" max="7429" width="10.109375" style="1728" customWidth="1"/>
    <col min="7430" max="7431" width="0" style="1728" hidden="1" customWidth="1"/>
    <col min="7432" max="7432" width="18.44140625" style="1728" customWidth="1"/>
    <col min="7433" max="7433" width="23.6640625" style="1728" customWidth="1"/>
    <col min="7434" max="7680" width="8.88671875" style="1728"/>
    <col min="7681" max="7681" width="3.6640625" style="1728" customWidth="1"/>
    <col min="7682" max="7682" width="5.109375" style="1728" customWidth="1"/>
    <col min="7683" max="7683" width="35.5546875" style="1728" customWidth="1"/>
    <col min="7684" max="7684" width="9.5546875" style="1728" customWidth="1"/>
    <col min="7685" max="7685" width="10.109375" style="1728" customWidth="1"/>
    <col min="7686" max="7687" width="0" style="1728" hidden="1" customWidth="1"/>
    <col min="7688" max="7688" width="18.44140625" style="1728" customWidth="1"/>
    <col min="7689" max="7689" width="23.6640625" style="1728" customWidth="1"/>
    <col min="7690" max="7936" width="8.88671875" style="1728"/>
    <col min="7937" max="7937" width="3.6640625" style="1728" customWidth="1"/>
    <col min="7938" max="7938" width="5.109375" style="1728" customWidth="1"/>
    <col min="7939" max="7939" width="35.5546875" style="1728" customWidth="1"/>
    <col min="7940" max="7940" width="9.5546875" style="1728" customWidth="1"/>
    <col min="7941" max="7941" width="10.109375" style="1728" customWidth="1"/>
    <col min="7942" max="7943" width="0" style="1728" hidden="1" customWidth="1"/>
    <col min="7944" max="7944" width="18.44140625" style="1728" customWidth="1"/>
    <col min="7945" max="7945" width="23.6640625" style="1728" customWidth="1"/>
    <col min="7946" max="8192" width="8.88671875" style="1728"/>
    <col min="8193" max="8193" width="3.6640625" style="1728" customWidth="1"/>
    <col min="8194" max="8194" width="5.109375" style="1728" customWidth="1"/>
    <col min="8195" max="8195" width="35.5546875" style="1728" customWidth="1"/>
    <col min="8196" max="8196" width="9.5546875" style="1728" customWidth="1"/>
    <col min="8197" max="8197" width="10.109375" style="1728" customWidth="1"/>
    <col min="8198" max="8199" width="0" style="1728" hidden="1" customWidth="1"/>
    <col min="8200" max="8200" width="18.44140625" style="1728" customWidth="1"/>
    <col min="8201" max="8201" width="23.6640625" style="1728" customWidth="1"/>
    <col min="8202" max="8448" width="8.88671875" style="1728"/>
    <col min="8449" max="8449" width="3.6640625" style="1728" customWidth="1"/>
    <col min="8450" max="8450" width="5.109375" style="1728" customWidth="1"/>
    <col min="8451" max="8451" width="35.5546875" style="1728" customWidth="1"/>
    <col min="8452" max="8452" width="9.5546875" style="1728" customWidth="1"/>
    <col min="8453" max="8453" width="10.109375" style="1728" customWidth="1"/>
    <col min="8454" max="8455" width="0" style="1728" hidden="1" customWidth="1"/>
    <col min="8456" max="8456" width="18.44140625" style="1728" customWidth="1"/>
    <col min="8457" max="8457" width="23.6640625" style="1728" customWidth="1"/>
    <col min="8458" max="8704" width="8.88671875" style="1728"/>
    <col min="8705" max="8705" width="3.6640625" style="1728" customWidth="1"/>
    <col min="8706" max="8706" width="5.109375" style="1728" customWidth="1"/>
    <col min="8707" max="8707" width="35.5546875" style="1728" customWidth="1"/>
    <col min="8708" max="8708" width="9.5546875" style="1728" customWidth="1"/>
    <col min="8709" max="8709" width="10.109375" style="1728" customWidth="1"/>
    <col min="8710" max="8711" width="0" style="1728" hidden="1" customWidth="1"/>
    <col min="8712" max="8712" width="18.44140625" style="1728" customWidth="1"/>
    <col min="8713" max="8713" width="23.6640625" style="1728" customWidth="1"/>
    <col min="8714" max="8960" width="8.88671875" style="1728"/>
    <col min="8961" max="8961" width="3.6640625" style="1728" customWidth="1"/>
    <col min="8962" max="8962" width="5.109375" style="1728" customWidth="1"/>
    <col min="8963" max="8963" width="35.5546875" style="1728" customWidth="1"/>
    <col min="8964" max="8964" width="9.5546875" style="1728" customWidth="1"/>
    <col min="8965" max="8965" width="10.109375" style="1728" customWidth="1"/>
    <col min="8966" max="8967" width="0" style="1728" hidden="1" customWidth="1"/>
    <col min="8968" max="8968" width="18.44140625" style="1728" customWidth="1"/>
    <col min="8969" max="8969" width="23.6640625" style="1728" customWidth="1"/>
    <col min="8970" max="9216" width="8.88671875" style="1728"/>
    <col min="9217" max="9217" width="3.6640625" style="1728" customWidth="1"/>
    <col min="9218" max="9218" width="5.109375" style="1728" customWidth="1"/>
    <col min="9219" max="9219" width="35.5546875" style="1728" customWidth="1"/>
    <col min="9220" max="9220" width="9.5546875" style="1728" customWidth="1"/>
    <col min="9221" max="9221" width="10.109375" style="1728" customWidth="1"/>
    <col min="9222" max="9223" width="0" style="1728" hidden="1" customWidth="1"/>
    <col min="9224" max="9224" width="18.44140625" style="1728" customWidth="1"/>
    <col min="9225" max="9225" width="23.6640625" style="1728" customWidth="1"/>
    <col min="9226" max="9472" width="8.88671875" style="1728"/>
    <col min="9473" max="9473" width="3.6640625" style="1728" customWidth="1"/>
    <col min="9474" max="9474" width="5.109375" style="1728" customWidth="1"/>
    <col min="9475" max="9475" width="35.5546875" style="1728" customWidth="1"/>
    <col min="9476" max="9476" width="9.5546875" style="1728" customWidth="1"/>
    <col min="9477" max="9477" width="10.109375" style="1728" customWidth="1"/>
    <col min="9478" max="9479" width="0" style="1728" hidden="1" customWidth="1"/>
    <col min="9480" max="9480" width="18.44140625" style="1728" customWidth="1"/>
    <col min="9481" max="9481" width="23.6640625" style="1728" customWidth="1"/>
    <col min="9482" max="9728" width="8.88671875" style="1728"/>
    <col min="9729" max="9729" width="3.6640625" style="1728" customWidth="1"/>
    <col min="9730" max="9730" width="5.109375" style="1728" customWidth="1"/>
    <col min="9731" max="9731" width="35.5546875" style="1728" customWidth="1"/>
    <col min="9732" max="9732" width="9.5546875" style="1728" customWidth="1"/>
    <col min="9733" max="9733" width="10.109375" style="1728" customWidth="1"/>
    <col min="9734" max="9735" width="0" style="1728" hidden="1" customWidth="1"/>
    <col min="9736" max="9736" width="18.44140625" style="1728" customWidth="1"/>
    <col min="9737" max="9737" width="23.6640625" style="1728" customWidth="1"/>
    <col min="9738" max="9984" width="8.88671875" style="1728"/>
    <col min="9985" max="9985" width="3.6640625" style="1728" customWidth="1"/>
    <col min="9986" max="9986" width="5.109375" style="1728" customWidth="1"/>
    <col min="9987" max="9987" width="35.5546875" style="1728" customWidth="1"/>
    <col min="9988" max="9988" width="9.5546875" style="1728" customWidth="1"/>
    <col min="9989" max="9989" width="10.109375" style="1728" customWidth="1"/>
    <col min="9990" max="9991" width="0" style="1728" hidden="1" customWidth="1"/>
    <col min="9992" max="9992" width="18.44140625" style="1728" customWidth="1"/>
    <col min="9993" max="9993" width="23.6640625" style="1728" customWidth="1"/>
    <col min="9994" max="10240" width="8.88671875" style="1728"/>
    <col min="10241" max="10241" width="3.6640625" style="1728" customWidth="1"/>
    <col min="10242" max="10242" width="5.109375" style="1728" customWidth="1"/>
    <col min="10243" max="10243" width="35.5546875" style="1728" customWidth="1"/>
    <col min="10244" max="10244" width="9.5546875" style="1728" customWidth="1"/>
    <col min="10245" max="10245" width="10.109375" style="1728" customWidth="1"/>
    <col min="10246" max="10247" width="0" style="1728" hidden="1" customWidth="1"/>
    <col min="10248" max="10248" width="18.44140625" style="1728" customWidth="1"/>
    <col min="10249" max="10249" width="23.6640625" style="1728" customWidth="1"/>
    <col min="10250" max="10496" width="8.88671875" style="1728"/>
    <col min="10497" max="10497" width="3.6640625" style="1728" customWidth="1"/>
    <col min="10498" max="10498" width="5.109375" style="1728" customWidth="1"/>
    <col min="10499" max="10499" width="35.5546875" style="1728" customWidth="1"/>
    <col min="10500" max="10500" width="9.5546875" style="1728" customWidth="1"/>
    <col min="10501" max="10501" width="10.109375" style="1728" customWidth="1"/>
    <col min="10502" max="10503" width="0" style="1728" hidden="1" customWidth="1"/>
    <col min="10504" max="10504" width="18.44140625" style="1728" customWidth="1"/>
    <col min="10505" max="10505" width="23.6640625" style="1728" customWidth="1"/>
    <col min="10506" max="10752" width="8.88671875" style="1728"/>
    <col min="10753" max="10753" width="3.6640625" style="1728" customWidth="1"/>
    <col min="10754" max="10754" width="5.109375" style="1728" customWidth="1"/>
    <col min="10755" max="10755" width="35.5546875" style="1728" customWidth="1"/>
    <col min="10756" max="10756" width="9.5546875" style="1728" customWidth="1"/>
    <col min="10757" max="10757" width="10.109375" style="1728" customWidth="1"/>
    <col min="10758" max="10759" width="0" style="1728" hidden="1" customWidth="1"/>
    <col min="10760" max="10760" width="18.44140625" style="1728" customWidth="1"/>
    <col min="10761" max="10761" width="23.6640625" style="1728" customWidth="1"/>
    <col min="10762" max="11008" width="8.88671875" style="1728"/>
    <col min="11009" max="11009" width="3.6640625" style="1728" customWidth="1"/>
    <col min="11010" max="11010" width="5.109375" style="1728" customWidth="1"/>
    <col min="11011" max="11011" width="35.5546875" style="1728" customWidth="1"/>
    <col min="11012" max="11012" width="9.5546875" style="1728" customWidth="1"/>
    <col min="11013" max="11013" width="10.109375" style="1728" customWidth="1"/>
    <col min="11014" max="11015" width="0" style="1728" hidden="1" customWidth="1"/>
    <col min="11016" max="11016" width="18.44140625" style="1728" customWidth="1"/>
    <col min="11017" max="11017" width="23.6640625" style="1728" customWidth="1"/>
    <col min="11018" max="11264" width="8.88671875" style="1728"/>
    <col min="11265" max="11265" width="3.6640625" style="1728" customWidth="1"/>
    <col min="11266" max="11266" width="5.109375" style="1728" customWidth="1"/>
    <col min="11267" max="11267" width="35.5546875" style="1728" customWidth="1"/>
    <col min="11268" max="11268" width="9.5546875" style="1728" customWidth="1"/>
    <col min="11269" max="11269" width="10.109375" style="1728" customWidth="1"/>
    <col min="11270" max="11271" width="0" style="1728" hidden="1" customWidth="1"/>
    <col min="11272" max="11272" width="18.44140625" style="1728" customWidth="1"/>
    <col min="11273" max="11273" width="23.6640625" style="1728" customWidth="1"/>
    <col min="11274" max="11520" width="8.88671875" style="1728"/>
    <col min="11521" max="11521" width="3.6640625" style="1728" customWidth="1"/>
    <col min="11522" max="11522" width="5.109375" style="1728" customWidth="1"/>
    <col min="11523" max="11523" width="35.5546875" style="1728" customWidth="1"/>
    <col min="11524" max="11524" width="9.5546875" style="1728" customWidth="1"/>
    <col min="11525" max="11525" width="10.109375" style="1728" customWidth="1"/>
    <col min="11526" max="11527" width="0" style="1728" hidden="1" customWidth="1"/>
    <col min="11528" max="11528" width="18.44140625" style="1728" customWidth="1"/>
    <col min="11529" max="11529" width="23.6640625" style="1728" customWidth="1"/>
    <col min="11530" max="11776" width="8.88671875" style="1728"/>
    <col min="11777" max="11777" width="3.6640625" style="1728" customWidth="1"/>
    <col min="11778" max="11778" width="5.109375" style="1728" customWidth="1"/>
    <col min="11779" max="11779" width="35.5546875" style="1728" customWidth="1"/>
    <col min="11780" max="11780" width="9.5546875" style="1728" customWidth="1"/>
    <col min="11781" max="11781" width="10.109375" style="1728" customWidth="1"/>
    <col min="11782" max="11783" width="0" style="1728" hidden="1" customWidth="1"/>
    <col min="11784" max="11784" width="18.44140625" style="1728" customWidth="1"/>
    <col min="11785" max="11785" width="23.6640625" style="1728" customWidth="1"/>
    <col min="11786" max="12032" width="8.88671875" style="1728"/>
    <col min="12033" max="12033" width="3.6640625" style="1728" customWidth="1"/>
    <col min="12034" max="12034" width="5.109375" style="1728" customWidth="1"/>
    <col min="12035" max="12035" width="35.5546875" style="1728" customWidth="1"/>
    <col min="12036" max="12036" width="9.5546875" style="1728" customWidth="1"/>
    <col min="12037" max="12037" width="10.109375" style="1728" customWidth="1"/>
    <col min="12038" max="12039" width="0" style="1728" hidden="1" customWidth="1"/>
    <col min="12040" max="12040" width="18.44140625" style="1728" customWidth="1"/>
    <col min="12041" max="12041" width="23.6640625" style="1728" customWidth="1"/>
    <col min="12042" max="12288" width="8.88671875" style="1728"/>
    <col min="12289" max="12289" width="3.6640625" style="1728" customWidth="1"/>
    <col min="12290" max="12290" width="5.109375" style="1728" customWidth="1"/>
    <col min="12291" max="12291" width="35.5546875" style="1728" customWidth="1"/>
    <col min="12292" max="12292" width="9.5546875" style="1728" customWidth="1"/>
    <col min="12293" max="12293" width="10.109375" style="1728" customWidth="1"/>
    <col min="12294" max="12295" width="0" style="1728" hidden="1" customWidth="1"/>
    <col min="12296" max="12296" width="18.44140625" style="1728" customWidth="1"/>
    <col min="12297" max="12297" width="23.6640625" style="1728" customWidth="1"/>
    <col min="12298" max="12544" width="8.88671875" style="1728"/>
    <col min="12545" max="12545" width="3.6640625" style="1728" customWidth="1"/>
    <col min="12546" max="12546" width="5.109375" style="1728" customWidth="1"/>
    <col min="12547" max="12547" width="35.5546875" style="1728" customWidth="1"/>
    <col min="12548" max="12548" width="9.5546875" style="1728" customWidth="1"/>
    <col min="12549" max="12549" width="10.109375" style="1728" customWidth="1"/>
    <col min="12550" max="12551" width="0" style="1728" hidden="1" customWidth="1"/>
    <col min="12552" max="12552" width="18.44140625" style="1728" customWidth="1"/>
    <col min="12553" max="12553" width="23.6640625" style="1728" customWidth="1"/>
    <col min="12554" max="12800" width="8.88671875" style="1728"/>
    <col min="12801" max="12801" width="3.6640625" style="1728" customWidth="1"/>
    <col min="12802" max="12802" width="5.109375" style="1728" customWidth="1"/>
    <col min="12803" max="12803" width="35.5546875" style="1728" customWidth="1"/>
    <col min="12804" max="12804" width="9.5546875" style="1728" customWidth="1"/>
    <col min="12805" max="12805" width="10.109375" style="1728" customWidth="1"/>
    <col min="12806" max="12807" width="0" style="1728" hidden="1" customWidth="1"/>
    <col min="12808" max="12808" width="18.44140625" style="1728" customWidth="1"/>
    <col min="12809" max="12809" width="23.6640625" style="1728" customWidth="1"/>
    <col min="12810" max="13056" width="8.88671875" style="1728"/>
    <col min="13057" max="13057" width="3.6640625" style="1728" customWidth="1"/>
    <col min="13058" max="13058" width="5.109375" style="1728" customWidth="1"/>
    <col min="13059" max="13059" width="35.5546875" style="1728" customWidth="1"/>
    <col min="13060" max="13060" width="9.5546875" style="1728" customWidth="1"/>
    <col min="13061" max="13061" width="10.109375" style="1728" customWidth="1"/>
    <col min="13062" max="13063" width="0" style="1728" hidden="1" customWidth="1"/>
    <col min="13064" max="13064" width="18.44140625" style="1728" customWidth="1"/>
    <col min="13065" max="13065" width="23.6640625" style="1728" customWidth="1"/>
    <col min="13066" max="13312" width="8.88671875" style="1728"/>
    <col min="13313" max="13313" width="3.6640625" style="1728" customWidth="1"/>
    <col min="13314" max="13314" width="5.109375" style="1728" customWidth="1"/>
    <col min="13315" max="13315" width="35.5546875" style="1728" customWidth="1"/>
    <col min="13316" max="13316" width="9.5546875" style="1728" customWidth="1"/>
    <col min="13317" max="13317" width="10.109375" style="1728" customWidth="1"/>
    <col min="13318" max="13319" width="0" style="1728" hidden="1" customWidth="1"/>
    <col min="13320" max="13320" width="18.44140625" style="1728" customWidth="1"/>
    <col min="13321" max="13321" width="23.6640625" style="1728" customWidth="1"/>
    <col min="13322" max="13568" width="8.88671875" style="1728"/>
    <col min="13569" max="13569" width="3.6640625" style="1728" customWidth="1"/>
    <col min="13570" max="13570" width="5.109375" style="1728" customWidth="1"/>
    <col min="13571" max="13571" width="35.5546875" style="1728" customWidth="1"/>
    <col min="13572" max="13572" width="9.5546875" style="1728" customWidth="1"/>
    <col min="13573" max="13573" width="10.109375" style="1728" customWidth="1"/>
    <col min="13574" max="13575" width="0" style="1728" hidden="1" customWidth="1"/>
    <col min="13576" max="13576" width="18.44140625" style="1728" customWidth="1"/>
    <col min="13577" max="13577" width="23.6640625" style="1728" customWidth="1"/>
    <col min="13578" max="13824" width="8.88671875" style="1728"/>
    <col min="13825" max="13825" width="3.6640625" style="1728" customWidth="1"/>
    <col min="13826" max="13826" width="5.109375" style="1728" customWidth="1"/>
    <col min="13827" max="13827" width="35.5546875" style="1728" customWidth="1"/>
    <col min="13828" max="13828" width="9.5546875" style="1728" customWidth="1"/>
    <col min="13829" max="13829" width="10.109375" style="1728" customWidth="1"/>
    <col min="13830" max="13831" width="0" style="1728" hidden="1" customWidth="1"/>
    <col min="13832" max="13832" width="18.44140625" style="1728" customWidth="1"/>
    <col min="13833" max="13833" width="23.6640625" style="1728" customWidth="1"/>
    <col min="13834" max="14080" width="8.88671875" style="1728"/>
    <col min="14081" max="14081" width="3.6640625" style="1728" customWidth="1"/>
    <col min="14082" max="14082" width="5.109375" style="1728" customWidth="1"/>
    <col min="14083" max="14083" width="35.5546875" style="1728" customWidth="1"/>
    <col min="14084" max="14084" width="9.5546875" style="1728" customWidth="1"/>
    <col min="14085" max="14085" width="10.109375" style="1728" customWidth="1"/>
    <col min="14086" max="14087" width="0" style="1728" hidden="1" customWidth="1"/>
    <col min="14088" max="14088" width="18.44140625" style="1728" customWidth="1"/>
    <col min="14089" max="14089" width="23.6640625" style="1728" customWidth="1"/>
    <col min="14090" max="14336" width="8.88671875" style="1728"/>
    <col min="14337" max="14337" width="3.6640625" style="1728" customWidth="1"/>
    <col min="14338" max="14338" width="5.109375" style="1728" customWidth="1"/>
    <col min="14339" max="14339" width="35.5546875" style="1728" customWidth="1"/>
    <col min="14340" max="14340" width="9.5546875" style="1728" customWidth="1"/>
    <col min="14341" max="14341" width="10.109375" style="1728" customWidth="1"/>
    <col min="14342" max="14343" width="0" style="1728" hidden="1" customWidth="1"/>
    <col min="14344" max="14344" width="18.44140625" style="1728" customWidth="1"/>
    <col min="14345" max="14345" width="23.6640625" style="1728" customWidth="1"/>
    <col min="14346" max="14592" width="8.88671875" style="1728"/>
    <col min="14593" max="14593" width="3.6640625" style="1728" customWidth="1"/>
    <col min="14594" max="14594" width="5.109375" style="1728" customWidth="1"/>
    <col min="14595" max="14595" width="35.5546875" style="1728" customWidth="1"/>
    <col min="14596" max="14596" width="9.5546875" style="1728" customWidth="1"/>
    <col min="14597" max="14597" width="10.109375" style="1728" customWidth="1"/>
    <col min="14598" max="14599" width="0" style="1728" hidden="1" customWidth="1"/>
    <col min="14600" max="14600" width="18.44140625" style="1728" customWidth="1"/>
    <col min="14601" max="14601" width="23.6640625" style="1728" customWidth="1"/>
    <col min="14602" max="14848" width="8.88671875" style="1728"/>
    <col min="14849" max="14849" width="3.6640625" style="1728" customWidth="1"/>
    <col min="14850" max="14850" width="5.109375" style="1728" customWidth="1"/>
    <col min="14851" max="14851" width="35.5546875" style="1728" customWidth="1"/>
    <col min="14852" max="14852" width="9.5546875" style="1728" customWidth="1"/>
    <col min="14853" max="14853" width="10.109375" style="1728" customWidth="1"/>
    <col min="14854" max="14855" width="0" style="1728" hidden="1" customWidth="1"/>
    <col min="14856" max="14856" width="18.44140625" style="1728" customWidth="1"/>
    <col min="14857" max="14857" width="23.6640625" style="1728" customWidth="1"/>
    <col min="14858" max="15104" width="8.88671875" style="1728"/>
    <col min="15105" max="15105" width="3.6640625" style="1728" customWidth="1"/>
    <col min="15106" max="15106" width="5.109375" style="1728" customWidth="1"/>
    <col min="15107" max="15107" width="35.5546875" style="1728" customWidth="1"/>
    <col min="15108" max="15108" width="9.5546875" style="1728" customWidth="1"/>
    <col min="15109" max="15109" width="10.109375" style="1728" customWidth="1"/>
    <col min="15110" max="15111" width="0" style="1728" hidden="1" customWidth="1"/>
    <col min="15112" max="15112" width="18.44140625" style="1728" customWidth="1"/>
    <col min="15113" max="15113" width="23.6640625" style="1728" customWidth="1"/>
    <col min="15114" max="15360" width="8.88671875" style="1728"/>
    <col min="15361" max="15361" width="3.6640625" style="1728" customWidth="1"/>
    <col min="15362" max="15362" width="5.109375" style="1728" customWidth="1"/>
    <col min="15363" max="15363" width="35.5546875" style="1728" customWidth="1"/>
    <col min="15364" max="15364" width="9.5546875" style="1728" customWidth="1"/>
    <col min="15365" max="15365" width="10.109375" style="1728" customWidth="1"/>
    <col min="15366" max="15367" width="0" style="1728" hidden="1" customWidth="1"/>
    <col min="15368" max="15368" width="18.44140625" style="1728" customWidth="1"/>
    <col min="15369" max="15369" width="23.6640625" style="1728" customWidth="1"/>
    <col min="15370" max="15616" width="8.88671875" style="1728"/>
    <col min="15617" max="15617" width="3.6640625" style="1728" customWidth="1"/>
    <col min="15618" max="15618" width="5.109375" style="1728" customWidth="1"/>
    <col min="15619" max="15619" width="35.5546875" style="1728" customWidth="1"/>
    <col min="15620" max="15620" width="9.5546875" style="1728" customWidth="1"/>
    <col min="15621" max="15621" width="10.109375" style="1728" customWidth="1"/>
    <col min="15622" max="15623" width="0" style="1728" hidden="1" customWidth="1"/>
    <col min="15624" max="15624" width="18.44140625" style="1728" customWidth="1"/>
    <col min="15625" max="15625" width="23.6640625" style="1728" customWidth="1"/>
    <col min="15626" max="15872" width="8.88671875" style="1728"/>
    <col min="15873" max="15873" width="3.6640625" style="1728" customWidth="1"/>
    <col min="15874" max="15874" width="5.109375" style="1728" customWidth="1"/>
    <col min="15875" max="15875" width="35.5546875" style="1728" customWidth="1"/>
    <col min="15876" max="15876" width="9.5546875" style="1728" customWidth="1"/>
    <col min="15877" max="15877" width="10.109375" style="1728" customWidth="1"/>
    <col min="15878" max="15879" width="0" style="1728" hidden="1" customWidth="1"/>
    <col min="15880" max="15880" width="18.44140625" style="1728" customWidth="1"/>
    <col min="15881" max="15881" width="23.6640625" style="1728" customWidth="1"/>
    <col min="15882" max="16128" width="8.88671875" style="1728"/>
    <col min="16129" max="16129" width="3.6640625" style="1728" customWidth="1"/>
    <col min="16130" max="16130" width="5.109375" style="1728" customWidth="1"/>
    <col min="16131" max="16131" width="35.5546875" style="1728" customWidth="1"/>
    <col min="16132" max="16132" width="9.5546875" style="1728" customWidth="1"/>
    <col min="16133" max="16133" width="10.109375" style="1728" customWidth="1"/>
    <col min="16134" max="16135" width="0" style="1728" hidden="1" customWidth="1"/>
    <col min="16136" max="16136" width="18.44140625" style="1728" customWidth="1"/>
    <col min="16137" max="16137" width="23.6640625" style="1728" customWidth="1"/>
    <col min="16138" max="16384" width="8.88671875" style="1728"/>
  </cols>
  <sheetData>
    <row r="1" spans="1:13" s="1740" customFormat="1" ht="13.2">
      <c r="A1" s="1774"/>
      <c r="C1" s="1740" t="s">
        <v>1597</v>
      </c>
      <c r="F1" s="1774"/>
      <c r="I1" s="1769"/>
      <c r="J1" s="1774"/>
      <c r="K1" s="1773"/>
      <c r="L1" s="1773"/>
      <c r="M1" s="1773"/>
    </row>
    <row r="2" spans="1:13" s="1733" customFormat="1" ht="13.2">
      <c r="A2" s="1740"/>
      <c r="B2" s="1739"/>
      <c r="C2" s="1755"/>
      <c r="D2" s="1755"/>
      <c r="E2" s="1736"/>
      <c r="F2" s="1736"/>
      <c r="G2" s="1736"/>
      <c r="H2" s="1772"/>
      <c r="I2" s="1735"/>
    </row>
    <row r="3" spans="1:13" s="1733" customFormat="1" ht="13.2">
      <c r="B3" s="1771" t="s">
        <v>366</v>
      </c>
      <c r="C3" s="1748" t="s">
        <v>1580</v>
      </c>
      <c r="D3" s="1748"/>
      <c r="E3" s="1770"/>
      <c r="F3" s="1736"/>
      <c r="G3" s="1736"/>
      <c r="H3" s="1736"/>
      <c r="I3" s="1769"/>
    </row>
    <row r="4" spans="1:13" s="1733" customFormat="1" ht="12.75" customHeight="1">
      <c r="B4" s="1739"/>
      <c r="C4" s="1748"/>
      <c r="D4" s="1767" t="s">
        <v>788</v>
      </c>
      <c r="E4" s="1768" t="s">
        <v>789</v>
      </c>
      <c r="F4" s="1767" t="s">
        <v>790</v>
      </c>
      <c r="G4" s="1767" t="s">
        <v>791</v>
      </c>
      <c r="H4" s="1767" t="s">
        <v>792</v>
      </c>
      <c r="I4" s="1766" t="s">
        <v>793</v>
      </c>
    </row>
    <row r="5" spans="1:13" s="1733" customFormat="1" ht="12.75" customHeight="1">
      <c r="B5" s="1739"/>
      <c r="C5" s="1748"/>
      <c r="D5" s="1767"/>
      <c r="E5" s="1768"/>
      <c r="F5" s="1767"/>
      <c r="G5" s="1767"/>
      <c r="H5" s="1767"/>
      <c r="I5" s="1766"/>
    </row>
    <row r="6" spans="1:13" s="1733" customFormat="1" ht="90" customHeight="1">
      <c r="B6" s="1741" t="s">
        <v>10</v>
      </c>
      <c r="C6" s="1746" t="s">
        <v>1579</v>
      </c>
      <c r="D6" s="1745" t="s">
        <v>764</v>
      </c>
      <c r="E6" s="1744">
        <v>2</v>
      </c>
      <c r="F6" s="1743"/>
      <c r="G6" s="1743"/>
      <c r="H6" s="1918"/>
      <c r="I6" s="1757">
        <f>E6*H6</f>
        <v>0</v>
      </c>
    </row>
    <row r="7" spans="1:13" s="1733" customFormat="1" ht="12.75" customHeight="1">
      <c r="B7" s="1739"/>
      <c r="C7" s="1748"/>
      <c r="D7" s="1767"/>
      <c r="E7" s="1768"/>
      <c r="F7" s="1767"/>
      <c r="G7" s="1767"/>
      <c r="H7" s="1918"/>
      <c r="I7" s="1757"/>
    </row>
    <row r="8" spans="1:13" s="1733" customFormat="1" ht="41.25" customHeight="1">
      <c r="B8" s="1741" t="s">
        <v>8</v>
      </c>
      <c r="C8" s="1746" t="s">
        <v>1578</v>
      </c>
      <c r="D8" s="1745" t="s">
        <v>764</v>
      </c>
      <c r="E8" s="1744">
        <v>1</v>
      </c>
      <c r="F8" s="1743"/>
      <c r="G8" s="1743"/>
      <c r="H8" s="1918"/>
      <c r="I8" s="1757">
        <f t="shared" ref="I8:I40" si="0">E8*H8</f>
        <v>0</v>
      </c>
    </row>
    <row r="9" spans="1:13" s="1733" customFormat="1" ht="12.75" customHeight="1">
      <c r="B9" s="1741"/>
      <c r="C9" s="1746"/>
      <c r="D9" s="1745"/>
      <c r="E9" s="1744"/>
      <c r="F9" s="1743"/>
      <c r="G9" s="1743"/>
      <c r="H9" s="1918"/>
      <c r="I9" s="1757"/>
    </row>
    <row r="10" spans="1:13" s="1733" customFormat="1" ht="39" customHeight="1">
      <c r="B10" s="1741" t="s">
        <v>240</v>
      </c>
      <c r="C10" s="1746" t="s">
        <v>1596</v>
      </c>
      <c r="D10" s="1745" t="s">
        <v>764</v>
      </c>
      <c r="E10" s="1744">
        <v>4</v>
      </c>
      <c r="F10" s="1743"/>
      <c r="G10" s="1743"/>
      <c r="H10" s="1918"/>
      <c r="I10" s="1757">
        <f t="shared" si="0"/>
        <v>0</v>
      </c>
    </row>
    <row r="11" spans="1:13" s="1733" customFormat="1" ht="13.2">
      <c r="B11" s="1741"/>
      <c r="C11" s="1746"/>
      <c r="D11" s="1745"/>
      <c r="E11" s="1744"/>
      <c r="F11" s="1743"/>
      <c r="G11" s="1743"/>
      <c r="H11" s="1918"/>
      <c r="I11" s="1757"/>
    </row>
    <row r="12" spans="1:13" s="1733" customFormat="1" ht="62.25" customHeight="1">
      <c r="B12" s="1741" t="s">
        <v>6</v>
      </c>
      <c r="C12" s="1746" t="s">
        <v>1595</v>
      </c>
      <c r="D12" s="1745" t="s">
        <v>764</v>
      </c>
      <c r="E12" s="1744">
        <v>1</v>
      </c>
      <c r="F12" s="1743"/>
      <c r="G12" s="1743"/>
      <c r="H12" s="1918"/>
      <c r="I12" s="1757">
        <f t="shared" si="0"/>
        <v>0</v>
      </c>
    </row>
    <row r="13" spans="1:13" s="1733" customFormat="1" ht="13.2">
      <c r="B13" s="1741"/>
      <c r="C13" s="1746" t="s">
        <v>366</v>
      </c>
      <c r="D13" s="1745"/>
      <c r="E13" s="1744"/>
      <c r="F13" s="1743"/>
      <c r="G13" s="1743"/>
      <c r="H13" s="1918"/>
      <c r="I13" s="1757"/>
    </row>
    <row r="14" spans="1:13" s="1733" customFormat="1" ht="79.2">
      <c r="B14" s="1741" t="s">
        <v>5</v>
      </c>
      <c r="C14" s="1746" t="s">
        <v>1594</v>
      </c>
      <c r="D14" s="1745" t="s">
        <v>764</v>
      </c>
      <c r="E14" s="1744">
        <v>1</v>
      </c>
      <c r="F14" s="1743"/>
      <c r="G14" s="1743"/>
      <c r="H14" s="1918"/>
      <c r="I14" s="1757">
        <f t="shared" si="0"/>
        <v>0</v>
      </c>
    </row>
    <row r="15" spans="1:13" s="1733" customFormat="1" ht="13.2">
      <c r="B15" s="1741"/>
      <c r="C15" s="1746"/>
      <c r="D15" s="1745"/>
      <c r="E15" s="1744"/>
      <c r="F15" s="1743"/>
      <c r="G15" s="1765"/>
      <c r="H15" s="1918"/>
      <c r="I15" s="1757"/>
    </row>
    <row r="16" spans="1:13" s="1733" customFormat="1" ht="92.25" customHeight="1">
      <c r="B16" s="1741" t="s">
        <v>4</v>
      </c>
      <c r="C16" s="1746" t="s">
        <v>1593</v>
      </c>
      <c r="D16" s="1745" t="s">
        <v>764</v>
      </c>
      <c r="E16" s="1744">
        <v>2</v>
      </c>
      <c r="F16" s="1743"/>
      <c r="G16" s="1765"/>
      <c r="H16" s="1918"/>
      <c r="I16" s="1757">
        <f t="shared" si="0"/>
        <v>0</v>
      </c>
    </row>
    <row r="17" spans="2:10" s="1733" customFormat="1" ht="12" customHeight="1">
      <c r="B17" s="1741"/>
      <c r="C17" s="1746"/>
      <c r="D17" s="1745"/>
      <c r="E17" s="1744"/>
      <c r="F17" s="1743"/>
      <c r="G17" s="1743"/>
      <c r="H17" s="1918"/>
      <c r="I17" s="1757"/>
    </row>
    <row r="18" spans="2:10" s="1733" customFormat="1" ht="52.8">
      <c r="B18" s="1741" t="s">
        <v>232</v>
      </c>
      <c r="C18" s="1746" t="s">
        <v>1592</v>
      </c>
      <c r="D18" s="1745" t="s">
        <v>764</v>
      </c>
      <c r="E18" s="1744">
        <v>1</v>
      </c>
      <c r="F18" s="1743"/>
      <c r="G18" s="1743"/>
      <c r="H18" s="1918"/>
      <c r="I18" s="1757">
        <f t="shared" si="0"/>
        <v>0</v>
      </c>
    </row>
    <row r="19" spans="2:10" s="1733" customFormat="1" ht="12.75" customHeight="1">
      <c r="B19" s="1741"/>
      <c r="C19" s="1746"/>
      <c r="D19" s="1745"/>
      <c r="E19" s="1744"/>
      <c r="F19" s="1743"/>
      <c r="G19" s="1743"/>
      <c r="H19" s="1918"/>
      <c r="I19" s="1757"/>
    </row>
    <row r="20" spans="2:10" s="1733" customFormat="1" ht="66.75" customHeight="1">
      <c r="B20" s="1741" t="s">
        <v>244</v>
      </c>
      <c r="C20" s="1746" t="s">
        <v>1591</v>
      </c>
      <c r="D20" s="1745" t="s">
        <v>701</v>
      </c>
      <c r="E20" s="1744">
        <v>16</v>
      </c>
      <c r="F20" s="1743"/>
      <c r="G20" s="1743"/>
      <c r="H20" s="1918"/>
      <c r="I20" s="1757">
        <f t="shared" si="0"/>
        <v>0</v>
      </c>
    </row>
    <row r="21" spans="2:10" s="1733" customFormat="1" ht="12.75" customHeight="1">
      <c r="B21" s="1741"/>
      <c r="C21" s="1746"/>
      <c r="D21" s="1745"/>
      <c r="E21" s="1744"/>
      <c r="F21" s="1743"/>
      <c r="G21" s="1743"/>
      <c r="H21" s="1918"/>
      <c r="I21" s="1757"/>
    </row>
    <row r="22" spans="2:10" s="1733" customFormat="1" ht="144.75" customHeight="1">
      <c r="B22" s="1741" t="s">
        <v>284</v>
      </c>
      <c r="C22" s="1746" t="s">
        <v>1590</v>
      </c>
      <c r="D22" s="1745" t="s">
        <v>764</v>
      </c>
      <c r="E22" s="1744">
        <v>1</v>
      </c>
      <c r="F22" s="1743"/>
      <c r="G22" s="1743"/>
      <c r="H22" s="1918"/>
      <c r="I22" s="1757">
        <f t="shared" si="0"/>
        <v>0</v>
      </c>
    </row>
    <row r="23" spans="2:10" s="1733" customFormat="1" ht="13.2">
      <c r="B23" s="1741"/>
      <c r="C23" s="1746"/>
      <c r="D23" s="1745"/>
      <c r="E23" s="1744"/>
      <c r="F23" s="1743"/>
      <c r="G23" s="1765"/>
      <c r="H23" s="1918"/>
      <c r="I23" s="1757"/>
    </row>
    <row r="24" spans="2:10" s="1733" customFormat="1" ht="13.2">
      <c r="B24" s="1741" t="s">
        <v>285</v>
      </c>
      <c r="C24" s="1746" t="s">
        <v>798</v>
      </c>
      <c r="D24" s="1745" t="s">
        <v>701</v>
      </c>
      <c r="E24" s="1744">
        <v>10</v>
      </c>
      <c r="F24" s="1743"/>
      <c r="G24" s="1743"/>
      <c r="H24" s="1918"/>
      <c r="I24" s="1757">
        <f t="shared" si="0"/>
        <v>0</v>
      </c>
    </row>
    <row r="25" spans="2:10" s="1733" customFormat="1" ht="13.2">
      <c r="B25" s="1741"/>
      <c r="C25" s="1746"/>
      <c r="D25" s="1746"/>
      <c r="E25" s="1744"/>
      <c r="F25" s="1743"/>
      <c r="G25" s="1743"/>
      <c r="H25" s="1918"/>
      <c r="I25" s="1757"/>
    </row>
    <row r="26" spans="2:10" s="1733" customFormat="1" ht="26.4">
      <c r="B26" s="1741" t="s">
        <v>804</v>
      </c>
      <c r="C26" s="1746" t="s">
        <v>799</v>
      </c>
      <c r="D26" s="1745" t="s">
        <v>701</v>
      </c>
      <c r="E26" s="1744">
        <v>10</v>
      </c>
      <c r="F26" s="1743"/>
      <c r="G26" s="1743"/>
      <c r="H26" s="1918"/>
      <c r="I26" s="1757">
        <f t="shared" si="0"/>
        <v>0</v>
      </c>
    </row>
    <row r="27" spans="2:10" s="1733" customFormat="1" ht="12.75" customHeight="1">
      <c r="B27" s="1741"/>
      <c r="C27" s="1746"/>
      <c r="D27" s="1745"/>
      <c r="E27" s="1744"/>
      <c r="F27" s="1743"/>
      <c r="G27" s="1743"/>
      <c r="H27" s="1918"/>
      <c r="I27" s="1757"/>
    </row>
    <row r="28" spans="2:10" s="1733" customFormat="1" ht="39.6">
      <c r="B28" s="1741" t="s">
        <v>806</v>
      </c>
      <c r="C28" s="1746" t="s">
        <v>1589</v>
      </c>
      <c r="D28" s="1745" t="s">
        <v>764</v>
      </c>
      <c r="E28" s="1744">
        <v>1</v>
      </c>
      <c r="F28" s="1743"/>
      <c r="G28" s="1743"/>
      <c r="H28" s="1918"/>
      <c r="I28" s="1757">
        <f t="shared" si="0"/>
        <v>0</v>
      </c>
    </row>
    <row r="29" spans="2:10" s="1733" customFormat="1" ht="13.2">
      <c r="B29" s="1741"/>
      <c r="C29" s="1746"/>
      <c r="D29" s="1745"/>
      <c r="E29" s="1744"/>
      <c r="F29" s="1743"/>
      <c r="G29" s="1743"/>
      <c r="H29" s="1918"/>
      <c r="I29" s="1757"/>
      <c r="J29" s="1734" t="s">
        <v>808</v>
      </c>
    </row>
    <row r="30" spans="2:10" s="1733" customFormat="1" ht="26.4">
      <c r="B30" s="1741" t="s">
        <v>809</v>
      </c>
      <c r="C30" s="1746" t="s">
        <v>1576</v>
      </c>
      <c r="D30" s="1745" t="s">
        <v>764</v>
      </c>
      <c r="E30" s="1744">
        <v>1</v>
      </c>
      <c r="F30" s="1743"/>
      <c r="G30" s="1743"/>
      <c r="H30" s="1918"/>
      <c r="I30" s="1757">
        <f t="shared" si="0"/>
        <v>0</v>
      </c>
    </row>
    <row r="31" spans="2:10" s="1733" customFormat="1" ht="12.75" customHeight="1">
      <c r="B31" s="1741"/>
      <c r="C31" s="1746"/>
      <c r="D31" s="1745"/>
      <c r="E31" s="1744"/>
      <c r="F31" s="1743"/>
      <c r="G31" s="1743"/>
      <c r="H31" s="1918"/>
      <c r="I31" s="1757"/>
    </row>
    <row r="32" spans="2:10" s="1733" customFormat="1" ht="26.4">
      <c r="B32" s="1741" t="s">
        <v>811</v>
      </c>
      <c r="C32" s="1746" t="s">
        <v>1588</v>
      </c>
      <c r="D32" s="1745" t="s">
        <v>764</v>
      </c>
      <c r="E32" s="1744">
        <v>1</v>
      </c>
      <c r="F32" s="1743"/>
      <c r="G32" s="1743"/>
      <c r="H32" s="1918"/>
      <c r="I32" s="1757">
        <f t="shared" si="0"/>
        <v>0</v>
      </c>
    </row>
    <row r="33" spans="2:9" s="1733" customFormat="1" ht="13.2">
      <c r="B33" s="1741"/>
      <c r="C33" s="1746"/>
      <c r="D33" s="1745"/>
      <c r="E33" s="1744"/>
      <c r="F33" s="1743"/>
      <c r="G33" s="1743"/>
      <c r="H33" s="1918"/>
      <c r="I33" s="1757"/>
    </row>
    <row r="34" spans="2:9" s="1733" customFormat="1" ht="39.75" customHeight="1">
      <c r="B34" s="1741" t="s">
        <v>813</v>
      </c>
      <c r="C34" s="1746" t="s">
        <v>1574</v>
      </c>
      <c r="D34" s="1745" t="s">
        <v>701</v>
      </c>
      <c r="E34" s="1744">
        <v>120</v>
      </c>
      <c r="F34" s="1743"/>
      <c r="G34" s="1743"/>
      <c r="H34" s="1918"/>
      <c r="I34" s="1757">
        <f t="shared" si="0"/>
        <v>0</v>
      </c>
    </row>
    <row r="35" spans="2:9" s="1733" customFormat="1" ht="13.2">
      <c r="B35" s="1741"/>
      <c r="C35" s="1746"/>
      <c r="D35" s="1745"/>
      <c r="E35" s="1744"/>
      <c r="F35" s="1743"/>
      <c r="G35" s="1743"/>
      <c r="H35" s="1918"/>
      <c r="I35" s="1757"/>
    </row>
    <row r="36" spans="2:9" s="1733" customFormat="1" ht="13.2">
      <c r="B36" s="1741" t="s">
        <v>815</v>
      </c>
      <c r="C36" s="1746" t="s">
        <v>820</v>
      </c>
      <c r="D36" s="1745" t="s">
        <v>821</v>
      </c>
      <c r="E36" s="1744">
        <v>14</v>
      </c>
      <c r="F36" s="1743"/>
      <c r="G36" s="1743"/>
      <c r="H36" s="1918"/>
      <c r="I36" s="1757">
        <f t="shared" si="0"/>
        <v>0</v>
      </c>
    </row>
    <row r="37" spans="2:9" s="1733" customFormat="1" ht="13.2">
      <c r="B37" s="1741"/>
      <c r="C37" s="1746"/>
      <c r="D37" s="1745"/>
      <c r="E37" s="1744"/>
      <c r="F37" s="1743"/>
      <c r="G37" s="1743"/>
      <c r="H37" s="1918"/>
      <c r="I37" s="1757"/>
    </row>
    <row r="38" spans="2:9" s="1733" customFormat="1" ht="26.4">
      <c r="B38" s="1741" t="s">
        <v>817</v>
      </c>
      <c r="C38" s="1746" t="s">
        <v>1573</v>
      </c>
      <c r="D38" s="1745" t="s">
        <v>821</v>
      </c>
      <c r="E38" s="1744">
        <v>40</v>
      </c>
      <c r="F38" s="1743"/>
      <c r="G38" s="1743"/>
      <c r="H38" s="1918"/>
      <c r="I38" s="1757">
        <f t="shared" si="0"/>
        <v>0</v>
      </c>
    </row>
    <row r="39" spans="2:9" s="1733" customFormat="1" ht="13.2">
      <c r="B39" s="1741"/>
      <c r="C39" s="1746"/>
      <c r="D39" s="1745"/>
      <c r="E39" s="1744"/>
      <c r="F39" s="1743"/>
      <c r="G39" s="1743"/>
      <c r="H39" s="1918"/>
      <c r="I39" s="1757"/>
    </row>
    <row r="40" spans="2:9" s="1733" customFormat="1" ht="29.25" customHeight="1">
      <c r="B40" s="1741" t="s">
        <v>819</v>
      </c>
      <c r="C40" s="1746" t="s">
        <v>933</v>
      </c>
      <c r="D40" s="1745" t="s">
        <v>764</v>
      </c>
      <c r="E40" s="1744">
        <v>1</v>
      </c>
      <c r="F40" s="1743"/>
      <c r="G40" s="1743"/>
      <c r="H40" s="1918"/>
      <c r="I40" s="1757">
        <f t="shared" si="0"/>
        <v>0</v>
      </c>
    </row>
    <row r="41" spans="2:9" s="1733" customFormat="1" ht="12.75" customHeight="1">
      <c r="B41" s="1741"/>
      <c r="C41" s="1746"/>
      <c r="D41" s="1745"/>
      <c r="E41" s="1744"/>
      <c r="F41" s="1743"/>
      <c r="G41" s="1743"/>
      <c r="H41" s="1918"/>
      <c r="I41" s="1757"/>
    </row>
    <row r="42" spans="2:9" s="1733" customFormat="1" ht="26.4">
      <c r="B42" s="1741" t="s">
        <v>822</v>
      </c>
      <c r="C42" s="1746" t="s">
        <v>1587</v>
      </c>
      <c r="D42" s="1745" t="s">
        <v>764</v>
      </c>
      <c r="E42" s="1744">
        <v>1</v>
      </c>
      <c r="F42" s="1743"/>
      <c r="G42" s="1743"/>
      <c r="H42" s="1918"/>
      <c r="I42" s="1757">
        <f>SUM(I6:I41)*0.03</f>
        <v>0</v>
      </c>
    </row>
    <row r="43" spans="2:9" s="1733" customFormat="1" ht="13.8" thickBot="1">
      <c r="B43" s="1741"/>
      <c r="C43" s="1746"/>
      <c r="D43" s="1745"/>
      <c r="E43" s="1744"/>
      <c r="F43" s="1743"/>
      <c r="G43" s="1743"/>
      <c r="H43" s="2026"/>
      <c r="I43" s="1757"/>
    </row>
    <row r="44" spans="2:9" s="1733" customFormat="1" ht="13.8" thickBot="1">
      <c r="B44" s="1762"/>
      <c r="C44" s="1761" t="s">
        <v>650</v>
      </c>
      <c r="D44" s="1764"/>
      <c r="E44" s="1760"/>
      <c r="F44" s="1759"/>
      <c r="G44" s="1759"/>
      <c r="H44" s="2027"/>
      <c r="I44" s="1758">
        <f>SUM(I6:I43)</f>
        <v>0</v>
      </c>
    </row>
    <row r="45" spans="2:9" s="1733" customFormat="1" ht="13.2">
      <c r="B45" s="1741"/>
      <c r="C45" s="1748"/>
      <c r="D45" s="1746"/>
      <c r="E45" s="1744"/>
      <c r="F45" s="1743"/>
      <c r="G45" s="1743"/>
      <c r="H45" s="2026"/>
      <c r="I45" s="1757"/>
    </row>
    <row r="46" spans="2:9" s="1733" customFormat="1" ht="13.2">
      <c r="B46" s="1741"/>
      <c r="C46" s="1748"/>
      <c r="D46" s="1746"/>
      <c r="E46" s="1744"/>
      <c r="F46" s="1743"/>
      <c r="G46" s="1743"/>
      <c r="H46" s="2026"/>
      <c r="I46" s="1757"/>
    </row>
    <row r="47" spans="2:9" s="1733" customFormat="1" ht="13.2">
      <c r="B47" s="1741"/>
      <c r="C47" s="1748"/>
      <c r="D47" s="1746"/>
      <c r="E47" s="1744"/>
      <c r="F47" s="1743"/>
      <c r="G47" s="1743"/>
      <c r="H47" s="2026"/>
      <c r="I47" s="1757"/>
    </row>
    <row r="48" spans="2:9" s="1733" customFormat="1" ht="13.2">
      <c r="B48" s="1741"/>
      <c r="C48" s="1748"/>
      <c r="D48" s="1746"/>
      <c r="E48" s="1744"/>
      <c r="F48" s="1743"/>
      <c r="G48" s="1743"/>
      <c r="H48" s="2026"/>
      <c r="I48" s="1757"/>
    </row>
    <row r="49" spans="2:9" s="1733" customFormat="1" ht="13.2">
      <c r="B49" s="1741"/>
      <c r="C49" s="1748"/>
      <c r="D49" s="1746"/>
      <c r="E49" s="1744"/>
      <c r="F49" s="1743"/>
      <c r="G49" s="1743"/>
      <c r="H49" s="2026"/>
      <c r="I49" s="1757"/>
    </row>
    <row r="50" spans="2:9" s="1733" customFormat="1" ht="13.2">
      <c r="B50" s="1741"/>
      <c r="C50" s="1748"/>
      <c r="D50" s="1746"/>
      <c r="E50" s="1744"/>
      <c r="F50" s="1743"/>
      <c r="G50" s="1743"/>
      <c r="H50" s="2026"/>
      <c r="I50" s="1757"/>
    </row>
    <row r="51" spans="2:9" s="1733" customFormat="1" ht="13.2">
      <c r="B51" s="1741"/>
      <c r="C51" s="1748"/>
      <c r="D51" s="1746"/>
      <c r="E51" s="1744"/>
      <c r="F51" s="1743"/>
      <c r="G51" s="1743"/>
      <c r="H51" s="2026"/>
      <c r="I51" s="1757"/>
    </row>
    <row r="52" spans="2:9" s="1733" customFormat="1" ht="13.2">
      <c r="B52" s="1741"/>
      <c r="C52" s="1748"/>
      <c r="D52" s="1746"/>
      <c r="E52" s="1744"/>
      <c r="F52" s="1743"/>
      <c r="G52" s="1743"/>
      <c r="H52" s="2026"/>
      <c r="I52" s="1757"/>
    </row>
    <row r="53" spans="2:9" s="1733" customFormat="1" ht="13.2">
      <c r="B53" s="1741"/>
      <c r="C53" s="1748"/>
      <c r="D53" s="1746"/>
      <c r="E53" s="1744"/>
      <c r="F53" s="1743"/>
      <c r="G53" s="1743"/>
      <c r="H53" s="2026"/>
      <c r="I53" s="1757"/>
    </row>
    <row r="54" spans="2:9" s="1733" customFormat="1" ht="13.2">
      <c r="B54" s="1741"/>
      <c r="C54" s="1748"/>
      <c r="D54" s="1746"/>
      <c r="E54" s="1744"/>
      <c r="F54" s="1743"/>
      <c r="G54" s="1743"/>
      <c r="H54" s="2026"/>
      <c r="I54" s="1757"/>
    </row>
    <row r="55" spans="2:9" s="1733" customFormat="1" ht="13.2">
      <c r="B55" s="1741"/>
      <c r="C55" s="1748"/>
      <c r="D55" s="1746"/>
      <c r="E55" s="1744"/>
      <c r="F55" s="1743"/>
      <c r="G55" s="1743"/>
      <c r="H55" s="2026"/>
      <c r="I55" s="1757"/>
    </row>
    <row r="56" spans="2:9" s="1733" customFormat="1" ht="13.2">
      <c r="B56" s="1741"/>
      <c r="C56" s="1748"/>
      <c r="D56" s="1746"/>
      <c r="E56" s="1744"/>
      <c r="F56" s="1743"/>
      <c r="G56" s="1743"/>
      <c r="H56" s="2026"/>
      <c r="I56" s="1757"/>
    </row>
    <row r="57" spans="2:9" s="1733" customFormat="1" ht="13.2">
      <c r="B57" s="1741"/>
      <c r="C57" s="1748"/>
      <c r="D57" s="1746"/>
      <c r="E57" s="1744"/>
      <c r="F57" s="1743"/>
      <c r="G57" s="1743"/>
      <c r="H57" s="2026"/>
      <c r="I57" s="1757"/>
    </row>
    <row r="58" spans="2:9" s="1733" customFormat="1" ht="13.2">
      <c r="B58" s="1741"/>
      <c r="C58" s="1748"/>
      <c r="D58" s="1746"/>
      <c r="E58" s="1744"/>
      <c r="F58" s="1743"/>
      <c r="G58" s="1743"/>
      <c r="H58" s="2026"/>
      <c r="I58" s="1757"/>
    </row>
    <row r="59" spans="2:9" s="1733" customFormat="1" ht="13.2">
      <c r="B59" s="1741"/>
      <c r="C59" s="1748"/>
      <c r="D59" s="1746"/>
      <c r="E59" s="1744"/>
      <c r="F59" s="1743"/>
      <c r="G59" s="1743"/>
      <c r="H59" s="2026"/>
      <c r="I59" s="1757"/>
    </row>
    <row r="60" spans="2:9" s="1733" customFormat="1" ht="13.2">
      <c r="B60" s="1741"/>
      <c r="C60" s="1748"/>
      <c r="D60" s="1746"/>
      <c r="E60" s="1744"/>
      <c r="F60" s="1743"/>
      <c r="G60" s="1743"/>
      <c r="H60" s="2026"/>
      <c r="I60" s="1757"/>
    </row>
    <row r="61" spans="2:9" s="1733" customFormat="1" ht="13.2">
      <c r="B61" s="1741"/>
      <c r="C61" s="1748"/>
      <c r="D61" s="1746"/>
      <c r="E61" s="1744"/>
      <c r="F61" s="1743"/>
      <c r="G61" s="1743"/>
      <c r="H61" s="2026"/>
      <c r="I61" s="1757"/>
    </row>
    <row r="62" spans="2:9" s="1733" customFormat="1" ht="13.2">
      <c r="B62" s="1741"/>
      <c r="C62" s="1748"/>
      <c r="D62" s="1746"/>
      <c r="E62" s="1744"/>
      <c r="F62" s="1743"/>
      <c r="G62" s="1743"/>
      <c r="H62" s="2026"/>
      <c r="I62" s="1757"/>
    </row>
    <row r="63" spans="2:9" s="1733" customFormat="1" ht="13.2">
      <c r="B63" s="1741"/>
      <c r="C63" s="1748"/>
      <c r="D63" s="1746"/>
      <c r="E63" s="1744"/>
      <c r="F63" s="1743"/>
      <c r="G63" s="1743"/>
      <c r="H63" s="2026"/>
      <c r="I63" s="1757"/>
    </row>
    <row r="64" spans="2:9" s="1733" customFormat="1" ht="13.2">
      <c r="B64" s="1741"/>
      <c r="C64" s="1748"/>
      <c r="D64" s="1746"/>
      <c r="E64" s="1744"/>
      <c r="F64" s="1743"/>
      <c r="G64" s="1743"/>
      <c r="H64" s="2026"/>
      <c r="I64" s="1757"/>
    </row>
    <row r="65" spans="2:9" s="1733" customFormat="1" ht="13.2">
      <c r="B65" s="1741"/>
      <c r="C65" s="1748"/>
      <c r="D65" s="1746"/>
      <c r="E65" s="1744"/>
      <c r="F65" s="1743"/>
      <c r="G65" s="1743"/>
      <c r="H65" s="2026"/>
      <c r="I65" s="1757"/>
    </row>
    <row r="66" spans="2:9" s="1733" customFormat="1" ht="13.2">
      <c r="B66" s="1741"/>
      <c r="C66" s="1748"/>
      <c r="D66" s="1746"/>
      <c r="E66" s="1744"/>
      <c r="F66" s="1743"/>
      <c r="G66" s="1743"/>
      <c r="H66" s="2026"/>
      <c r="I66" s="1757"/>
    </row>
    <row r="67" spans="2:9" s="1733" customFormat="1" ht="13.2">
      <c r="B67" s="1741"/>
      <c r="C67" s="1748"/>
      <c r="D67" s="1746"/>
      <c r="E67" s="1744"/>
      <c r="F67" s="1743"/>
      <c r="G67" s="1743"/>
      <c r="H67" s="2026"/>
      <c r="I67" s="1757"/>
    </row>
    <row r="68" spans="2:9" s="1733" customFormat="1" ht="13.2">
      <c r="B68" s="1741"/>
      <c r="C68" s="1748"/>
      <c r="D68" s="1746"/>
      <c r="E68" s="1744"/>
      <c r="F68" s="1743"/>
      <c r="G68" s="1743"/>
      <c r="H68" s="2026"/>
      <c r="I68" s="1757"/>
    </row>
    <row r="69" spans="2:9" s="1733" customFormat="1" ht="13.2">
      <c r="B69" s="1741"/>
      <c r="C69" s="1748"/>
      <c r="D69" s="1746"/>
      <c r="E69" s="1744"/>
      <c r="F69" s="1743"/>
      <c r="G69" s="1743"/>
      <c r="H69" s="2026"/>
      <c r="I69" s="1757"/>
    </row>
    <row r="70" spans="2:9" s="1733" customFormat="1" ht="13.2">
      <c r="B70" s="1741"/>
      <c r="C70" s="1748"/>
      <c r="D70" s="1746"/>
      <c r="E70" s="1744"/>
      <c r="F70" s="1743"/>
      <c r="G70" s="1743"/>
      <c r="H70" s="2026"/>
      <c r="I70" s="1757"/>
    </row>
    <row r="71" spans="2:9" s="1733" customFormat="1" ht="13.2">
      <c r="B71" s="1741"/>
      <c r="C71" s="1748"/>
      <c r="D71" s="1746"/>
      <c r="E71" s="1744"/>
      <c r="F71" s="1743"/>
      <c r="G71" s="1743"/>
      <c r="H71" s="2026"/>
      <c r="I71" s="1757"/>
    </row>
    <row r="72" spans="2:9" s="1733" customFormat="1" ht="13.2">
      <c r="B72" s="1741"/>
      <c r="C72" s="1748"/>
      <c r="D72" s="1746"/>
      <c r="E72" s="1744"/>
      <c r="F72" s="1743"/>
      <c r="G72" s="1743"/>
      <c r="H72" s="2026"/>
      <c r="I72" s="1757"/>
    </row>
    <row r="73" spans="2:9" s="1733" customFormat="1" ht="13.2">
      <c r="B73" s="1741"/>
      <c r="C73" s="1748"/>
      <c r="D73" s="1746"/>
      <c r="E73" s="1744"/>
      <c r="F73" s="1743"/>
      <c r="G73" s="1743"/>
      <c r="H73" s="2026"/>
      <c r="I73" s="1757"/>
    </row>
    <row r="74" spans="2:9" s="1733" customFormat="1" ht="13.2">
      <c r="B74" s="1741"/>
      <c r="C74" s="1748"/>
      <c r="D74" s="1746"/>
      <c r="E74" s="1744"/>
      <c r="F74" s="1743"/>
      <c r="G74" s="1743"/>
      <c r="H74" s="2026"/>
      <c r="I74" s="1757"/>
    </row>
    <row r="75" spans="2:9" s="1733" customFormat="1" ht="13.2">
      <c r="B75" s="1741"/>
      <c r="C75" s="1748"/>
      <c r="D75" s="1746"/>
      <c r="E75" s="1744"/>
      <c r="F75" s="1743"/>
      <c r="G75" s="1743"/>
      <c r="H75" s="2026"/>
      <c r="I75" s="1757"/>
    </row>
    <row r="76" spans="2:9" s="1733" customFormat="1" ht="13.2">
      <c r="B76" s="1741"/>
      <c r="C76" s="1748"/>
      <c r="D76" s="1746"/>
      <c r="E76" s="1744"/>
      <c r="F76" s="1743"/>
      <c r="G76" s="1743"/>
      <c r="H76" s="2026"/>
      <c r="I76" s="1757"/>
    </row>
    <row r="77" spans="2:9" s="1733" customFormat="1" ht="13.2">
      <c r="B77" s="1741"/>
      <c r="C77" s="1748"/>
      <c r="D77" s="1746"/>
      <c r="E77" s="1744"/>
      <c r="F77" s="1743"/>
      <c r="G77" s="1743"/>
      <c r="H77" s="2026"/>
      <c r="I77" s="1757"/>
    </row>
    <row r="78" spans="2:9" s="1733" customFormat="1" ht="13.2">
      <c r="B78" s="1741"/>
      <c r="C78" s="1748"/>
      <c r="D78" s="1746"/>
      <c r="E78" s="1744"/>
      <c r="F78" s="1743"/>
      <c r="G78" s="1743"/>
      <c r="H78" s="2026"/>
      <c r="I78" s="1757"/>
    </row>
    <row r="79" spans="2:9" s="1733" customFormat="1" ht="13.2">
      <c r="B79" s="1741"/>
      <c r="C79" s="1748"/>
      <c r="D79" s="1746"/>
      <c r="E79" s="1744"/>
      <c r="F79" s="1743"/>
      <c r="G79" s="1743"/>
      <c r="H79" s="2026"/>
      <c r="I79" s="1757"/>
    </row>
    <row r="80" spans="2:9" s="1733" customFormat="1" ht="13.2">
      <c r="B80" s="1741"/>
      <c r="C80" s="1748"/>
      <c r="D80" s="1746"/>
      <c r="E80" s="1744"/>
      <c r="F80" s="1743"/>
      <c r="G80" s="1743"/>
      <c r="H80" s="2026"/>
      <c r="I80" s="1757"/>
    </row>
    <row r="81" spans="2:9" s="1733" customFormat="1" ht="13.2">
      <c r="B81" s="1741"/>
      <c r="C81" s="1748"/>
      <c r="D81" s="1746"/>
      <c r="E81" s="1744"/>
      <c r="F81" s="1743"/>
      <c r="G81" s="1743"/>
      <c r="H81" s="2026"/>
      <c r="I81" s="1757"/>
    </row>
    <row r="82" spans="2:9" s="1733" customFormat="1" ht="13.2">
      <c r="B82" s="1741"/>
      <c r="C82" s="1748"/>
      <c r="D82" s="1746"/>
      <c r="E82" s="1744"/>
      <c r="F82" s="1743"/>
      <c r="G82" s="1743"/>
      <c r="H82" s="2026"/>
      <c r="I82" s="1757"/>
    </row>
    <row r="83" spans="2:9" s="1733" customFormat="1" ht="13.2">
      <c r="B83" s="1741"/>
      <c r="C83" s="1748"/>
      <c r="D83" s="1746"/>
      <c r="E83" s="1744"/>
      <c r="F83" s="1743"/>
      <c r="G83" s="1743"/>
      <c r="H83" s="2026"/>
      <c r="I83" s="1757"/>
    </row>
    <row r="84" spans="2:9" s="1733" customFormat="1" ht="13.2">
      <c r="B84" s="1741"/>
      <c r="C84" s="1748"/>
      <c r="D84" s="1746"/>
      <c r="E84" s="1744"/>
      <c r="F84" s="1743"/>
      <c r="G84" s="1743"/>
      <c r="H84" s="2026"/>
      <c r="I84" s="1757"/>
    </row>
    <row r="85" spans="2:9" s="1733" customFormat="1" ht="13.2">
      <c r="B85" s="1741"/>
      <c r="C85" s="1748"/>
      <c r="D85" s="1746"/>
      <c r="E85" s="1744"/>
      <c r="F85" s="1743"/>
      <c r="G85" s="1743"/>
      <c r="H85" s="2026"/>
      <c r="I85" s="1757"/>
    </row>
    <row r="86" spans="2:9" s="1733" customFormat="1" ht="13.2">
      <c r="B86" s="1741"/>
      <c r="C86" s="1748"/>
      <c r="D86" s="1746"/>
      <c r="E86" s="1744"/>
      <c r="F86" s="1743"/>
      <c r="G86" s="1743"/>
      <c r="H86" s="2026"/>
      <c r="I86" s="1757"/>
    </row>
    <row r="87" spans="2:9" s="1733" customFormat="1" ht="13.2">
      <c r="B87" s="1741"/>
      <c r="C87" s="1748"/>
      <c r="D87" s="1746"/>
      <c r="E87" s="1744"/>
      <c r="F87" s="1743"/>
      <c r="G87" s="1743"/>
      <c r="H87" s="2026"/>
      <c r="I87" s="1757"/>
    </row>
    <row r="88" spans="2:9" s="1733" customFormat="1" ht="13.2">
      <c r="B88" s="1741"/>
      <c r="C88" s="1748"/>
      <c r="D88" s="1746"/>
      <c r="E88" s="1744"/>
      <c r="F88" s="1743"/>
      <c r="G88" s="1743"/>
      <c r="H88" s="2026"/>
      <c r="I88" s="1757"/>
    </row>
    <row r="89" spans="2:9" s="1733" customFormat="1" ht="13.2">
      <c r="B89" s="1741"/>
      <c r="C89" s="1748"/>
      <c r="D89" s="1746"/>
      <c r="E89" s="1744"/>
      <c r="F89" s="1743"/>
      <c r="G89" s="1743"/>
      <c r="H89" s="2026"/>
      <c r="I89" s="1757"/>
    </row>
    <row r="90" spans="2:9" s="1733" customFormat="1" ht="13.2">
      <c r="B90" s="1741"/>
      <c r="C90" s="1748"/>
      <c r="D90" s="1746"/>
      <c r="E90" s="1744"/>
      <c r="F90" s="1743"/>
      <c r="G90" s="1743"/>
      <c r="H90" s="2026"/>
      <c r="I90" s="1757"/>
    </row>
    <row r="91" spans="2:9" s="1733" customFormat="1" ht="13.2">
      <c r="B91" s="1741"/>
      <c r="C91" s="1748"/>
      <c r="D91" s="1746"/>
      <c r="E91" s="1744"/>
      <c r="F91" s="1743"/>
      <c r="G91" s="1743"/>
      <c r="H91" s="2026"/>
      <c r="I91" s="1757"/>
    </row>
    <row r="92" spans="2:9" s="1733" customFormat="1" ht="13.2">
      <c r="B92" s="1741"/>
      <c r="C92" s="1748"/>
      <c r="D92" s="1746"/>
      <c r="E92" s="1744"/>
      <c r="F92" s="1743"/>
      <c r="G92" s="1743"/>
      <c r="H92" s="2026"/>
      <c r="I92" s="1757"/>
    </row>
    <row r="93" spans="2:9" s="1733" customFormat="1" ht="13.2">
      <c r="B93" s="1741"/>
      <c r="C93" s="1748"/>
      <c r="D93" s="1746"/>
      <c r="E93" s="1744"/>
      <c r="F93" s="1743"/>
      <c r="G93" s="1743"/>
      <c r="H93" s="2026"/>
      <c r="I93" s="1757"/>
    </row>
    <row r="94" spans="2:9" s="1733" customFormat="1" ht="13.2">
      <c r="B94" s="1741"/>
      <c r="C94" s="1748"/>
      <c r="D94" s="1746"/>
      <c r="E94" s="1744"/>
      <c r="F94" s="1743"/>
      <c r="G94" s="1743"/>
      <c r="H94" s="2026"/>
      <c r="I94" s="1757"/>
    </row>
    <row r="95" spans="2:9" s="1733" customFormat="1" ht="13.2">
      <c r="B95" s="1741"/>
      <c r="C95" s="1748"/>
      <c r="D95" s="1746"/>
      <c r="E95" s="1744"/>
      <c r="F95" s="1743"/>
      <c r="G95" s="1743"/>
      <c r="H95" s="2026"/>
      <c r="I95" s="1757"/>
    </row>
    <row r="96" spans="2:9" s="1733" customFormat="1" ht="13.2">
      <c r="B96" s="1741"/>
      <c r="C96" s="1748"/>
      <c r="D96" s="1746"/>
      <c r="E96" s="1744"/>
      <c r="F96" s="1743"/>
      <c r="G96" s="1743"/>
      <c r="H96" s="2026"/>
      <c r="I96" s="1757"/>
    </row>
    <row r="97" spans="2:10" s="1733" customFormat="1" ht="13.2">
      <c r="B97" s="1741"/>
      <c r="C97" s="1748"/>
      <c r="D97" s="1746"/>
      <c r="E97" s="1744"/>
      <c r="F97" s="1743"/>
      <c r="G97" s="1743"/>
      <c r="H97" s="2026"/>
      <c r="I97" s="1757"/>
      <c r="J97" s="1734" t="s">
        <v>829</v>
      </c>
    </row>
    <row r="98" spans="2:10" s="1733" customFormat="1" ht="13.2">
      <c r="B98" s="1741"/>
      <c r="C98" s="1748" t="s">
        <v>1571</v>
      </c>
      <c r="D98" s="1746"/>
      <c r="E98" s="1744"/>
      <c r="F98" s="1743"/>
      <c r="G98" s="1743"/>
      <c r="H98" s="2026"/>
      <c r="I98" s="1757"/>
    </row>
    <row r="99" spans="2:10" s="1733" customFormat="1" ht="13.2">
      <c r="B99" s="1741"/>
      <c r="C99" s="1748"/>
      <c r="D99" s="1746"/>
      <c r="E99" s="1744"/>
      <c r="F99" s="1743"/>
      <c r="G99" s="1743"/>
      <c r="H99" s="2026"/>
      <c r="I99" s="1757"/>
    </row>
    <row r="100" spans="2:10" s="1733" customFormat="1" ht="56.25" customHeight="1">
      <c r="B100" s="1741" t="s">
        <v>10</v>
      </c>
      <c r="C100" s="1746" t="s">
        <v>1586</v>
      </c>
      <c r="D100" s="1745" t="s">
        <v>764</v>
      </c>
      <c r="E100" s="1744">
        <v>1</v>
      </c>
      <c r="F100" s="1743"/>
      <c r="G100" s="1743"/>
      <c r="H100" s="1918"/>
      <c r="I100" s="1757">
        <f>E100*H100</f>
        <v>0</v>
      </c>
    </row>
    <row r="101" spans="2:10" s="1733" customFormat="1" ht="13.2">
      <c r="B101" s="1741"/>
      <c r="C101" s="1746"/>
      <c r="D101" s="1745"/>
      <c r="E101" s="1744"/>
      <c r="F101" s="1743"/>
      <c r="G101" s="1743"/>
      <c r="H101" s="1918"/>
      <c r="I101" s="1757"/>
    </row>
    <row r="102" spans="2:10" s="1733" customFormat="1" ht="93" customHeight="1">
      <c r="B102" s="1741" t="s">
        <v>8</v>
      </c>
      <c r="C102" s="1746" t="s">
        <v>1585</v>
      </c>
      <c r="D102" s="1745" t="s">
        <v>764</v>
      </c>
      <c r="E102" s="1744">
        <v>1</v>
      </c>
      <c r="F102" s="1743"/>
      <c r="G102" s="1743"/>
      <c r="H102" s="1918"/>
      <c r="I102" s="1757">
        <f t="shared" ref="I102:I114" si="1">E102*H102</f>
        <v>0</v>
      </c>
    </row>
    <row r="103" spans="2:10" s="1733" customFormat="1" ht="13.2">
      <c r="B103" s="1741"/>
      <c r="C103" s="1746"/>
      <c r="D103" s="1745"/>
      <c r="E103" s="1744"/>
      <c r="F103" s="1743"/>
      <c r="G103" s="1743"/>
      <c r="H103" s="1918"/>
      <c r="I103" s="1757"/>
    </row>
    <row r="104" spans="2:10" s="1733" customFormat="1" ht="40.5" customHeight="1">
      <c r="B104" s="1741" t="s">
        <v>240</v>
      </c>
      <c r="C104" s="1746" t="s">
        <v>835</v>
      </c>
      <c r="D104" s="1745" t="s">
        <v>701</v>
      </c>
      <c r="E104" s="1744">
        <v>6</v>
      </c>
      <c r="F104" s="1743"/>
      <c r="G104" s="1743"/>
      <c r="H104" s="1918"/>
      <c r="I104" s="1757">
        <f t="shared" si="1"/>
        <v>0</v>
      </c>
    </row>
    <row r="105" spans="2:10" s="1733" customFormat="1" ht="14.25" customHeight="1">
      <c r="B105" s="1741"/>
      <c r="C105" s="1746"/>
      <c r="D105" s="1745"/>
      <c r="E105" s="1744"/>
      <c r="F105" s="1743"/>
      <c r="G105" s="1743"/>
      <c r="H105" s="1918"/>
      <c r="I105" s="1757"/>
    </row>
    <row r="106" spans="2:10" s="1733" customFormat="1" ht="107.25" customHeight="1">
      <c r="B106" s="1741" t="s">
        <v>6</v>
      </c>
      <c r="C106" s="1746" t="s">
        <v>1584</v>
      </c>
      <c r="D106" s="1745" t="s">
        <v>701</v>
      </c>
      <c r="E106" s="1744">
        <v>12</v>
      </c>
      <c r="F106" s="1743"/>
      <c r="G106" s="1743"/>
      <c r="H106" s="1918"/>
      <c r="I106" s="1757">
        <f t="shared" si="1"/>
        <v>0</v>
      </c>
    </row>
    <row r="107" spans="2:10" s="1733" customFormat="1" ht="13.2">
      <c r="B107" s="1741"/>
      <c r="C107" s="1746"/>
      <c r="D107" s="1746"/>
      <c r="E107" s="1744"/>
      <c r="F107" s="1743"/>
      <c r="G107" s="1743"/>
      <c r="H107" s="1918"/>
      <c r="I107" s="1757"/>
    </row>
    <row r="108" spans="2:10" s="1733" customFormat="1" ht="13.5" customHeight="1">
      <c r="B108" s="1741" t="s">
        <v>5</v>
      </c>
      <c r="C108" s="1746" t="s">
        <v>839</v>
      </c>
      <c r="D108" s="1745" t="s">
        <v>701</v>
      </c>
      <c r="E108" s="1744">
        <v>6</v>
      </c>
      <c r="F108" s="1743"/>
      <c r="G108" s="1743"/>
      <c r="H108" s="1918"/>
      <c r="I108" s="1757">
        <f t="shared" si="1"/>
        <v>0</v>
      </c>
    </row>
    <row r="109" spans="2:10" s="1733" customFormat="1" ht="13.2">
      <c r="B109" s="1741"/>
      <c r="C109" s="1746"/>
      <c r="D109" s="1745"/>
      <c r="E109" s="1744"/>
      <c r="F109" s="1743"/>
      <c r="G109" s="1743"/>
      <c r="H109" s="1918"/>
      <c r="I109" s="1757"/>
    </row>
    <row r="110" spans="2:10" s="1733" customFormat="1" ht="12.75" customHeight="1">
      <c r="B110" s="1741" t="s">
        <v>4</v>
      </c>
      <c r="C110" s="1746" t="s">
        <v>1567</v>
      </c>
      <c r="D110" s="1745" t="s">
        <v>838</v>
      </c>
      <c r="E110" s="1744">
        <v>1</v>
      </c>
      <c r="F110" s="1743"/>
      <c r="G110" s="1743"/>
      <c r="H110" s="1918"/>
      <c r="I110" s="1757">
        <f t="shared" si="1"/>
        <v>0</v>
      </c>
    </row>
    <row r="111" spans="2:10" s="1733" customFormat="1" ht="13.2">
      <c r="B111" s="1741"/>
      <c r="C111" s="1746"/>
      <c r="D111" s="1745"/>
      <c r="E111" s="1744"/>
      <c r="F111" s="1743"/>
      <c r="G111" s="1743"/>
      <c r="H111" s="1918"/>
      <c r="I111" s="1757"/>
      <c r="J111" s="1747"/>
    </row>
    <row r="112" spans="2:10" s="1733" customFormat="1" ht="39.6">
      <c r="B112" s="1741" t="s">
        <v>232</v>
      </c>
      <c r="C112" s="1763" t="s">
        <v>1583</v>
      </c>
      <c r="D112" s="1745" t="s">
        <v>11</v>
      </c>
      <c r="E112" s="1744">
        <v>4</v>
      </c>
      <c r="F112" s="1743"/>
      <c r="G112" s="1743"/>
      <c r="H112" s="1918"/>
      <c r="I112" s="1757">
        <f t="shared" si="1"/>
        <v>0</v>
      </c>
    </row>
    <row r="113" spans="2:10" s="1733" customFormat="1" ht="13.2">
      <c r="B113" s="1741"/>
      <c r="C113" s="1746"/>
      <c r="D113" s="1745"/>
      <c r="E113" s="1744"/>
      <c r="F113" s="1743"/>
      <c r="G113" s="1743"/>
      <c r="H113" s="1918"/>
      <c r="I113" s="1757"/>
    </row>
    <row r="114" spans="2:10" s="1733" customFormat="1">
      <c r="B114" s="1741" t="s">
        <v>244</v>
      </c>
      <c r="C114" s="1746" t="s">
        <v>843</v>
      </c>
      <c r="D114" s="1745" t="s">
        <v>844</v>
      </c>
      <c r="E114" s="1744">
        <v>20</v>
      </c>
      <c r="F114" s="1743"/>
      <c r="G114" s="1743"/>
      <c r="H114" s="1918"/>
      <c r="I114" s="1757">
        <f t="shared" si="1"/>
        <v>0</v>
      </c>
    </row>
    <row r="115" spans="2:10" s="1733" customFormat="1" ht="12.75" customHeight="1">
      <c r="B115" s="1741"/>
      <c r="C115" s="1746"/>
      <c r="D115" s="1745"/>
      <c r="E115" s="1744"/>
      <c r="F115" s="1743"/>
      <c r="G115" s="1743"/>
      <c r="H115" s="1918"/>
      <c r="I115" s="1757"/>
    </row>
    <row r="116" spans="2:10" s="1733" customFormat="1" ht="40.5" customHeight="1">
      <c r="B116" s="1741" t="s">
        <v>284</v>
      </c>
      <c r="C116" s="1746" t="s">
        <v>1565</v>
      </c>
      <c r="D116" s="1745" t="s">
        <v>764</v>
      </c>
      <c r="E116" s="1744">
        <v>1</v>
      </c>
      <c r="F116" s="1743"/>
      <c r="G116" s="1743"/>
      <c r="H116" s="1918"/>
      <c r="I116" s="1757">
        <f>SUM(I100:I115)*0.1</f>
        <v>0</v>
      </c>
      <c r="J116" s="1757"/>
    </row>
    <row r="117" spans="2:10" s="1733" customFormat="1" ht="13.8" thickBot="1">
      <c r="B117" s="1741"/>
      <c r="C117" s="1746"/>
      <c r="D117" s="1745"/>
      <c r="E117" s="1744"/>
      <c r="F117" s="1743"/>
      <c r="G117" s="1743"/>
      <c r="H117" s="1743"/>
      <c r="I117" s="1757"/>
    </row>
    <row r="118" spans="2:10" s="1733" customFormat="1" ht="13.8" thickBot="1">
      <c r="B118" s="1762"/>
      <c r="C118" s="1761" t="s">
        <v>650</v>
      </c>
      <c r="D118" s="1761"/>
      <c r="E118" s="1760"/>
      <c r="F118" s="1759"/>
      <c r="G118" s="1759"/>
      <c r="H118" s="1759"/>
      <c r="I118" s="1758">
        <f>SUM(I100:I116)</f>
        <v>0</v>
      </c>
    </row>
    <row r="119" spans="2:10" s="1733" customFormat="1" ht="13.2">
      <c r="B119" s="1741"/>
      <c r="C119" s="1748"/>
      <c r="D119" s="1748"/>
      <c r="E119" s="1744"/>
      <c r="F119" s="1743"/>
      <c r="G119" s="1743"/>
      <c r="H119" s="1743"/>
      <c r="I119" s="1757"/>
    </row>
    <row r="120" spans="2:10" s="1733" customFormat="1" ht="13.2">
      <c r="B120" s="1741"/>
      <c r="C120" s="1748"/>
      <c r="D120" s="1748"/>
      <c r="E120" s="1744"/>
      <c r="F120" s="1743"/>
      <c r="G120" s="1743"/>
      <c r="H120" s="1743"/>
      <c r="I120" s="1757"/>
    </row>
    <row r="121" spans="2:10" s="1733" customFormat="1" ht="13.2">
      <c r="B121" s="1741"/>
      <c r="C121" s="1748"/>
      <c r="D121" s="1748"/>
      <c r="E121" s="1744"/>
      <c r="F121" s="1743"/>
      <c r="G121" s="1743"/>
      <c r="H121" s="1743"/>
      <c r="I121" s="1757"/>
    </row>
    <row r="122" spans="2:10" s="1733" customFormat="1" ht="13.2">
      <c r="B122" s="1741"/>
      <c r="C122" s="1748"/>
      <c r="D122" s="1748"/>
      <c r="E122" s="1744"/>
      <c r="F122" s="1743"/>
      <c r="G122" s="1743"/>
      <c r="H122" s="1743"/>
      <c r="I122" s="1757"/>
    </row>
    <row r="123" spans="2:10" s="1733" customFormat="1" ht="13.2">
      <c r="B123" s="1741"/>
      <c r="C123" s="1748"/>
      <c r="D123" s="1748"/>
      <c r="E123" s="1744"/>
      <c r="F123" s="1743"/>
      <c r="G123" s="1743"/>
      <c r="H123" s="1743"/>
      <c r="I123" s="1757"/>
    </row>
    <row r="124" spans="2:10" s="1733" customFormat="1" ht="13.2">
      <c r="B124" s="1741"/>
      <c r="C124" s="1748"/>
      <c r="D124" s="1748"/>
      <c r="E124" s="1744"/>
      <c r="F124" s="1743"/>
      <c r="G124" s="1743"/>
      <c r="H124" s="1743"/>
      <c r="I124" s="1757"/>
    </row>
    <row r="125" spans="2:10" s="1733" customFormat="1" ht="13.2">
      <c r="B125" s="1741"/>
      <c r="C125" s="1748"/>
      <c r="D125" s="1748"/>
      <c r="E125" s="1744"/>
      <c r="F125" s="1743"/>
      <c r="G125" s="1743"/>
      <c r="H125" s="1743"/>
      <c r="I125" s="1757"/>
    </row>
    <row r="126" spans="2:10" s="1733" customFormat="1" ht="13.2">
      <c r="B126" s="1741"/>
      <c r="C126" s="1748"/>
      <c r="D126" s="1748"/>
      <c r="E126" s="1744"/>
      <c r="F126" s="1743"/>
      <c r="G126" s="1743"/>
      <c r="H126" s="1743"/>
      <c r="I126" s="1757"/>
    </row>
    <row r="127" spans="2:10" s="1733" customFormat="1" ht="13.2">
      <c r="B127" s="1741"/>
      <c r="C127" s="1748"/>
      <c r="D127" s="1748"/>
      <c r="E127" s="1744"/>
      <c r="F127" s="1743"/>
      <c r="G127" s="1743"/>
      <c r="H127" s="1743"/>
      <c r="I127" s="1757"/>
    </row>
    <row r="128" spans="2:10" s="1733" customFormat="1" ht="13.2">
      <c r="B128" s="1741"/>
      <c r="C128" s="1748"/>
      <c r="D128" s="1748"/>
      <c r="E128" s="1744"/>
      <c r="F128" s="1743"/>
      <c r="G128" s="1743"/>
      <c r="H128" s="1743"/>
      <c r="I128" s="1757"/>
    </row>
    <row r="129" spans="2:9" s="1733" customFormat="1" ht="13.2">
      <c r="B129" s="1741"/>
      <c r="C129" s="1748"/>
      <c r="D129" s="1748"/>
      <c r="E129" s="1744"/>
      <c r="F129" s="1743"/>
      <c r="G129" s="1743"/>
      <c r="H129" s="1743"/>
      <c r="I129" s="1757"/>
    </row>
    <row r="130" spans="2:9" s="1733" customFormat="1" ht="13.2">
      <c r="B130" s="1741"/>
      <c r="C130" s="1748"/>
      <c r="D130" s="1748"/>
      <c r="E130" s="1744"/>
      <c r="F130" s="1743"/>
      <c r="G130" s="1743"/>
      <c r="H130" s="1743"/>
      <c r="I130" s="1757"/>
    </row>
    <row r="131" spans="2:9" s="1733" customFormat="1" ht="13.2">
      <c r="B131" s="1741"/>
      <c r="C131" s="1748"/>
      <c r="D131" s="1748"/>
      <c r="E131" s="1744"/>
      <c r="F131" s="1743"/>
      <c r="G131" s="1743"/>
      <c r="H131" s="1743"/>
      <c r="I131" s="1757"/>
    </row>
    <row r="132" spans="2:9" s="1733" customFormat="1" ht="13.2">
      <c r="B132" s="1741"/>
      <c r="C132" s="1748"/>
      <c r="D132" s="1748"/>
      <c r="E132" s="1744"/>
      <c r="F132" s="1743"/>
      <c r="G132" s="1743"/>
      <c r="H132" s="1743"/>
      <c r="I132" s="1757"/>
    </row>
    <row r="133" spans="2:9" s="1733" customFormat="1" ht="13.2">
      <c r="B133" s="1741"/>
      <c r="C133" s="1748"/>
      <c r="D133" s="1748"/>
      <c r="E133" s="1744"/>
      <c r="F133" s="1743"/>
      <c r="G133" s="1743"/>
      <c r="H133" s="1743"/>
      <c r="I133" s="1757"/>
    </row>
    <row r="134" spans="2:9" s="1733" customFormat="1" ht="13.2">
      <c r="B134" s="1741"/>
      <c r="C134" s="1748"/>
      <c r="D134" s="1748"/>
      <c r="E134" s="1744"/>
      <c r="F134" s="1743"/>
      <c r="G134" s="1743"/>
      <c r="H134" s="1743"/>
      <c r="I134" s="1757"/>
    </row>
    <row r="135" spans="2:9" s="1733" customFormat="1" ht="13.2">
      <c r="B135" s="1741"/>
      <c r="C135" s="1748"/>
      <c r="D135" s="1748"/>
      <c r="E135" s="1744"/>
      <c r="F135" s="1743"/>
      <c r="G135" s="1743"/>
      <c r="H135" s="1743"/>
      <c r="I135" s="1757"/>
    </row>
    <row r="136" spans="2:9" s="1733" customFormat="1" ht="13.2">
      <c r="B136" s="1741"/>
      <c r="C136" s="1748"/>
      <c r="D136" s="1748"/>
      <c r="E136" s="1744"/>
      <c r="F136" s="1743"/>
      <c r="G136" s="1743"/>
      <c r="H136" s="1743"/>
      <c r="I136" s="1757"/>
    </row>
    <row r="137" spans="2:9" s="1733" customFormat="1" ht="13.2">
      <c r="B137" s="1741"/>
      <c r="C137" s="1748"/>
      <c r="D137" s="1748"/>
      <c r="E137" s="1744"/>
      <c r="F137" s="1743"/>
      <c r="G137" s="1743"/>
      <c r="H137" s="1743"/>
      <c r="I137" s="1757"/>
    </row>
    <row r="138" spans="2:9" s="1733" customFormat="1" ht="13.2">
      <c r="B138" s="1741"/>
      <c r="C138" s="1748"/>
      <c r="D138" s="1748"/>
      <c r="E138" s="1744"/>
      <c r="F138" s="1743"/>
      <c r="G138" s="1743"/>
      <c r="H138" s="1743"/>
      <c r="I138" s="1757"/>
    </row>
    <row r="139" spans="2:9" s="1733" customFormat="1" ht="13.2">
      <c r="B139" s="1741"/>
      <c r="C139" s="1748"/>
      <c r="D139" s="1748"/>
      <c r="E139" s="1744"/>
      <c r="F139" s="1743"/>
      <c r="G139" s="1743"/>
      <c r="H139" s="1743"/>
      <c r="I139" s="1757"/>
    </row>
    <row r="140" spans="2:9" s="1733" customFormat="1" ht="13.2">
      <c r="B140" s="1741"/>
      <c r="C140" s="1748"/>
      <c r="D140" s="1748"/>
      <c r="E140" s="1744"/>
      <c r="F140" s="1743"/>
      <c r="G140" s="1743"/>
      <c r="H140" s="1743"/>
      <c r="I140" s="1757"/>
    </row>
    <row r="141" spans="2:9" s="1733" customFormat="1" ht="13.2">
      <c r="B141" s="1741"/>
      <c r="C141" s="1748"/>
      <c r="D141" s="1748"/>
      <c r="E141" s="1744"/>
      <c r="F141" s="1743"/>
      <c r="G141" s="1743"/>
      <c r="H141" s="1743"/>
      <c r="I141" s="1757"/>
    </row>
    <row r="142" spans="2:9" s="1733" customFormat="1" ht="13.2">
      <c r="B142" s="1741"/>
      <c r="C142" s="1748"/>
      <c r="D142" s="1748"/>
      <c r="E142" s="1744"/>
      <c r="F142" s="1743"/>
      <c r="G142" s="1743"/>
      <c r="H142" s="1743"/>
      <c r="I142" s="1757"/>
    </row>
    <row r="143" spans="2:9" s="1733" customFormat="1" ht="13.2">
      <c r="B143" s="1741"/>
      <c r="C143" s="1748"/>
      <c r="D143" s="1748"/>
      <c r="E143" s="1744"/>
      <c r="F143" s="1743"/>
      <c r="G143" s="1743"/>
      <c r="H143" s="1743"/>
      <c r="I143" s="1757"/>
    </row>
    <row r="144" spans="2:9" s="1733" customFormat="1" ht="13.2">
      <c r="B144" s="1741"/>
      <c r="C144" s="1748"/>
      <c r="D144" s="1748"/>
      <c r="E144" s="1744"/>
      <c r="F144" s="1743"/>
      <c r="G144" s="1743"/>
      <c r="H144" s="1743"/>
      <c r="I144" s="1757"/>
    </row>
    <row r="145" spans="1:11" s="1733" customFormat="1" ht="13.2">
      <c r="B145" s="1741"/>
      <c r="C145" s="1748"/>
      <c r="D145" s="1748"/>
      <c r="E145" s="1744"/>
      <c r="F145" s="1743"/>
      <c r="G145" s="1743"/>
      <c r="H145" s="1743"/>
      <c r="I145" s="1757"/>
    </row>
    <row r="146" spans="1:11" s="1733" customFormat="1" ht="13.2">
      <c r="B146" s="1741"/>
      <c r="C146" s="1748"/>
      <c r="D146" s="1748"/>
      <c r="E146" s="1744"/>
      <c r="F146" s="1743"/>
      <c r="G146" s="1743"/>
      <c r="H146" s="1743"/>
      <c r="I146" s="1757"/>
    </row>
    <row r="147" spans="1:11" s="1733" customFormat="1" ht="13.2">
      <c r="B147" s="1741"/>
      <c r="C147" s="1748"/>
      <c r="D147" s="1748"/>
      <c r="E147" s="1744"/>
      <c r="F147" s="1743"/>
      <c r="G147" s="1743"/>
      <c r="H147" s="1743"/>
      <c r="I147" s="1757"/>
    </row>
    <row r="148" spans="1:11" s="1733" customFormat="1" ht="13.2">
      <c r="B148" s="1741"/>
      <c r="C148" s="1748"/>
      <c r="D148" s="1748"/>
      <c r="E148" s="1744"/>
      <c r="F148" s="1743"/>
      <c r="G148" s="1743"/>
      <c r="H148" s="1743"/>
      <c r="I148" s="1757"/>
      <c r="J148" s="1734" t="s">
        <v>846</v>
      </c>
      <c r="K148" s="1734"/>
    </row>
    <row r="149" spans="1:11" s="1733" customFormat="1" ht="13.2">
      <c r="B149" s="1741"/>
      <c r="C149" s="1748"/>
      <c r="D149" s="1748"/>
      <c r="E149" s="1744"/>
      <c r="F149" s="1743"/>
      <c r="G149" s="1743"/>
      <c r="H149" s="1743"/>
      <c r="I149" s="1757"/>
    </row>
    <row r="150" spans="1:11" s="1733" customFormat="1" ht="13.2">
      <c r="B150" s="1741"/>
      <c r="C150" s="1748" t="s">
        <v>1564</v>
      </c>
      <c r="D150" s="1748"/>
      <c r="E150" s="1743"/>
      <c r="F150" s="1743"/>
      <c r="G150" s="1743"/>
      <c r="H150" s="1743"/>
      <c r="I150" s="1757"/>
    </row>
    <row r="151" spans="1:11" s="1733" customFormat="1" ht="13.2">
      <c r="B151" s="1741"/>
      <c r="C151" s="1748"/>
      <c r="D151" s="1748"/>
      <c r="E151" s="1743"/>
      <c r="F151" s="1743"/>
      <c r="G151" s="1743"/>
      <c r="H151" s="1743"/>
      <c r="I151" s="1757"/>
    </row>
    <row r="152" spans="1:11" s="1733" customFormat="1" ht="13.2">
      <c r="B152" s="1741"/>
      <c r="C152" s="1748"/>
      <c r="D152" s="1748"/>
      <c r="E152" s="1743"/>
      <c r="F152" s="1743"/>
      <c r="G152" s="1743"/>
      <c r="H152" s="1743"/>
      <c r="I152" s="1757"/>
    </row>
    <row r="153" spans="1:11" s="1733" customFormat="1" ht="13.2">
      <c r="A153" s="1740"/>
      <c r="B153" s="1739"/>
      <c r="C153" s="1738" t="s">
        <v>1563</v>
      </c>
      <c r="D153" s="1755"/>
      <c r="E153" s="1736"/>
      <c r="F153" s="1736"/>
      <c r="G153" s="1736"/>
      <c r="H153" s="1736"/>
      <c r="I153" s="1753">
        <f>SUM(I44)</f>
        <v>0</v>
      </c>
    </row>
    <row r="154" spans="1:11" s="1733" customFormat="1" ht="13.2">
      <c r="A154" s="1740"/>
      <c r="B154" s="1739"/>
      <c r="C154" s="1738"/>
      <c r="D154" s="1755"/>
      <c r="E154" s="1736"/>
      <c r="F154" s="1736"/>
      <c r="G154" s="1736"/>
      <c r="H154" s="1736"/>
      <c r="I154" s="1753"/>
    </row>
    <row r="155" spans="1:11" s="1733" customFormat="1" ht="13.2">
      <c r="A155" s="1740"/>
      <c r="B155" s="1739"/>
      <c r="C155" s="1738" t="s">
        <v>849</v>
      </c>
      <c r="D155" s="1755"/>
      <c r="E155" s="1736"/>
      <c r="F155" s="1736"/>
      <c r="G155" s="1736"/>
      <c r="H155" s="1736"/>
      <c r="I155" s="1753">
        <f>SUM(I118)</f>
        <v>0</v>
      </c>
    </row>
    <row r="156" spans="1:11" s="1733" customFormat="1" ht="13.8" thickBot="1">
      <c r="A156" s="1740"/>
      <c r="B156" s="1739"/>
      <c r="C156" s="1738"/>
      <c r="D156" s="1755"/>
      <c r="E156" s="1736"/>
      <c r="F156" s="1736"/>
      <c r="G156" s="1736"/>
      <c r="H156" s="1736"/>
      <c r="I156" s="1753"/>
    </row>
    <row r="157" spans="1:11" s="1733" customFormat="1" ht="13.8" thickTop="1">
      <c r="A157" s="1740"/>
      <c r="B157" s="1739"/>
      <c r="C157" s="1752" t="s">
        <v>650</v>
      </c>
      <c r="D157" s="1756"/>
      <c r="E157" s="1750"/>
      <c r="F157" s="1750"/>
      <c r="G157" s="1750"/>
      <c r="H157" s="1750"/>
      <c r="I157" s="1749">
        <f>SUM(I152:I155)</f>
        <v>0</v>
      </c>
    </row>
    <row r="158" spans="1:11" s="1733" customFormat="1" ht="13.2">
      <c r="A158" s="1740"/>
      <c r="B158" s="1739"/>
      <c r="C158" s="1738"/>
      <c r="D158" s="1755"/>
      <c r="E158" s="1736"/>
      <c r="F158" s="1736"/>
      <c r="G158" s="1736"/>
      <c r="H158" s="1736"/>
      <c r="I158" s="1753"/>
    </row>
    <row r="159" spans="1:11" s="1733" customFormat="1" ht="12" customHeight="1" thickBot="1">
      <c r="A159" s="1740"/>
      <c r="B159" s="1739"/>
      <c r="C159" s="1738" t="s">
        <v>850</v>
      </c>
      <c r="D159" s="1755"/>
      <c r="E159" s="1754">
        <v>0.22</v>
      </c>
      <c r="F159" s="1736"/>
      <c r="G159" s="1736"/>
      <c r="H159" s="1754"/>
      <c r="I159" s="1753">
        <f>SUM(I157*0.22)</f>
        <v>0</v>
      </c>
    </row>
    <row r="160" spans="1:11" s="1733" customFormat="1" ht="13.8" thickTop="1">
      <c r="A160" s="1740"/>
      <c r="B160" s="1739"/>
      <c r="C160" s="1752" t="s">
        <v>650</v>
      </c>
      <c r="D160" s="1751"/>
      <c r="E160" s="1750"/>
      <c r="F160" s="1750"/>
      <c r="G160" s="1750"/>
      <c r="H160" s="1750"/>
      <c r="I160" s="1749">
        <f>SUM(I157:I159)</f>
        <v>0</v>
      </c>
    </row>
    <row r="161" spans="2:10" s="1733" customFormat="1" ht="13.2">
      <c r="B161" s="1741"/>
      <c r="C161" s="1748"/>
      <c r="D161" s="1748"/>
      <c r="E161" s="1744"/>
      <c r="F161" s="1743"/>
      <c r="G161" s="1743"/>
      <c r="H161" s="1743"/>
      <c r="I161" s="1742"/>
      <c r="J161" s="1747"/>
    </row>
    <row r="162" spans="2:10" s="1733" customFormat="1" ht="13.2">
      <c r="B162" s="1741"/>
      <c r="C162" s="1746"/>
      <c r="D162" s="1745"/>
      <c r="E162" s="1744"/>
      <c r="F162" s="1743"/>
      <c r="G162" s="1743"/>
      <c r="H162" s="1743"/>
      <c r="I162" s="1742"/>
    </row>
    <row r="163" spans="2:10" s="1733" customFormat="1" ht="13.2">
      <c r="B163" s="1741"/>
      <c r="C163" s="1746"/>
      <c r="D163" s="1745"/>
      <c r="E163" s="1744"/>
      <c r="F163" s="1743"/>
      <c r="G163" s="1743"/>
      <c r="H163" s="1743"/>
      <c r="I163" s="1742"/>
    </row>
    <row r="164" spans="2:10" s="1733" customFormat="1" ht="13.2">
      <c r="B164" s="1741"/>
      <c r="C164" s="1746"/>
      <c r="D164" s="1745"/>
      <c r="E164" s="1744"/>
      <c r="F164" s="1743"/>
      <c r="G164" s="1743"/>
      <c r="H164" s="1743"/>
      <c r="I164" s="1742"/>
    </row>
    <row r="165" spans="2:10" s="1733" customFormat="1" ht="13.2">
      <c r="B165" s="1741"/>
      <c r="C165" s="1746"/>
      <c r="D165" s="1745"/>
      <c r="E165" s="1744"/>
      <c r="F165" s="1743"/>
      <c r="G165" s="1743"/>
      <c r="H165" s="1743"/>
      <c r="I165" s="1742"/>
    </row>
    <row r="166" spans="2:10" s="1733" customFormat="1" ht="13.2">
      <c r="B166" s="1741"/>
      <c r="C166" s="1746" t="s">
        <v>44</v>
      </c>
      <c r="D166" s="1745"/>
      <c r="E166" s="1744"/>
      <c r="F166" s="1743"/>
      <c r="G166" s="1743"/>
      <c r="H166" s="1743"/>
      <c r="I166" s="1742"/>
    </row>
    <row r="167" spans="2:10" s="1733" customFormat="1" ht="13.2">
      <c r="B167" s="1741"/>
      <c r="C167" s="1746"/>
      <c r="D167" s="1745"/>
      <c r="E167" s="1744"/>
      <c r="F167" s="1743"/>
      <c r="G167" s="1743"/>
      <c r="H167" s="1743"/>
      <c r="I167" s="1742"/>
    </row>
    <row r="168" spans="2:10" s="1733" customFormat="1" ht="13.2">
      <c r="B168" s="1741"/>
      <c r="C168" s="2302" t="s">
        <v>1582</v>
      </c>
      <c r="D168" s="2304"/>
      <c r="E168" s="2304"/>
      <c r="F168" s="2304"/>
      <c r="G168" s="2304"/>
      <c r="H168" s="2304"/>
      <c r="I168" s="2304"/>
      <c r="J168" s="2304"/>
    </row>
    <row r="169" spans="2:10" s="1733" customFormat="1" ht="13.2">
      <c r="B169" s="1741"/>
      <c r="C169" s="2304"/>
      <c r="D169" s="2304"/>
      <c r="E169" s="2304"/>
      <c r="F169" s="2304"/>
      <c r="G169" s="2304"/>
      <c r="H169" s="2304"/>
      <c r="I169" s="2304"/>
      <c r="J169" s="2304"/>
    </row>
    <row r="170" spans="2:10" s="1733" customFormat="1" ht="13.2">
      <c r="B170" s="1741"/>
      <c r="C170" s="2304"/>
      <c r="D170" s="2304"/>
      <c r="E170" s="2304"/>
      <c r="F170" s="2304"/>
      <c r="G170" s="2304"/>
      <c r="H170" s="2304"/>
      <c r="I170" s="2304"/>
      <c r="J170" s="2304"/>
    </row>
    <row r="171" spans="2:10" s="1733" customFormat="1" ht="13.2">
      <c r="B171" s="1741"/>
      <c r="C171" s="2304"/>
      <c r="D171" s="2304"/>
      <c r="E171" s="2304"/>
      <c r="F171" s="2304"/>
      <c r="G171" s="2304"/>
      <c r="H171" s="2304"/>
      <c r="I171" s="2304"/>
      <c r="J171" s="2304"/>
    </row>
    <row r="172" spans="2:10" s="1733" customFormat="1" ht="13.2">
      <c r="B172" s="1741"/>
      <c r="C172" s="2304"/>
      <c r="D172" s="2304"/>
      <c r="E172" s="2304"/>
      <c r="F172" s="2304"/>
      <c r="G172" s="2304"/>
      <c r="H172" s="2304"/>
      <c r="I172" s="2304"/>
      <c r="J172" s="2304"/>
    </row>
    <row r="173" spans="2:10" s="1733" customFormat="1" ht="13.2">
      <c r="B173" s="1741"/>
      <c r="C173" s="2304"/>
      <c r="D173" s="2304"/>
      <c r="E173" s="2304"/>
      <c r="F173" s="2304"/>
      <c r="G173" s="2304"/>
      <c r="H173" s="2304"/>
      <c r="I173" s="2304"/>
      <c r="J173" s="2304"/>
    </row>
    <row r="174" spans="2:10" s="1733" customFormat="1" ht="13.2">
      <c r="B174" s="1741"/>
      <c r="C174" s="2304"/>
      <c r="D174" s="2304"/>
      <c r="E174" s="2304"/>
      <c r="F174" s="2304"/>
      <c r="G174" s="2304"/>
      <c r="H174" s="2304"/>
      <c r="I174" s="2304"/>
      <c r="J174" s="2304"/>
    </row>
    <row r="175" spans="2:10" s="1733" customFormat="1" ht="13.2">
      <c r="B175" s="1741"/>
      <c r="C175" s="2304"/>
      <c r="D175" s="2304"/>
      <c r="E175" s="2304"/>
      <c r="F175" s="2304"/>
      <c r="G175" s="2304"/>
      <c r="H175" s="2304"/>
      <c r="I175" s="2304"/>
      <c r="J175" s="2304"/>
    </row>
    <row r="176" spans="2:10" s="1733" customFormat="1" ht="13.2">
      <c r="B176" s="1741"/>
      <c r="C176" s="2304"/>
      <c r="D176" s="2304"/>
      <c r="E176" s="2304"/>
      <c r="F176" s="2304"/>
      <c r="G176" s="2304"/>
      <c r="H176" s="2304"/>
      <c r="I176" s="2304"/>
      <c r="J176" s="2304"/>
    </row>
    <row r="177" spans="1:10" s="1733" customFormat="1" ht="13.2">
      <c r="B177" s="1741"/>
      <c r="C177" s="2304"/>
      <c r="D177" s="2304"/>
      <c r="E177" s="2304"/>
      <c r="F177" s="2304"/>
      <c r="G177" s="2304"/>
      <c r="H177" s="2304"/>
      <c r="I177" s="2304"/>
      <c r="J177" s="2304"/>
    </row>
    <row r="178" spans="1:10" s="1733" customFormat="1" ht="31.5" customHeight="1">
      <c r="B178" s="1741"/>
      <c r="C178" s="2304"/>
      <c r="D178" s="2304"/>
      <c r="E178" s="2304"/>
      <c r="F178" s="2304"/>
      <c r="G178" s="2304"/>
      <c r="H178" s="2304"/>
      <c r="I178" s="2304"/>
      <c r="J178" s="2304"/>
    </row>
    <row r="179" spans="1:10" s="1733" customFormat="1" ht="13.2">
      <c r="A179" s="1740"/>
      <c r="B179" s="1739"/>
      <c r="C179" s="1738"/>
      <c r="D179" s="1737"/>
      <c r="E179" s="1736"/>
      <c r="F179" s="1736"/>
      <c r="G179" s="1736"/>
      <c r="H179" s="1736"/>
      <c r="I179" s="1735"/>
    </row>
    <row r="180" spans="1:10" s="1733" customFormat="1" ht="13.2">
      <c r="A180" s="1740"/>
      <c r="B180" s="1739"/>
      <c r="C180" s="1738"/>
      <c r="D180" s="1737"/>
      <c r="E180" s="1736"/>
      <c r="F180" s="1736"/>
      <c r="G180" s="1736"/>
      <c r="H180" s="1736"/>
      <c r="I180" s="1735"/>
    </row>
    <row r="181" spans="1:10" s="1733" customFormat="1" ht="13.2">
      <c r="A181" s="1740"/>
      <c r="B181" s="1739"/>
      <c r="C181" s="1738"/>
      <c r="D181" s="1737"/>
      <c r="E181" s="1736"/>
      <c r="F181" s="1736"/>
      <c r="G181" s="1736"/>
      <c r="H181" s="1736"/>
      <c r="I181" s="1735"/>
    </row>
    <row r="182" spans="1:10" s="1733" customFormat="1" ht="13.2">
      <c r="A182" s="1740"/>
      <c r="B182" s="1739"/>
      <c r="C182" s="1738"/>
      <c r="D182" s="1737"/>
      <c r="E182" s="1736"/>
      <c r="F182" s="1736"/>
      <c r="G182" s="1736"/>
      <c r="H182" s="1736"/>
      <c r="I182" s="1735"/>
    </row>
    <row r="183" spans="1:10" s="1733" customFormat="1" ht="13.2">
      <c r="A183" s="1740"/>
      <c r="B183" s="1739"/>
      <c r="C183" s="1738"/>
      <c r="D183" s="1737"/>
      <c r="E183" s="1736"/>
      <c r="F183" s="1736"/>
      <c r="G183" s="1736"/>
      <c r="H183" s="1736"/>
      <c r="I183" s="1735"/>
    </row>
    <row r="184" spans="1:10" s="1733" customFormat="1" ht="13.2">
      <c r="A184" s="1740"/>
      <c r="B184" s="1739"/>
      <c r="C184" s="1738"/>
      <c r="D184" s="1737"/>
      <c r="E184" s="1736"/>
      <c r="F184" s="1736"/>
      <c r="G184" s="1736"/>
      <c r="H184" s="1736"/>
      <c r="I184" s="1735"/>
    </row>
    <row r="185" spans="1:10" s="1733" customFormat="1" ht="13.2">
      <c r="A185" s="1740"/>
      <c r="B185" s="1739"/>
      <c r="C185" s="1738"/>
      <c r="D185" s="1737"/>
      <c r="E185" s="1736"/>
      <c r="F185" s="1736"/>
      <c r="G185" s="1736"/>
      <c r="H185" s="1736"/>
      <c r="I185" s="1735"/>
    </row>
    <row r="186" spans="1:10" s="1733" customFormat="1" ht="13.2">
      <c r="A186" s="1740"/>
      <c r="B186" s="1739"/>
      <c r="C186" s="1738"/>
      <c r="D186" s="1737"/>
      <c r="E186" s="1736"/>
      <c r="F186" s="1736"/>
      <c r="G186" s="1736"/>
      <c r="H186" s="1736"/>
      <c r="I186" s="1735"/>
    </row>
    <row r="187" spans="1:10" s="1733" customFormat="1" ht="13.2">
      <c r="A187" s="1740"/>
      <c r="B187" s="1739"/>
      <c r="C187" s="1738"/>
      <c r="D187" s="1737"/>
      <c r="E187" s="1736"/>
      <c r="F187" s="1736"/>
      <c r="G187" s="1736"/>
      <c r="H187" s="1736"/>
      <c r="I187" s="1735"/>
    </row>
    <row r="188" spans="1:10" s="1733" customFormat="1" ht="13.2">
      <c r="A188" s="1740"/>
      <c r="B188" s="1739"/>
      <c r="C188" s="1738"/>
      <c r="D188" s="1737"/>
      <c r="E188" s="1736"/>
      <c r="F188" s="1736"/>
      <c r="G188" s="1736"/>
      <c r="H188" s="1736"/>
      <c r="I188" s="1735"/>
    </row>
    <row r="189" spans="1:10" s="1733" customFormat="1" ht="13.2">
      <c r="A189" s="1740"/>
      <c r="B189" s="1739"/>
      <c r="C189" s="1738"/>
      <c r="D189" s="1737"/>
      <c r="E189" s="1736"/>
      <c r="F189" s="1736"/>
      <c r="G189" s="1736"/>
      <c r="H189" s="1736"/>
      <c r="I189" s="1735"/>
    </row>
    <row r="190" spans="1:10" s="1733" customFormat="1" ht="13.2">
      <c r="A190" s="1740"/>
      <c r="B190" s="1739"/>
      <c r="C190" s="1738"/>
      <c r="D190" s="1737"/>
      <c r="E190" s="1736"/>
      <c r="F190" s="1736"/>
      <c r="G190" s="1736"/>
      <c r="H190" s="1736"/>
      <c r="I190" s="1735"/>
    </row>
    <row r="191" spans="1:10" s="1733" customFormat="1" ht="13.2">
      <c r="A191" s="1740"/>
      <c r="B191" s="1739"/>
      <c r="C191" s="1738"/>
      <c r="D191" s="1737"/>
      <c r="E191" s="1736"/>
      <c r="F191" s="1736"/>
      <c r="G191" s="1736"/>
      <c r="H191" s="1736"/>
      <c r="I191" s="1735"/>
    </row>
    <row r="192" spans="1:10" s="1733" customFormat="1" ht="13.2">
      <c r="A192" s="1740"/>
      <c r="B192" s="1739"/>
      <c r="C192" s="1738"/>
      <c r="D192" s="1737"/>
      <c r="E192" s="1736"/>
      <c r="F192" s="1736"/>
      <c r="G192" s="1736"/>
      <c r="H192" s="1736"/>
      <c r="I192" s="1735"/>
    </row>
    <row r="193" spans="1:9" s="1733" customFormat="1" ht="13.2">
      <c r="A193" s="1740"/>
      <c r="B193" s="1739"/>
      <c r="C193" s="1738"/>
      <c r="D193" s="1737"/>
      <c r="E193" s="1736"/>
      <c r="F193" s="1736"/>
      <c r="G193" s="1736"/>
      <c r="H193" s="1736"/>
      <c r="I193" s="1735"/>
    </row>
    <row r="194" spans="1:9" s="1733" customFormat="1" ht="13.2">
      <c r="A194" s="1740"/>
      <c r="B194" s="1739"/>
      <c r="C194" s="1738"/>
      <c r="D194" s="1737"/>
      <c r="E194" s="1736"/>
      <c r="F194" s="1736"/>
      <c r="G194" s="1736"/>
      <c r="H194" s="1736"/>
      <c r="I194" s="1735"/>
    </row>
    <row r="195" spans="1:9" s="1733" customFormat="1" ht="13.2">
      <c r="A195" s="1740"/>
      <c r="B195" s="1739"/>
      <c r="C195" s="1738"/>
      <c r="D195" s="1737"/>
      <c r="E195" s="1736"/>
      <c r="F195" s="1736"/>
      <c r="G195" s="1736"/>
      <c r="H195" s="1736"/>
      <c r="I195" s="1735"/>
    </row>
    <row r="196" spans="1:9" s="1733" customFormat="1" ht="13.2">
      <c r="A196" s="1740"/>
      <c r="B196" s="1739"/>
      <c r="C196" s="1738"/>
      <c r="D196" s="1737"/>
      <c r="E196" s="1736"/>
      <c r="F196" s="1736"/>
      <c r="G196" s="1736"/>
      <c r="H196" s="1736"/>
      <c r="I196" s="1735"/>
    </row>
    <row r="197" spans="1:9" s="1733" customFormat="1" ht="13.2">
      <c r="A197" s="1740"/>
      <c r="B197" s="1739"/>
      <c r="C197" s="1738"/>
      <c r="D197" s="1737"/>
      <c r="E197" s="1736"/>
      <c r="F197" s="1736"/>
      <c r="G197" s="1736"/>
      <c r="H197" s="1736"/>
      <c r="I197" s="1735"/>
    </row>
    <row r="198" spans="1:9" s="1733" customFormat="1" ht="13.2">
      <c r="A198" s="1740"/>
      <c r="B198" s="1739"/>
      <c r="C198" s="1738"/>
      <c r="D198" s="1737"/>
      <c r="E198" s="1736"/>
      <c r="F198" s="1736"/>
      <c r="G198" s="1736"/>
      <c r="H198" s="1736"/>
      <c r="I198" s="1735"/>
    </row>
    <row r="199" spans="1:9" s="1733" customFormat="1" ht="13.2">
      <c r="A199" s="1740"/>
      <c r="B199" s="1739"/>
      <c r="C199" s="1738"/>
      <c r="D199" s="1737"/>
      <c r="E199" s="1736"/>
      <c r="F199" s="1736"/>
      <c r="G199" s="1736"/>
      <c r="H199" s="1736"/>
      <c r="I199" s="1735"/>
    </row>
    <row r="200" spans="1:9" s="1733" customFormat="1" ht="13.2">
      <c r="A200" s="1740"/>
      <c r="B200" s="1739"/>
      <c r="C200" s="1738"/>
      <c r="D200" s="1737"/>
      <c r="E200" s="1736"/>
      <c r="F200" s="1736"/>
      <c r="G200" s="1736"/>
      <c r="H200" s="1736"/>
      <c r="I200" s="1735"/>
    </row>
    <row r="201" spans="1:9" s="1733" customFormat="1" ht="13.2">
      <c r="A201" s="1740"/>
      <c r="B201" s="1739"/>
      <c r="C201" s="1738"/>
      <c r="D201" s="1737"/>
      <c r="E201" s="1736"/>
      <c r="F201" s="1736"/>
      <c r="G201" s="1736"/>
      <c r="H201" s="1736"/>
      <c r="I201" s="1735"/>
    </row>
    <row r="202" spans="1:9" s="1733" customFormat="1" ht="13.2">
      <c r="A202" s="1740"/>
      <c r="B202" s="1739"/>
      <c r="C202" s="1738"/>
      <c r="D202" s="1737"/>
      <c r="E202" s="1736"/>
      <c r="F202" s="1736"/>
      <c r="G202" s="1736"/>
      <c r="H202" s="1736"/>
      <c r="I202" s="1735"/>
    </row>
    <row r="203" spans="1:9" s="1733" customFormat="1" ht="13.2">
      <c r="A203" s="1740"/>
      <c r="B203" s="1739"/>
      <c r="C203" s="1738"/>
      <c r="D203" s="1737"/>
      <c r="E203" s="1736"/>
      <c r="F203" s="1736"/>
      <c r="G203" s="1736"/>
      <c r="H203" s="1736"/>
      <c r="I203" s="1735"/>
    </row>
    <row r="204" spans="1:9" s="1733" customFormat="1" ht="13.2">
      <c r="A204" s="1740"/>
      <c r="B204" s="1739"/>
      <c r="C204" s="1738"/>
      <c r="D204" s="1737"/>
      <c r="E204" s="1736"/>
      <c r="F204" s="1736"/>
      <c r="G204" s="1736"/>
      <c r="H204" s="1736"/>
      <c r="I204" s="1735"/>
    </row>
    <row r="205" spans="1:9" s="1733" customFormat="1" ht="13.2">
      <c r="A205" s="1740"/>
      <c r="B205" s="1739"/>
      <c r="C205" s="1738"/>
      <c r="D205" s="1737"/>
      <c r="E205" s="1736"/>
      <c r="F205" s="1736"/>
      <c r="G205" s="1736"/>
      <c r="H205" s="1736"/>
      <c r="I205" s="1735"/>
    </row>
    <row r="206" spans="1:9" s="1733" customFormat="1" ht="13.2">
      <c r="A206" s="1740"/>
      <c r="B206" s="1739"/>
      <c r="C206" s="1738"/>
      <c r="D206" s="1737"/>
      <c r="E206" s="1736"/>
      <c r="F206" s="1736"/>
      <c r="G206" s="1736"/>
      <c r="H206" s="1736"/>
      <c r="I206" s="1735"/>
    </row>
    <row r="207" spans="1:9" s="1733" customFormat="1" ht="13.2">
      <c r="A207" s="1740"/>
      <c r="B207" s="1739"/>
      <c r="C207" s="1738"/>
      <c r="D207" s="1737"/>
      <c r="E207" s="1736"/>
      <c r="F207" s="1736"/>
      <c r="G207" s="1736"/>
      <c r="H207" s="1736"/>
      <c r="I207" s="1735"/>
    </row>
    <row r="208" spans="1:9" s="1733" customFormat="1" ht="13.2">
      <c r="A208" s="1740"/>
      <c r="B208" s="1739"/>
      <c r="C208" s="1738"/>
      <c r="D208" s="1737"/>
      <c r="E208" s="1736"/>
      <c r="F208" s="1736"/>
      <c r="G208" s="1736"/>
      <c r="H208" s="1736"/>
      <c r="I208" s="1735"/>
    </row>
    <row r="209" spans="1:10" s="1733" customFormat="1" ht="13.2">
      <c r="A209" s="1740"/>
      <c r="B209" s="1739"/>
      <c r="C209" s="1738"/>
      <c r="D209" s="1737"/>
      <c r="E209" s="1736"/>
      <c r="F209" s="1736"/>
      <c r="G209" s="1736"/>
      <c r="H209" s="1736"/>
      <c r="I209" s="1735"/>
    </row>
    <row r="210" spans="1:10" s="1733" customFormat="1" ht="13.2">
      <c r="A210" s="1740"/>
      <c r="B210" s="1739"/>
      <c r="C210" s="1738"/>
      <c r="D210" s="1737"/>
      <c r="E210" s="1736"/>
      <c r="F210" s="1736"/>
      <c r="G210" s="1736"/>
      <c r="H210" s="1736"/>
      <c r="I210" s="1735"/>
    </row>
    <row r="211" spans="1:10" s="1733" customFormat="1" ht="13.2">
      <c r="A211" s="1740"/>
      <c r="B211" s="1739"/>
      <c r="C211" s="1738"/>
      <c r="D211" s="1737"/>
      <c r="E211" s="1736"/>
      <c r="F211" s="1736"/>
      <c r="G211" s="1736"/>
      <c r="H211" s="1736"/>
      <c r="I211" s="1735"/>
    </row>
    <row r="212" spans="1:10" s="1733" customFormat="1" ht="13.2">
      <c r="A212" s="1740"/>
      <c r="B212" s="1739"/>
      <c r="C212" s="1738"/>
      <c r="D212" s="1737"/>
      <c r="E212" s="1736"/>
      <c r="F212" s="1736"/>
      <c r="G212" s="1736"/>
      <c r="H212" s="1736"/>
      <c r="I212" s="1735"/>
    </row>
    <row r="213" spans="1:10" s="1733" customFormat="1" ht="13.2">
      <c r="A213" s="1740"/>
      <c r="B213" s="1739"/>
      <c r="C213" s="1738"/>
      <c r="D213" s="1737"/>
      <c r="E213" s="1736"/>
      <c r="F213" s="1736"/>
      <c r="G213" s="1736"/>
      <c r="H213" s="1736"/>
      <c r="I213" s="1735"/>
    </row>
    <row r="214" spans="1:10" s="1733" customFormat="1" ht="13.2">
      <c r="A214" s="1740"/>
      <c r="B214" s="1739"/>
      <c r="C214" s="1738"/>
      <c r="D214" s="1737"/>
      <c r="E214" s="1736"/>
      <c r="F214" s="1736"/>
      <c r="G214" s="1736"/>
      <c r="H214" s="1736"/>
      <c r="I214" s="1735"/>
    </row>
    <row r="215" spans="1:10" s="1733" customFormat="1" ht="13.2">
      <c r="A215" s="1740"/>
      <c r="B215" s="1739"/>
      <c r="C215" s="1738"/>
      <c r="D215" s="1737"/>
      <c r="E215" s="1736"/>
      <c r="F215" s="1736"/>
      <c r="G215" s="1736"/>
      <c r="H215" s="1736"/>
      <c r="I215" s="1735"/>
    </row>
    <row r="216" spans="1:10" s="1733" customFormat="1" ht="13.2">
      <c r="A216" s="1740"/>
      <c r="B216" s="1739"/>
      <c r="C216" s="1738"/>
      <c r="D216" s="1737"/>
      <c r="E216" s="1736"/>
      <c r="F216" s="1736"/>
      <c r="G216" s="1736"/>
      <c r="H216" s="1736"/>
      <c r="I216" s="1735"/>
    </row>
    <row r="217" spans="1:10" s="1733" customFormat="1" ht="13.2">
      <c r="A217" s="1740"/>
      <c r="B217" s="1739"/>
      <c r="C217" s="1738"/>
      <c r="D217" s="1737"/>
      <c r="E217" s="1736"/>
      <c r="F217" s="1736"/>
      <c r="G217" s="1736"/>
      <c r="H217" s="1736"/>
      <c r="I217" s="1735"/>
    </row>
    <row r="218" spans="1:10" s="1733" customFormat="1" ht="13.2">
      <c r="A218" s="1740"/>
      <c r="B218" s="1739"/>
      <c r="C218" s="1738"/>
      <c r="D218" s="1737"/>
      <c r="E218" s="1736"/>
      <c r="F218" s="1736"/>
      <c r="G218" s="1736"/>
      <c r="H218" s="1736"/>
      <c r="I218" s="1735"/>
    </row>
    <row r="219" spans="1:10" s="1733" customFormat="1" ht="13.2">
      <c r="A219" s="1740"/>
      <c r="B219" s="1739"/>
      <c r="C219" s="1738"/>
      <c r="D219" s="1737"/>
      <c r="E219" s="1736"/>
      <c r="F219" s="1736"/>
      <c r="G219" s="1736"/>
      <c r="H219" s="1736"/>
      <c r="I219" s="1735"/>
    </row>
    <row r="220" spans="1:10" s="1733" customFormat="1" ht="13.2">
      <c r="A220" s="1740"/>
      <c r="B220" s="1739"/>
      <c r="C220" s="1738"/>
      <c r="D220" s="1737"/>
      <c r="E220" s="1736"/>
      <c r="F220" s="1736"/>
      <c r="G220" s="1736"/>
      <c r="H220" s="1736"/>
      <c r="I220" s="1735"/>
    </row>
    <row r="221" spans="1:10" s="1733" customFormat="1" ht="13.2">
      <c r="A221" s="1740"/>
      <c r="B221" s="1739"/>
      <c r="C221" s="1738"/>
      <c r="D221" s="1737"/>
      <c r="E221" s="1736"/>
      <c r="F221" s="1736"/>
      <c r="G221" s="1736"/>
      <c r="H221" s="1736"/>
      <c r="I221" s="1735"/>
    </row>
    <row r="222" spans="1:10" s="1733" customFormat="1" ht="13.2">
      <c r="A222" s="1740"/>
      <c r="B222" s="1739"/>
      <c r="C222" s="1738"/>
      <c r="D222" s="1737"/>
      <c r="E222" s="1736"/>
      <c r="F222" s="1736"/>
      <c r="G222" s="1736"/>
      <c r="H222" s="1736"/>
      <c r="I222" s="1735"/>
      <c r="J222" s="1734" t="s">
        <v>852</v>
      </c>
    </row>
  </sheetData>
  <sheetProtection algorithmName="SHA-512" hashValue="t0wcg2bqQzj3hulXyLTWF/Nx0x0beJYKesHsgZ9h5d3D2brIa7aS49yQ/RwVte53hlMoSfiI9sqo0nVvh/zySg==" saltValue="g9rYiQsSZbiU3s6zGJYcXQ==" spinCount="100000" sheet="1" objects="1" scenarios="1" selectLockedCells="1"/>
  <mergeCells count="1">
    <mergeCell ref="C168:J178"/>
  </mergeCells>
  <dataValidations count="1">
    <dataValidation type="custom" allowBlank="1" showInputMessage="1" showErrorMessage="1" error="Ceno na e.m. je potrebno vnesti na dve decimalni mesti " sqref="H6:H42 H100:H116">
      <formula1>H6=ROUND(H6,2)</formula1>
    </dataValidation>
  </dataValidations>
  <pageMargins left="0.99" right="0.41" top="0.98425196850393704" bottom="0.98425196850393704" header="0.51181102362204722" footer="0.51181102362204722"/>
  <pageSetup paperSize="9" scale="75" orientation="portrait" r:id="rId1"/>
  <headerFooter alignWithMargins="0">
    <oddFooter xml:space="preserve">&amp;R&amp;14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06"/>
  <sheetViews>
    <sheetView view="pageBreakPreview" topLeftCell="A214" zoomScale="110" zoomScaleNormal="100" zoomScaleSheetLayoutView="110" workbookViewId="0">
      <selection activeCell="F207" sqref="F207"/>
    </sheetView>
  </sheetViews>
  <sheetFormatPr defaultColWidth="9.109375" defaultRowHeight="13.2"/>
  <cols>
    <col min="1" max="1" width="3.5546875" style="30" customWidth="1"/>
    <col min="2" max="2" width="2.44140625" style="30" customWidth="1"/>
    <col min="3" max="3" width="9.109375" style="30"/>
    <col min="4" max="4" width="14.44140625" style="30" customWidth="1"/>
    <col min="5" max="5" width="10.33203125" style="213" customWidth="1"/>
    <col min="6" max="6" width="16.44140625" style="231" customWidth="1"/>
    <col min="7" max="7" width="12.88671875" style="30" customWidth="1"/>
    <col min="8" max="8" width="17" style="30" customWidth="1"/>
    <col min="9" max="9" width="15.44140625" style="30" hidden="1" customWidth="1"/>
    <col min="10" max="10" width="12.6640625" style="30" customWidth="1"/>
    <col min="11" max="16384" width="9.109375" style="30"/>
  </cols>
  <sheetData>
    <row r="1" spans="1:11" ht="14.4">
      <c r="A1"/>
      <c r="B1" s="128"/>
      <c r="C1" s="2162" t="s">
        <v>305</v>
      </c>
      <c r="D1" s="2162"/>
      <c r="E1" s="2162"/>
      <c r="F1" s="2162"/>
      <c r="G1" s="2162"/>
      <c r="H1" s="2162"/>
      <c r="I1" s="2162"/>
      <c r="J1" s="34"/>
      <c r="K1" s="34"/>
    </row>
    <row r="2" spans="1:11" ht="21" customHeight="1">
      <c r="A2"/>
      <c r="B2" s="128"/>
      <c r="C2" s="2163"/>
      <c r="D2" s="2163"/>
      <c r="E2" s="2163"/>
      <c r="F2" s="2163"/>
      <c r="G2" s="2163"/>
      <c r="H2" s="2163"/>
      <c r="I2" s="2163"/>
      <c r="J2" s="34"/>
      <c r="K2" s="34"/>
    </row>
    <row r="3" spans="1:11" ht="27.75" customHeight="1">
      <c r="A3"/>
      <c r="B3" s="128"/>
      <c r="C3" s="129" t="s">
        <v>217</v>
      </c>
      <c r="D3" s="97"/>
      <c r="E3" s="127"/>
      <c r="F3" s="127"/>
      <c r="G3" s="97"/>
      <c r="H3" s="97"/>
      <c r="I3"/>
      <c r="J3" s="34"/>
      <c r="K3" s="34"/>
    </row>
    <row r="4" spans="1:11" ht="12.75" customHeight="1">
      <c r="A4"/>
      <c r="B4" s="128"/>
      <c r="C4" s="129"/>
      <c r="D4" s="97"/>
      <c r="E4" s="127"/>
      <c r="F4" s="127"/>
      <c r="G4" s="97"/>
      <c r="H4" s="97"/>
      <c r="I4"/>
      <c r="J4" s="34"/>
      <c r="K4" s="34"/>
    </row>
    <row r="5" spans="1:11" s="35" customFormat="1" ht="15.6">
      <c r="A5"/>
      <c r="B5" s="128"/>
      <c r="C5" s="97"/>
      <c r="D5" s="130" t="s">
        <v>29</v>
      </c>
      <c r="E5" s="190"/>
      <c r="F5" s="127"/>
      <c r="G5" s="97"/>
      <c r="H5" s="97"/>
      <c r="I5"/>
    </row>
    <row r="6" spans="1:11" ht="14.4">
      <c r="A6"/>
      <c r="B6" s="128"/>
      <c r="C6" s="97"/>
      <c r="D6" s="76"/>
      <c r="E6" s="127"/>
      <c r="F6" s="127"/>
      <c r="G6" s="97"/>
      <c r="H6" s="97"/>
      <c r="I6"/>
      <c r="J6" s="34"/>
      <c r="K6" s="34"/>
    </row>
    <row r="7" spans="1:11">
      <c r="A7" s="7"/>
      <c r="B7" s="131" t="s">
        <v>30</v>
      </c>
      <c r="C7" s="132" t="s">
        <v>9</v>
      </c>
      <c r="D7" s="132"/>
      <c r="E7" s="191"/>
      <c r="F7" s="191"/>
      <c r="G7" s="132"/>
      <c r="H7" s="133">
        <f>H82</f>
        <v>0</v>
      </c>
      <c r="I7" s="36">
        <f>[1]popis!H43</f>
        <v>8220</v>
      </c>
      <c r="J7" s="34"/>
      <c r="K7" s="34"/>
    </row>
    <row r="8" spans="1:11" s="32" customFormat="1">
      <c r="A8" s="7"/>
      <c r="B8" s="131"/>
      <c r="C8" s="132"/>
      <c r="D8" s="132"/>
      <c r="E8" s="191"/>
      <c r="F8" s="191"/>
      <c r="G8" s="132"/>
      <c r="H8" s="132"/>
      <c r="I8" s="37"/>
      <c r="J8" s="33"/>
      <c r="K8" s="33"/>
    </row>
    <row r="9" spans="1:11" s="32" customFormat="1">
      <c r="A9" s="7"/>
      <c r="B9" s="131" t="s">
        <v>31</v>
      </c>
      <c r="C9" s="132" t="s">
        <v>169</v>
      </c>
      <c r="D9" s="132"/>
      <c r="E9" s="191"/>
      <c r="F9" s="191"/>
      <c r="G9" s="132"/>
      <c r="H9" s="133">
        <f>H135</f>
        <v>0</v>
      </c>
      <c r="I9" s="36">
        <f>[1]popis!H118</f>
        <v>36826.775563345022</v>
      </c>
      <c r="J9" s="33"/>
      <c r="K9" s="33"/>
    </row>
    <row r="10" spans="1:11">
      <c r="A10" s="7"/>
      <c r="B10" s="131"/>
      <c r="C10" s="132"/>
      <c r="D10" s="132"/>
      <c r="E10" s="191"/>
      <c r="F10" s="191"/>
      <c r="G10" s="132"/>
      <c r="H10" s="132"/>
      <c r="I10" s="37"/>
      <c r="J10" s="34"/>
      <c r="K10" s="34"/>
    </row>
    <row r="11" spans="1:11">
      <c r="A11" s="7"/>
      <c r="B11" s="131" t="s">
        <v>32</v>
      </c>
      <c r="C11" s="132" t="s">
        <v>7</v>
      </c>
      <c r="D11" s="132"/>
      <c r="E11" s="191"/>
      <c r="F11" s="191"/>
      <c r="G11" s="132"/>
      <c r="H11" s="133">
        <f>H166</f>
        <v>0</v>
      </c>
      <c r="I11" s="36">
        <f>[1]popis!H155</f>
        <v>3483.8</v>
      </c>
      <c r="J11" s="34"/>
      <c r="K11" s="34"/>
    </row>
    <row r="12" spans="1:11" s="32" customFormat="1">
      <c r="A12" s="7"/>
      <c r="B12" s="131"/>
      <c r="C12" s="132"/>
      <c r="D12" s="132"/>
      <c r="E12" s="191"/>
      <c r="F12" s="191"/>
      <c r="G12" s="132"/>
      <c r="H12" s="132"/>
      <c r="I12" s="36"/>
      <c r="J12" s="33"/>
      <c r="K12" s="33"/>
    </row>
    <row r="13" spans="1:11" s="7" customFormat="1">
      <c r="B13" s="131" t="s">
        <v>33</v>
      </c>
      <c r="C13" s="132" t="s">
        <v>216</v>
      </c>
      <c r="D13" s="132"/>
      <c r="E13" s="191"/>
      <c r="F13" s="191"/>
      <c r="G13" s="132"/>
      <c r="H13" s="133">
        <f>H181</f>
        <v>0</v>
      </c>
      <c r="I13" s="36">
        <f>[2]popis!H183</f>
        <v>150</v>
      </c>
    </row>
    <row r="14" spans="1:11" s="7" customFormat="1">
      <c r="B14" s="131"/>
      <c r="C14" s="132"/>
      <c r="D14" s="132"/>
      <c r="E14" s="191"/>
      <c r="F14" s="191"/>
      <c r="G14" s="132"/>
      <c r="H14" s="132"/>
      <c r="I14" s="36"/>
    </row>
    <row r="15" spans="1:11" s="32" customFormat="1">
      <c r="A15" s="7"/>
      <c r="B15" s="131" t="s">
        <v>60</v>
      </c>
      <c r="C15" s="132" t="s">
        <v>137</v>
      </c>
      <c r="D15" s="132"/>
      <c r="E15" s="191"/>
      <c r="F15" s="191"/>
      <c r="G15" s="132"/>
      <c r="H15" s="133">
        <f>H346</f>
        <v>0</v>
      </c>
      <c r="I15" s="36">
        <f>[1]popis!H298</f>
        <v>81322.24920714405</v>
      </c>
      <c r="J15" s="33"/>
      <c r="K15" s="33"/>
    </row>
    <row r="16" spans="1:11" s="35" customFormat="1">
      <c r="A16" s="7"/>
      <c r="B16" s="131"/>
      <c r="C16" s="132"/>
      <c r="D16" s="132"/>
      <c r="E16" s="191"/>
      <c r="F16" s="191"/>
      <c r="G16" s="132"/>
      <c r="H16" s="132"/>
      <c r="I16" s="36"/>
    </row>
    <row r="17" spans="1:11" s="31" customFormat="1">
      <c r="A17" s="7"/>
      <c r="B17" s="131" t="s">
        <v>57</v>
      </c>
      <c r="C17" s="132" t="s">
        <v>58</v>
      </c>
      <c r="D17" s="132"/>
      <c r="E17" s="191"/>
      <c r="F17" s="191"/>
      <c r="G17" s="132"/>
      <c r="H17" s="133">
        <v>0</v>
      </c>
      <c r="I17" s="36">
        <f>[1]popis!H316</f>
        <v>7040</v>
      </c>
    </row>
    <row r="18" spans="1:11" s="31" customFormat="1" ht="14.4">
      <c r="A18"/>
      <c r="B18" s="134"/>
      <c r="C18" s="43"/>
      <c r="D18" s="43"/>
      <c r="E18" s="192"/>
      <c r="F18" s="192"/>
      <c r="G18" s="43"/>
      <c r="H18" s="43"/>
      <c r="I18" s="24"/>
    </row>
    <row r="19" spans="1:11">
      <c r="A19" s="7"/>
      <c r="B19" s="135" t="s">
        <v>47</v>
      </c>
      <c r="C19" s="136" t="s">
        <v>188</v>
      </c>
      <c r="D19" s="136"/>
      <c r="E19" s="193"/>
      <c r="F19" s="193"/>
      <c r="G19" s="136"/>
      <c r="H19" s="137">
        <f>H375</f>
        <v>0</v>
      </c>
      <c r="I19" s="38">
        <f>[1]popis!H346</f>
        <v>10277.856495409782</v>
      </c>
      <c r="J19" s="34"/>
      <c r="K19" s="34"/>
    </row>
    <row r="20" spans="1:11" ht="14.4">
      <c r="A20"/>
      <c r="B20" s="39"/>
      <c r="C20" s="40"/>
      <c r="D20" s="41"/>
      <c r="E20" s="194"/>
      <c r="F20" s="194"/>
      <c r="G20" s="42"/>
      <c r="H20" s="43"/>
      <c r="I20" s="44"/>
      <c r="J20" s="34"/>
      <c r="K20" s="34"/>
    </row>
    <row r="21" spans="1:11" ht="15" thickBot="1">
      <c r="A21" s="9"/>
      <c r="B21" s="138"/>
      <c r="C21" s="139"/>
      <c r="D21" s="139"/>
      <c r="E21" s="195"/>
      <c r="F21" s="195"/>
      <c r="G21" s="140" t="s">
        <v>2</v>
      </c>
      <c r="H21" s="141">
        <f>H7+H9+H11+H13+H15+H17+H19</f>
        <v>0</v>
      </c>
      <c r="I21" s="29">
        <f>I7+I9+I11+I15+I19</f>
        <v>140130.68126589886</v>
      </c>
      <c r="J21" s="34"/>
      <c r="K21" s="34"/>
    </row>
    <row r="22" spans="1:11" s="32" customFormat="1" ht="15" thickTop="1">
      <c r="A22"/>
      <c r="B22" s="128"/>
      <c r="C22" s="97"/>
      <c r="D22" s="97"/>
      <c r="E22" s="127"/>
      <c r="F22" s="127"/>
      <c r="G22" s="97"/>
      <c r="H22" s="97"/>
      <c r="I22"/>
      <c r="J22" s="33"/>
      <c r="K22" s="33"/>
    </row>
    <row r="23" spans="1:11" s="32" customFormat="1" ht="14.4">
      <c r="A23"/>
      <c r="B23" s="134"/>
      <c r="C23" s="43" t="s">
        <v>34</v>
      </c>
      <c r="D23" s="43"/>
      <c r="E23" s="192"/>
      <c r="F23" s="192"/>
      <c r="G23" s="43"/>
      <c r="H23" s="142">
        <f>H21*0.22</f>
        <v>0</v>
      </c>
      <c r="I23" s="45">
        <f>I21*0.22</f>
        <v>30828.749878497751</v>
      </c>
      <c r="J23" s="33"/>
      <c r="K23" s="33"/>
    </row>
    <row r="24" spans="1:11" s="31" customFormat="1" ht="14.4">
      <c r="A24"/>
      <c r="B24" s="134"/>
      <c r="C24" s="43"/>
      <c r="D24" s="43"/>
      <c r="E24" s="192"/>
      <c r="F24" s="192"/>
      <c r="G24" s="43"/>
      <c r="H24" s="43"/>
      <c r="I24" s="24"/>
    </row>
    <row r="25" spans="1:11" s="35" customFormat="1" ht="15" thickBot="1">
      <c r="A25" s="9"/>
      <c r="B25" s="138"/>
      <c r="C25" s="139"/>
      <c r="D25" s="139"/>
      <c r="E25" s="195"/>
      <c r="F25" s="195"/>
      <c r="G25" s="140" t="s">
        <v>35</v>
      </c>
      <c r="H25" s="141">
        <f>H21+H23</f>
        <v>0</v>
      </c>
      <c r="I25" s="29">
        <f>SUM(I21:I23)</f>
        <v>170959.4311443966</v>
      </c>
    </row>
    <row r="26" spans="1:11" s="35" customFormat="1" ht="15" customHeight="1" thickTop="1">
      <c r="A26"/>
      <c r="B26" s="128"/>
      <c r="C26" s="97"/>
      <c r="D26" s="97"/>
      <c r="E26" s="127"/>
      <c r="F26" s="127"/>
      <c r="G26" s="97"/>
      <c r="H26" s="97"/>
      <c r="I26"/>
    </row>
    <row r="27" spans="1:11" s="35" customFormat="1" ht="14.4">
      <c r="A27"/>
      <c r="B27" s="128"/>
      <c r="C27" s="97"/>
      <c r="D27" s="97"/>
      <c r="E27" s="127"/>
      <c r="F27" s="127"/>
      <c r="G27" s="97"/>
      <c r="H27" s="97"/>
      <c r="I27"/>
    </row>
    <row r="28" spans="1:11" s="35" customFormat="1" ht="14.4">
      <c r="A28"/>
      <c r="B28" s="2200" t="s">
        <v>189</v>
      </c>
      <c r="C28" s="2201"/>
      <c r="D28" s="2201"/>
      <c r="E28" s="2201"/>
      <c r="F28" s="2201"/>
      <c r="G28" s="2201"/>
      <c r="H28" s="2201"/>
      <c r="I28"/>
    </row>
    <row r="29" spans="1:11" s="35" customFormat="1" ht="14.4">
      <c r="A29"/>
      <c r="B29" s="2201"/>
      <c r="C29" s="2201"/>
      <c r="D29" s="2201"/>
      <c r="E29" s="2201"/>
      <c r="F29" s="2201"/>
      <c r="G29" s="2201"/>
      <c r="H29" s="2201"/>
      <c r="I29"/>
    </row>
    <row r="30" spans="1:11" s="35" customFormat="1" ht="14.4">
      <c r="A30"/>
      <c r="B30" s="2201"/>
      <c r="C30" s="2201"/>
      <c r="D30" s="2201"/>
      <c r="E30" s="2201"/>
      <c r="F30" s="2201"/>
      <c r="G30" s="2201"/>
      <c r="H30" s="2201"/>
      <c r="I30"/>
    </row>
    <row r="31" spans="1:11" s="35" customFormat="1" ht="14.4">
      <c r="A31"/>
      <c r="B31" s="2202" t="s">
        <v>190</v>
      </c>
      <c r="C31" s="2203"/>
      <c r="D31" s="2203"/>
      <c r="E31" s="2203"/>
      <c r="F31" s="2203"/>
      <c r="G31" s="2203"/>
      <c r="H31" s="2203"/>
      <c r="I31"/>
    </row>
    <row r="32" spans="1:11" ht="14.4">
      <c r="A32"/>
      <c r="B32" s="2203"/>
      <c r="C32" s="2203"/>
      <c r="D32" s="2203"/>
      <c r="E32" s="2203"/>
      <c r="F32" s="2203"/>
      <c r="G32" s="2203"/>
      <c r="H32" s="2203"/>
      <c r="I32"/>
      <c r="J32" s="34"/>
      <c r="K32" s="34"/>
    </row>
    <row r="33" spans="1:11" ht="14.4">
      <c r="A33"/>
      <c r="B33" s="2203"/>
      <c r="C33" s="2203"/>
      <c r="D33" s="2203"/>
      <c r="E33" s="2203"/>
      <c r="F33" s="2203"/>
      <c r="G33" s="2203"/>
      <c r="H33" s="2203"/>
      <c r="I33"/>
      <c r="J33" s="34"/>
      <c r="K33" s="34"/>
    </row>
    <row r="34" spans="1:11" ht="14.4">
      <c r="A34"/>
      <c r="B34" s="2203"/>
      <c r="C34" s="2203"/>
      <c r="D34" s="2203"/>
      <c r="E34" s="2203"/>
      <c r="F34" s="2203"/>
      <c r="G34" s="2203"/>
      <c r="H34" s="2203"/>
      <c r="I34"/>
      <c r="J34" s="34"/>
      <c r="K34" s="34"/>
    </row>
    <row r="35" spans="1:11" ht="14.4">
      <c r="A35" s="46"/>
      <c r="B35" s="2203"/>
      <c r="C35" s="2203"/>
      <c r="D35" s="2203"/>
      <c r="E35" s="2203"/>
      <c r="F35" s="2203"/>
      <c r="G35" s="2203"/>
      <c r="H35" s="2203"/>
      <c r="I35"/>
      <c r="J35" s="34"/>
      <c r="K35" s="34"/>
    </row>
    <row r="36" spans="1:11" ht="14.4">
      <c r="A36"/>
      <c r="B36" s="128"/>
      <c r="C36" s="97"/>
      <c r="D36" s="97"/>
      <c r="E36" s="127"/>
      <c r="F36" s="127"/>
      <c r="G36" s="97"/>
      <c r="H36" s="97"/>
      <c r="I36"/>
      <c r="J36" s="34"/>
      <c r="K36" s="34"/>
    </row>
    <row r="37" spans="1:11" s="47" customFormat="1" ht="30.75" customHeight="1">
      <c r="B37" s="143"/>
      <c r="C37" s="144" t="s">
        <v>250</v>
      </c>
      <c r="D37" s="143"/>
      <c r="E37" s="196"/>
      <c r="F37" s="214"/>
      <c r="G37" s="145"/>
      <c r="H37" s="146"/>
      <c r="I37" s="48"/>
    </row>
    <row r="38" spans="1:11" customFormat="1" ht="14.4">
      <c r="A38" s="5"/>
      <c r="B38" s="76"/>
      <c r="C38" s="147"/>
      <c r="D38" s="76"/>
      <c r="E38" s="117"/>
      <c r="F38" s="215"/>
      <c r="G38" s="148"/>
      <c r="H38" s="149"/>
      <c r="I38" s="6"/>
      <c r="J38" s="5"/>
      <c r="K38" s="5"/>
    </row>
    <row r="39" spans="1:11" customFormat="1" ht="15.6">
      <c r="A39" s="5"/>
      <c r="B39" s="76"/>
      <c r="C39" s="49" t="s">
        <v>30</v>
      </c>
      <c r="D39" s="50" t="s">
        <v>9</v>
      </c>
      <c r="E39" s="197"/>
      <c r="F39" s="216"/>
      <c r="G39" s="51"/>
      <c r="H39" s="52"/>
      <c r="I39" s="53"/>
      <c r="J39" s="5"/>
      <c r="K39" s="5"/>
    </row>
    <row r="40" spans="1:11" s="54" customFormat="1" ht="11.4">
      <c r="B40" s="66"/>
      <c r="C40" s="55" t="s">
        <v>187</v>
      </c>
      <c r="D40" s="56" t="s">
        <v>13</v>
      </c>
      <c r="E40" s="198"/>
      <c r="F40" s="217"/>
      <c r="G40" s="57"/>
      <c r="H40" s="58"/>
      <c r="I40" s="59"/>
    </row>
    <row r="41" spans="1:11" customFormat="1" ht="14.4">
      <c r="A41" s="5"/>
      <c r="B41" s="76"/>
      <c r="C41" s="60" t="s">
        <v>186</v>
      </c>
      <c r="D41" s="20" t="s">
        <v>185</v>
      </c>
      <c r="E41" s="199"/>
      <c r="F41" s="218"/>
      <c r="G41" s="21"/>
      <c r="H41" s="22"/>
      <c r="I41" s="11"/>
      <c r="J41" s="5"/>
      <c r="K41" s="5"/>
    </row>
    <row r="42" spans="1:11" customFormat="1" ht="14.4">
      <c r="A42" s="5"/>
      <c r="B42" s="76"/>
      <c r="C42" s="60"/>
      <c r="D42" s="20" t="s">
        <v>184</v>
      </c>
      <c r="E42" s="199"/>
      <c r="F42" s="218"/>
      <c r="G42" s="21"/>
      <c r="H42" s="22"/>
      <c r="I42" s="11"/>
      <c r="J42" s="5"/>
      <c r="K42" s="5"/>
    </row>
    <row r="43" spans="1:11" s="8" customFormat="1" ht="14.4">
      <c r="A43" s="10"/>
      <c r="B43" s="20"/>
      <c r="C43" s="61"/>
      <c r="D43" s="62" t="s">
        <v>11</v>
      </c>
      <c r="E43" s="303">
        <v>8</v>
      </c>
      <c r="F43" s="1909"/>
      <c r="G43" s="64"/>
      <c r="H43" s="63">
        <f>E43*F43</f>
        <v>0</v>
      </c>
      <c r="I43" s="12">
        <f>E43*F43</f>
        <v>0</v>
      </c>
      <c r="J43" s="10"/>
      <c r="K43" s="10"/>
    </row>
    <row r="44" spans="1:11" s="8" customFormat="1" ht="14.4">
      <c r="A44" s="10"/>
      <c r="B44" s="20"/>
      <c r="C44" s="60"/>
      <c r="D44" s="20"/>
      <c r="E44" s="304"/>
      <c r="F44" s="1910"/>
      <c r="G44" s="22"/>
      <c r="H44" s="22"/>
      <c r="I44" s="12"/>
      <c r="J44" s="10"/>
      <c r="K44" s="10"/>
    </row>
    <row r="45" spans="1:11" customFormat="1" ht="14.4">
      <c r="A45" s="5"/>
      <c r="B45" s="76"/>
      <c r="C45" s="60" t="s">
        <v>183</v>
      </c>
      <c r="D45" s="20" t="s">
        <v>182</v>
      </c>
      <c r="E45" s="20"/>
      <c r="F45" s="1911"/>
      <c r="G45" s="21"/>
      <c r="H45" s="22"/>
      <c r="I45" s="13"/>
      <c r="J45" s="5"/>
      <c r="K45" s="5"/>
    </row>
    <row r="46" spans="1:11" customFormat="1" ht="14.4">
      <c r="A46" s="5"/>
      <c r="B46" s="76"/>
      <c r="C46" s="60"/>
      <c r="D46" s="20" t="s">
        <v>181</v>
      </c>
      <c r="E46" s="20"/>
      <c r="F46" s="1911"/>
      <c r="G46" s="21"/>
      <c r="H46" s="22"/>
      <c r="I46" s="13"/>
      <c r="J46" s="5"/>
      <c r="K46" s="5"/>
    </row>
    <row r="47" spans="1:11" s="8" customFormat="1" ht="14.4">
      <c r="A47" s="10"/>
      <c r="B47" s="20"/>
      <c r="C47" s="61"/>
      <c r="D47" s="62" t="s">
        <v>11</v>
      </c>
      <c r="E47" s="303">
        <v>1</v>
      </c>
      <c r="F47" s="1909"/>
      <c r="G47" s="64"/>
      <c r="H47" s="63">
        <f>E47*F47</f>
        <v>0</v>
      </c>
      <c r="I47" s="12"/>
      <c r="J47" s="10"/>
      <c r="K47" s="10"/>
    </row>
    <row r="48" spans="1:11" customFormat="1" ht="14.4">
      <c r="A48" s="5"/>
      <c r="B48" s="76"/>
      <c r="C48" s="60" t="s">
        <v>191</v>
      </c>
      <c r="D48" s="20" t="s">
        <v>192</v>
      </c>
      <c r="E48" s="20"/>
      <c r="F48" s="1911"/>
      <c r="G48" s="21"/>
      <c r="H48" s="22"/>
      <c r="I48" s="11"/>
      <c r="J48" s="5"/>
      <c r="K48" s="5"/>
    </row>
    <row r="49" spans="1:19" customFormat="1" ht="14.4">
      <c r="A49" s="5"/>
      <c r="B49" s="76"/>
      <c r="C49" s="60"/>
      <c r="D49" s="20" t="s">
        <v>193</v>
      </c>
      <c r="E49" s="20"/>
      <c r="F49" s="1911"/>
      <c r="G49" s="21"/>
      <c r="H49" s="22"/>
      <c r="I49" s="11"/>
      <c r="J49" s="5"/>
      <c r="K49" s="5"/>
    </row>
    <row r="50" spans="1:19" s="8" customFormat="1" ht="14.4">
      <c r="A50" s="10"/>
      <c r="B50" s="20"/>
      <c r="C50" s="61"/>
      <c r="D50" s="62" t="s">
        <v>11</v>
      </c>
      <c r="E50" s="303">
        <v>1</v>
      </c>
      <c r="F50" s="1909"/>
      <c r="G50" s="64"/>
      <c r="H50" s="63">
        <f>E50*F50</f>
        <v>0</v>
      </c>
      <c r="I50" s="12">
        <f>E50*F50</f>
        <v>0</v>
      </c>
      <c r="J50" s="10"/>
      <c r="K50" s="10"/>
    </row>
    <row r="51" spans="1:19" s="8" customFormat="1" ht="14.4">
      <c r="A51" s="10"/>
      <c r="B51" s="10"/>
      <c r="C51" s="60"/>
      <c r="D51" s="20"/>
      <c r="E51" s="200"/>
      <c r="F51" s="1912"/>
      <c r="G51" s="22"/>
      <c r="H51" s="65"/>
      <c r="I51" s="12"/>
      <c r="J51" s="10"/>
      <c r="K51" s="10"/>
    </row>
    <row r="52" spans="1:19" s="54" customFormat="1" ht="11.4">
      <c r="A52" s="66"/>
      <c r="B52" s="66"/>
      <c r="C52" s="55" t="s">
        <v>180</v>
      </c>
      <c r="D52" s="56" t="s">
        <v>12</v>
      </c>
      <c r="E52" s="198"/>
      <c r="F52" s="1913"/>
      <c r="G52" s="57"/>
      <c r="H52" s="58"/>
      <c r="I52" s="73"/>
      <c r="J52" s="66"/>
    </row>
    <row r="53" spans="1:19" s="66" customFormat="1" ht="11.4">
      <c r="C53" s="67" t="s">
        <v>44</v>
      </c>
      <c r="D53" s="68" t="s">
        <v>306</v>
      </c>
      <c r="E53" s="68"/>
      <c r="F53" s="1914"/>
      <c r="G53" s="69"/>
      <c r="H53" s="70"/>
      <c r="I53" s="71"/>
    </row>
    <row r="54" spans="1:19" s="66" customFormat="1" ht="11.4">
      <c r="C54" s="72"/>
      <c r="D54" s="68" t="s">
        <v>307</v>
      </c>
      <c r="E54" s="68"/>
      <c r="F54" s="1914"/>
      <c r="G54" s="69"/>
      <c r="H54" s="70"/>
      <c r="I54" s="71"/>
    </row>
    <row r="55" spans="1:19" customFormat="1" ht="14.4">
      <c r="A55" s="76"/>
      <c r="B55" s="76"/>
      <c r="C55" s="60" t="s">
        <v>179</v>
      </c>
      <c r="D55" s="20" t="s">
        <v>178</v>
      </c>
      <c r="E55" s="199"/>
      <c r="F55" s="1915"/>
      <c r="G55" s="21"/>
      <c r="H55" s="22"/>
      <c r="I55" s="77"/>
      <c r="J55" s="76"/>
      <c r="K55" s="5"/>
    </row>
    <row r="56" spans="1:19" customFormat="1" ht="14.4">
      <c r="A56" s="76"/>
      <c r="B56" s="76"/>
      <c r="C56" s="60"/>
      <c r="D56" s="20" t="s">
        <v>177</v>
      </c>
      <c r="E56" s="199"/>
      <c r="F56" s="1915"/>
      <c r="G56" s="21"/>
      <c r="H56" s="22"/>
      <c r="I56" s="77"/>
      <c r="J56" s="76"/>
      <c r="K56" s="5"/>
    </row>
    <row r="57" spans="1:19" customFormat="1" ht="14.4">
      <c r="A57" s="76"/>
      <c r="B57" s="76"/>
      <c r="C57" s="60" t="s">
        <v>44</v>
      </c>
      <c r="D57" s="20" t="s">
        <v>176</v>
      </c>
      <c r="E57" s="199"/>
      <c r="F57" s="1915"/>
      <c r="G57" s="21"/>
      <c r="H57" s="22"/>
      <c r="I57" s="77"/>
      <c r="J57" s="76"/>
      <c r="K57" s="5"/>
    </row>
    <row r="58" spans="1:19" s="8" customFormat="1" ht="14.4">
      <c r="A58" s="20"/>
      <c r="B58" s="20"/>
      <c r="C58" s="61"/>
      <c r="D58" s="62" t="s">
        <v>40</v>
      </c>
      <c r="E58" s="303">
        <v>20</v>
      </c>
      <c r="F58" s="1909"/>
      <c r="G58" s="64"/>
      <c r="H58" s="63">
        <f>E58*F58</f>
        <v>0</v>
      </c>
      <c r="I58" s="22"/>
      <c r="J58" s="20"/>
      <c r="K58" s="10"/>
    </row>
    <row r="59" spans="1:19" s="8" customFormat="1" ht="20.25" customHeight="1">
      <c r="A59" s="20"/>
      <c r="B59" s="20"/>
      <c r="C59" s="60"/>
      <c r="D59" s="20"/>
      <c r="E59" s="200"/>
      <c r="F59" s="1916"/>
      <c r="G59" s="22"/>
      <c r="H59" s="22"/>
      <c r="I59" s="22"/>
      <c r="J59" s="20"/>
      <c r="K59" s="10"/>
    </row>
    <row r="60" spans="1:19" s="66" customFormat="1" ht="11.4">
      <c r="C60" s="55" t="s">
        <v>175</v>
      </c>
      <c r="D60" s="56" t="s">
        <v>36</v>
      </c>
      <c r="E60" s="198"/>
      <c r="F60" s="1913"/>
      <c r="G60" s="57"/>
      <c r="H60" s="58"/>
      <c r="I60" s="73"/>
    </row>
    <row r="61" spans="1:19" s="54" customFormat="1" ht="12" customHeight="1">
      <c r="A61" s="66"/>
      <c r="B61" s="66"/>
      <c r="C61" s="72"/>
      <c r="D61" s="74"/>
      <c r="E61" s="201"/>
      <c r="F61" s="1917"/>
      <c r="G61" s="71"/>
      <c r="H61" s="75"/>
      <c r="I61" s="71"/>
      <c r="J61" s="66"/>
      <c r="P61" s="2191"/>
      <c r="Q61" s="2191"/>
      <c r="R61" s="2191"/>
      <c r="S61" s="2191"/>
    </row>
    <row r="62" spans="1:19" s="54" customFormat="1">
      <c r="A62" s="66"/>
      <c r="B62" s="66"/>
      <c r="C62" s="60" t="s">
        <v>174</v>
      </c>
      <c r="D62" s="20" t="s">
        <v>1661</v>
      </c>
      <c r="E62" s="201"/>
      <c r="F62" s="1917"/>
      <c r="G62" s="71"/>
      <c r="H62" s="75"/>
      <c r="I62" s="71"/>
      <c r="J62" s="66"/>
      <c r="P62" s="2191"/>
      <c r="Q62" s="2191"/>
      <c r="R62" s="2191"/>
      <c r="S62" s="2191"/>
    </row>
    <row r="63" spans="1:19" s="54" customFormat="1" ht="14.4">
      <c r="A63" s="66"/>
      <c r="B63" s="66"/>
      <c r="C63" s="61"/>
      <c r="D63" s="62" t="s">
        <v>1662</v>
      </c>
      <c r="E63" s="303">
        <v>1</v>
      </c>
      <c r="F63" s="1909"/>
      <c r="G63" s="64"/>
      <c r="H63" s="63">
        <f>E63*F63</f>
        <v>0</v>
      </c>
      <c r="I63" s="71"/>
      <c r="J63" s="66"/>
    </row>
    <row r="64" spans="1:19" s="54" customFormat="1" ht="14.4">
      <c r="A64" s="66"/>
      <c r="B64" s="66"/>
      <c r="C64" s="60"/>
      <c r="D64" s="20"/>
      <c r="E64" s="304"/>
      <c r="F64" s="1918"/>
      <c r="G64" s="22"/>
      <c r="H64" s="63"/>
      <c r="I64" s="71"/>
      <c r="J64" s="66"/>
    </row>
    <row r="65" spans="1:11" s="66" customFormat="1">
      <c r="B65" s="806"/>
      <c r="C65" s="161" t="s">
        <v>761</v>
      </c>
      <c r="D65" s="807" t="s">
        <v>762</v>
      </c>
      <c r="E65" s="808"/>
      <c r="F65" s="1919"/>
      <c r="G65" s="809"/>
      <c r="H65" s="63"/>
      <c r="I65" s="71"/>
    </row>
    <row r="66" spans="1:11" s="66" customFormat="1">
      <c r="B66" s="806"/>
      <c r="C66" s="810" t="s">
        <v>763</v>
      </c>
      <c r="D66" s="164" t="s">
        <v>764</v>
      </c>
      <c r="E66" s="306">
        <v>1</v>
      </c>
      <c r="F66" s="1909"/>
      <c r="G66" s="166"/>
      <c r="H66" s="63">
        <f>E66*F66</f>
        <v>0</v>
      </c>
      <c r="I66" s="71"/>
    </row>
    <row r="67" spans="1:11" s="54" customFormat="1" ht="14.4">
      <c r="A67" s="66"/>
      <c r="B67" s="66"/>
      <c r="C67" s="60"/>
      <c r="D67" s="20"/>
      <c r="E67" s="200"/>
      <c r="F67" s="119"/>
      <c r="G67" s="22"/>
      <c r="H67" s="22"/>
      <c r="I67" s="71"/>
      <c r="J67" s="66"/>
    </row>
    <row r="68" spans="1:11" customFormat="1" ht="14.4">
      <c r="A68" s="76"/>
      <c r="B68" s="76"/>
      <c r="C68" s="60" t="s">
        <v>173</v>
      </c>
      <c r="D68" s="20" t="s">
        <v>172</v>
      </c>
      <c r="E68" s="199"/>
      <c r="F68" s="218"/>
      <c r="G68" s="21"/>
      <c r="H68" s="22"/>
      <c r="I68" s="21"/>
      <c r="J68" s="76"/>
      <c r="K68" s="5"/>
    </row>
    <row r="69" spans="1:11" customFormat="1" ht="15" customHeight="1">
      <c r="A69" s="5"/>
      <c r="B69" s="5"/>
      <c r="C69" s="60" t="s">
        <v>44</v>
      </c>
      <c r="D69" s="2192" t="s">
        <v>1663</v>
      </c>
      <c r="E69" s="2193"/>
      <c r="F69" s="2193"/>
      <c r="G69" s="2193"/>
      <c r="H69" s="2193"/>
      <c r="I69" s="11"/>
      <c r="J69" s="5"/>
      <c r="K69" s="5"/>
    </row>
    <row r="70" spans="1:11" customFormat="1" ht="14.4">
      <c r="A70" s="5"/>
      <c r="B70" s="5"/>
      <c r="C70" s="60"/>
      <c r="D70" s="2193"/>
      <c r="E70" s="2193"/>
      <c r="F70" s="2193"/>
      <c r="G70" s="2193"/>
      <c r="H70" s="2193"/>
      <c r="I70" s="11"/>
      <c r="J70" s="5"/>
      <c r="K70" s="5"/>
    </row>
    <row r="71" spans="1:11" customFormat="1" ht="14.4">
      <c r="A71" s="5"/>
      <c r="B71" s="5"/>
      <c r="C71" s="60"/>
      <c r="D71" s="2193"/>
      <c r="E71" s="2193"/>
      <c r="F71" s="2193"/>
      <c r="G71" s="2193"/>
      <c r="H71" s="2193"/>
      <c r="I71" s="11"/>
      <c r="J71" s="5"/>
      <c r="K71" s="5"/>
    </row>
    <row r="72" spans="1:11" customFormat="1" ht="14.4">
      <c r="A72" s="5"/>
      <c r="B72" s="5"/>
      <c r="C72" s="60"/>
      <c r="D72" s="2193"/>
      <c r="E72" s="2193"/>
      <c r="F72" s="2193"/>
      <c r="G72" s="2193"/>
      <c r="H72" s="2193"/>
      <c r="I72" s="11"/>
      <c r="J72" s="5"/>
      <c r="K72" s="5"/>
    </row>
    <row r="73" spans="1:11" customFormat="1" ht="14.4">
      <c r="A73" s="5"/>
      <c r="B73" s="5"/>
      <c r="C73" s="60"/>
      <c r="D73" s="2193"/>
      <c r="E73" s="2193"/>
      <c r="F73" s="2193"/>
      <c r="G73" s="2193"/>
      <c r="H73" s="2193"/>
      <c r="I73" s="11"/>
      <c r="J73" s="5"/>
      <c r="K73" s="5"/>
    </row>
    <row r="74" spans="1:11" customFormat="1" ht="10.5" customHeight="1">
      <c r="A74" s="5"/>
      <c r="B74" s="5"/>
      <c r="C74" s="60"/>
      <c r="D74" s="2193"/>
      <c r="E74" s="2193"/>
      <c r="F74" s="2193"/>
      <c r="G74" s="2193"/>
      <c r="H74" s="2193"/>
      <c r="I74" s="11"/>
      <c r="J74" s="5"/>
      <c r="K74" s="5"/>
    </row>
    <row r="75" spans="1:11" s="8" customFormat="1" ht="14.4">
      <c r="A75" s="10"/>
      <c r="B75" s="10"/>
      <c r="C75" s="61"/>
      <c r="D75" s="62" t="s">
        <v>11</v>
      </c>
      <c r="E75" s="303">
        <v>1</v>
      </c>
      <c r="F75" s="1909"/>
      <c r="G75" s="64"/>
      <c r="H75" s="63">
        <f>E75*F75</f>
        <v>0</v>
      </c>
      <c r="I75" s="12">
        <f>E75*F75</f>
        <v>0</v>
      </c>
      <c r="J75" s="10"/>
      <c r="K75" s="10"/>
    </row>
    <row r="76" spans="1:11" customFormat="1" ht="14.4">
      <c r="A76" s="5"/>
      <c r="B76" s="5"/>
      <c r="C76" s="60"/>
      <c r="D76" s="76"/>
      <c r="E76" s="305"/>
      <c r="F76" s="1920"/>
      <c r="G76" s="77"/>
      <c r="H76" s="77"/>
      <c r="I76" s="13"/>
      <c r="J76" s="5"/>
      <c r="K76" s="5"/>
    </row>
    <row r="77" spans="1:11" customFormat="1" ht="14.4">
      <c r="A77" s="5"/>
      <c r="B77" s="5"/>
      <c r="C77" s="60" t="s">
        <v>171</v>
      </c>
      <c r="D77" s="20" t="s">
        <v>170</v>
      </c>
      <c r="E77" s="20"/>
      <c r="F77" s="1915"/>
      <c r="G77" s="21"/>
      <c r="H77" s="22"/>
      <c r="I77" s="13"/>
      <c r="J77" s="5"/>
      <c r="K77" s="5"/>
    </row>
    <row r="78" spans="1:11" customFormat="1" ht="14.4">
      <c r="A78" s="5"/>
      <c r="B78" s="5"/>
      <c r="C78" s="60" t="s">
        <v>44</v>
      </c>
      <c r="D78" s="20" t="s">
        <v>37</v>
      </c>
      <c r="E78" s="20"/>
      <c r="F78" s="1915"/>
      <c r="G78" s="21"/>
      <c r="H78" s="22"/>
      <c r="I78" s="13"/>
      <c r="J78" s="5"/>
      <c r="K78" s="5"/>
    </row>
    <row r="79" spans="1:11" customFormat="1" ht="14.4">
      <c r="A79" s="5"/>
      <c r="B79" s="5"/>
      <c r="C79" s="60"/>
      <c r="D79" s="20" t="s">
        <v>38</v>
      </c>
      <c r="E79" s="20"/>
      <c r="F79" s="1915"/>
      <c r="G79" s="21"/>
      <c r="H79" s="22"/>
      <c r="I79" s="13"/>
      <c r="J79" s="5"/>
      <c r="K79" s="5"/>
    </row>
    <row r="80" spans="1:11" s="8" customFormat="1" ht="14.4">
      <c r="A80" s="10"/>
      <c r="B80" s="10"/>
      <c r="C80" s="61"/>
      <c r="D80" s="62" t="s">
        <v>11</v>
      </c>
      <c r="E80" s="303">
        <v>1</v>
      </c>
      <c r="F80" s="1909"/>
      <c r="G80" s="64"/>
      <c r="H80" s="63">
        <f>E80*F80</f>
        <v>0</v>
      </c>
      <c r="I80" s="12"/>
      <c r="J80" s="10"/>
      <c r="K80" s="10"/>
    </row>
    <row r="81" spans="1:19" customFormat="1" ht="14.4">
      <c r="A81" s="5"/>
      <c r="B81" s="5"/>
      <c r="C81" s="60"/>
      <c r="D81" s="76"/>
      <c r="E81" s="202"/>
      <c r="F81" s="221"/>
      <c r="G81" s="77"/>
      <c r="H81" s="77"/>
      <c r="I81" s="77"/>
      <c r="J81" s="76"/>
      <c r="K81" s="5"/>
    </row>
    <row r="82" spans="1:19" s="78" customFormat="1">
      <c r="C82" s="79" t="s">
        <v>30</v>
      </c>
      <c r="D82" s="80" t="s">
        <v>39</v>
      </c>
      <c r="E82" s="203"/>
      <c r="F82" s="222"/>
      <c r="G82" s="81"/>
      <c r="H82" s="82">
        <f>SUM(H40:H80)</f>
        <v>0</v>
      </c>
      <c r="I82" s="152" t="e">
        <f>SUM(#REF!)</f>
        <v>#REF!</v>
      </c>
      <c r="J82" s="153"/>
    </row>
    <row r="83" spans="1:19" customFormat="1" ht="14.4">
      <c r="A83" s="5"/>
      <c r="B83" s="5"/>
      <c r="C83" s="60"/>
      <c r="D83" s="20"/>
      <c r="E83" s="199"/>
      <c r="F83" s="218"/>
      <c r="G83" s="21"/>
      <c r="H83" s="44"/>
      <c r="I83" s="22"/>
      <c r="J83" s="76"/>
      <c r="K83" s="5"/>
    </row>
    <row r="84" spans="1:19" customFormat="1" ht="14.4">
      <c r="A84" s="5"/>
      <c r="B84" s="5"/>
      <c r="C84" s="60"/>
      <c r="D84" s="20"/>
      <c r="E84" s="199"/>
      <c r="F84" s="218"/>
      <c r="G84" s="21"/>
      <c r="H84" s="44"/>
      <c r="I84" s="22"/>
      <c r="J84" s="76"/>
      <c r="K84" s="5"/>
    </row>
    <row r="85" spans="1:19" customFormat="1" ht="15.6">
      <c r="A85" s="5"/>
      <c r="B85" s="5"/>
      <c r="C85" s="49" t="s">
        <v>31</v>
      </c>
      <c r="D85" s="50" t="s">
        <v>169</v>
      </c>
      <c r="E85" s="197"/>
      <c r="F85" s="216"/>
      <c r="G85" s="51"/>
      <c r="H85" s="83"/>
      <c r="I85" s="154"/>
      <c r="J85" s="76"/>
      <c r="K85" s="5"/>
    </row>
    <row r="86" spans="1:19" s="54" customFormat="1" ht="11.4">
      <c r="C86" s="55" t="s">
        <v>17</v>
      </c>
      <c r="D86" s="56" t="s">
        <v>18</v>
      </c>
      <c r="E86" s="198"/>
      <c r="F86" s="217"/>
      <c r="G86" s="57"/>
      <c r="H86" s="58"/>
      <c r="I86" s="73"/>
      <c r="J86" s="66"/>
    </row>
    <row r="87" spans="1:19" customFormat="1" ht="14.4">
      <c r="A87" s="5"/>
      <c r="B87" s="5"/>
      <c r="C87" s="84" t="s">
        <v>168</v>
      </c>
      <c r="D87" s="85" t="s">
        <v>16</v>
      </c>
      <c r="E87" s="204"/>
      <c r="F87" s="221"/>
      <c r="G87" s="77"/>
      <c r="H87" s="77"/>
      <c r="I87" s="77"/>
      <c r="J87" s="76"/>
      <c r="K87" s="5"/>
    </row>
    <row r="88" spans="1:19" customFormat="1" ht="14.4">
      <c r="A88" s="5"/>
      <c r="B88" s="5"/>
      <c r="C88" s="84" t="s">
        <v>44</v>
      </c>
      <c r="D88" s="85" t="s">
        <v>167</v>
      </c>
      <c r="E88" s="204"/>
      <c r="F88" s="221"/>
      <c r="G88" s="77"/>
      <c r="H88" s="77"/>
      <c r="I88" s="77"/>
      <c r="J88" s="76"/>
      <c r="K88" s="5"/>
    </row>
    <row r="89" spans="1:19" customFormat="1" ht="14.4">
      <c r="A89" s="5"/>
      <c r="B89" s="5"/>
      <c r="C89" s="61"/>
      <c r="D89" s="62" t="s">
        <v>46</v>
      </c>
      <c r="E89" s="303">
        <v>14</v>
      </c>
      <c r="F89" s="1909"/>
      <c r="G89" s="109"/>
      <c r="H89" s="63">
        <f>E89*F89</f>
        <v>0</v>
      </c>
      <c r="I89" s="77"/>
      <c r="J89" s="76"/>
      <c r="K89" s="5"/>
    </row>
    <row r="90" spans="1:19" customFormat="1" ht="14.4">
      <c r="A90" s="5"/>
      <c r="B90" s="5"/>
      <c r="C90" s="60" t="s">
        <v>166</v>
      </c>
      <c r="D90" s="2172" t="s">
        <v>256</v>
      </c>
      <c r="E90" s="2180"/>
      <c r="F90" s="2180"/>
      <c r="G90" s="2180"/>
      <c r="H90" s="2180"/>
      <c r="I90" s="77"/>
      <c r="J90" s="76"/>
      <c r="K90" s="5"/>
    </row>
    <row r="91" spans="1:19" customFormat="1" ht="14.4">
      <c r="A91" s="5"/>
      <c r="B91" s="10"/>
      <c r="C91" s="84"/>
      <c r="D91" s="2181"/>
      <c r="E91" s="2181"/>
      <c r="F91" s="2181"/>
      <c r="G91" s="2181"/>
      <c r="H91" s="2181"/>
      <c r="I91" s="13"/>
      <c r="J91" s="5"/>
      <c r="K91" s="5"/>
    </row>
    <row r="92" spans="1:19" customFormat="1" ht="14.4">
      <c r="A92" s="5"/>
      <c r="B92" s="5"/>
      <c r="C92" s="61"/>
      <c r="D92" s="62" t="s">
        <v>46</v>
      </c>
      <c r="E92" s="303">
        <v>750</v>
      </c>
      <c r="F92" s="1909"/>
      <c r="G92" s="64"/>
      <c r="H92" s="63">
        <f>E92*F92</f>
        <v>0</v>
      </c>
      <c r="I92" s="13"/>
      <c r="J92" s="5"/>
      <c r="K92" s="5"/>
    </row>
    <row r="93" spans="1:19" customFormat="1" ht="12.75" customHeight="1">
      <c r="A93" s="5"/>
      <c r="B93" s="5"/>
      <c r="C93" s="60"/>
      <c r="D93" s="20"/>
      <c r="E93" s="200"/>
      <c r="F93" s="1912"/>
      <c r="G93" s="22"/>
      <c r="H93" s="65"/>
      <c r="I93" s="13"/>
      <c r="J93" s="5"/>
      <c r="K93" s="5"/>
      <c r="R93" s="84"/>
      <c r="S93" s="85"/>
    </row>
    <row r="94" spans="1:19" s="54" customFormat="1" ht="18.75" customHeight="1">
      <c r="A94" s="66"/>
      <c r="B94" s="66"/>
      <c r="C94" s="55" t="s">
        <v>164</v>
      </c>
      <c r="D94" s="56" t="s">
        <v>15</v>
      </c>
      <c r="E94" s="198"/>
      <c r="F94" s="1913"/>
      <c r="G94" s="57"/>
      <c r="H94" s="58"/>
      <c r="I94" s="73"/>
      <c r="J94" s="66"/>
    </row>
    <row r="95" spans="1:19" s="54" customFormat="1" ht="11.4">
      <c r="A95" s="66"/>
      <c r="B95" s="66"/>
      <c r="C95" s="72"/>
      <c r="D95" s="74"/>
      <c r="E95" s="201"/>
      <c r="F95" s="1917"/>
      <c r="G95" s="71"/>
      <c r="H95" s="75"/>
      <c r="I95" s="71"/>
      <c r="J95" s="66"/>
    </row>
    <row r="96" spans="1:19" customFormat="1" ht="14.4">
      <c r="A96" s="5"/>
      <c r="B96" s="5"/>
      <c r="C96" s="84" t="s">
        <v>163</v>
      </c>
      <c r="D96" s="85" t="s">
        <v>162</v>
      </c>
      <c r="E96" s="117"/>
      <c r="F96" s="1920"/>
      <c r="G96" s="77"/>
      <c r="H96" s="77"/>
      <c r="I96" s="13"/>
      <c r="J96" s="5"/>
      <c r="K96" s="5"/>
    </row>
    <row r="97" spans="1:23" customFormat="1" ht="14.4">
      <c r="A97" s="5"/>
      <c r="B97" s="10"/>
      <c r="C97" s="61"/>
      <c r="D97" s="62" t="s">
        <v>40</v>
      </c>
      <c r="E97" s="239">
        <v>70</v>
      </c>
      <c r="F97" s="1909"/>
      <c r="G97" s="64"/>
      <c r="H97" s="63">
        <f>E97*F97</f>
        <v>0</v>
      </c>
      <c r="I97" s="12"/>
      <c r="J97" s="5"/>
      <c r="K97" s="5"/>
    </row>
    <row r="98" spans="1:23" customFormat="1" ht="14.4">
      <c r="A98" s="5"/>
      <c r="B98" s="10"/>
      <c r="C98" s="61"/>
      <c r="D98" s="62"/>
      <c r="E98" s="155"/>
      <c r="F98" s="219"/>
      <c r="G98" s="64"/>
      <c r="H98" s="63"/>
      <c r="I98" s="12"/>
      <c r="J98" s="5"/>
      <c r="K98" s="5"/>
    </row>
    <row r="99" spans="1:23" s="78" customFormat="1">
      <c r="B99" s="5"/>
      <c r="C99" s="60"/>
      <c r="D99" s="20"/>
      <c r="E99" s="205"/>
      <c r="F99" s="119"/>
      <c r="G99" s="22"/>
      <c r="H99" s="22"/>
      <c r="I99" s="14"/>
      <c r="N99" s="2171"/>
      <c r="O99" s="2171"/>
      <c r="P99" s="2171"/>
      <c r="Q99" s="2171"/>
      <c r="R99" s="2171"/>
      <c r="S99" s="2171"/>
      <c r="T99" s="2171"/>
      <c r="U99" s="2171"/>
      <c r="V99" s="2171"/>
      <c r="W99" s="2171"/>
    </row>
    <row r="100" spans="1:23" s="54" customFormat="1" ht="12" customHeight="1">
      <c r="C100" s="55" t="s">
        <v>161</v>
      </c>
      <c r="D100" s="56" t="s">
        <v>160</v>
      </c>
      <c r="E100" s="198"/>
      <c r="F100" s="217"/>
      <c r="G100" s="57"/>
      <c r="H100" s="58"/>
      <c r="I100" s="59"/>
      <c r="N100" s="2171"/>
      <c r="O100" s="2171"/>
      <c r="P100" s="2171"/>
      <c r="Q100" s="2171"/>
      <c r="R100" s="2171"/>
      <c r="S100" s="2171"/>
      <c r="T100" s="2171"/>
      <c r="U100" s="2171"/>
      <c r="V100" s="2171"/>
      <c r="W100" s="2171"/>
    </row>
    <row r="101" spans="1:23" customFormat="1" ht="15" customHeight="1">
      <c r="A101" s="5"/>
      <c r="B101" s="5"/>
      <c r="C101" s="60" t="s">
        <v>195</v>
      </c>
      <c r="D101" s="2172" t="s">
        <v>196</v>
      </c>
      <c r="E101" s="2173"/>
      <c r="F101" s="2173"/>
      <c r="G101" s="2173"/>
      <c r="H101" s="2173"/>
      <c r="I101" s="13"/>
      <c r="J101" s="5"/>
      <c r="K101" s="5"/>
      <c r="N101" s="2171"/>
      <c r="O101" s="2171"/>
      <c r="P101" s="2171"/>
      <c r="Q101" s="2171"/>
      <c r="R101" s="2171"/>
      <c r="S101" s="2171"/>
      <c r="T101" s="2171"/>
      <c r="U101" s="2171"/>
      <c r="V101" s="2171"/>
      <c r="W101" s="2171"/>
    </row>
    <row r="102" spans="1:23" customFormat="1" ht="5.25" customHeight="1">
      <c r="A102" s="5"/>
      <c r="B102" s="5"/>
      <c r="C102" s="60"/>
      <c r="D102" s="2174"/>
      <c r="E102" s="2174"/>
      <c r="F102" s="2174"/>
      <c r="G102" s="2174"/>
      <c r="H102" s="2174"/>
      <c r="I102" s="13"/>
      <c r="J102" s="5"/>
      <c r="K102" s="5"/>
      <c r="N102" s="2171"/>
      <c r="O102" s="2171"/>
      <c r="P102" s="2171"/>
      <c r="Q102" s="2171"/>
      <c r="R102" s="2171"/>
      <c r="S102" s="2171"/>
      <c r="T102" s="2171"/>
      <c r="U102" s="2171"/>
      <c r="V102" s="2171"/>
      <c r="W102" s="2171"/>
    </row>
    <row r="103" spans="1:23" customFormat="1" ht="14.4">
      <c r="A103" s="5"/>
      <c r="B103" s="5"/>
      <c r="C103" s="60"/>
      <c r="D103" s="2174"/>
      <c r="E103" s="2174"/>
      <c r="F103" s="2174"/>
      <c r="G103" s="2174"/>
      <c r="H103" s="2174"/>
      <c r="I103" s="13"/>
      <c r="J103" s="5"/>
      <c r="K103" s="5"/>
      <c r="N103" s="2171"/>
      <c r="O103" s="2171"/>
      <c r="P103" s="2171"/>
      <c r="Q103" s="2171"/>
      <c r="R103" s="2171"/>
      <c r="S103" s="2171"/>
      <c r="T103" s="2171"/>
      <c r="U103" s="2171"/>
      <c r="V103" s="2171"/>
      <c r="W103" s="2171"/>
    </row>
    <row r="104" spans="1:23" customFormat="1" ht="14.4">
      <c r="A104" s="5"/>
      <c r="B104" s="5"/>
      <c r="C104" s="60"/>
      <c r="D104" s="2174"/>
      <c r="E104" s="2174"/>
      <c r="F104" s="2174"/>
      <c r="G104" s="2174"/>
      <c r="H104" s="2174"/>
      <c r="I104" s="13"/>
      <c r="J104" s="5"/>
      <c r="K104" s="5"/>
      <c r="N104" s="2171"/>
      <c r="O104" s="2171"/>
      <c r="P104" s="2171"/>
      <c r="Q104" s="2171"/>
      <c r="R104" s="2171"/>
      <c r="S104" s="2171"/>
      <c r="T104" s="2171"/>
      <c r="U104" s="2171"/>
      <c r="V104" s="2171"/>
      <c r="W104" s="2171"/>
    </row>
    <row r="105" spans="1:23" customFormat="1" ht="26.25" customHeight="1">
      <c r="A105" s="5"/>
      <c r="B105" s="5"/>
      <c r="C105" s="86" t="s">
        <v>44</v>
      </c>
      <c r="D105" s="2175" t="s">
        <v>197</v>
      </c>
      <c r="E105" s="2176"/>
      <c r="F105" s="2176"/>
      <c r="G105" s="2176"/>
      <c r="H105" s="2176"/>
      <c r="I105" s="13"/>
      <c r="J105" s="5"/>
      <c r="K105" s="5"/>
      <c r="N105" s="2171"/>
      <c r="O105" s="2171"/>
      <c r="P105" s="2171"/>
      <c r="Q105" s="2171"/>
      <c r="R105" s="2171"/>
      <c r="S105" s="2171"/>
      <c r="T105" s="2171"/>
      <c r="U105" s="2171"/>
      <c r="V105" s="2171"/>
      <c r="W105" s="2171"/>
    </row>
    <row r="106" spans="1:23" customFormat="1" ht="14.4">
      <c r="A106" s="5"/>
      <c r="B106" s="5"/>
      <c r="C106" s="61"/>
      <c r="D106" s="62" t="s">
        <v>46</v>
      </c>
      <c r="E106" s="239">
        <v>434</v>
      </c>
      <c r="F106" s="1909"/>
      <c r="G106" s="64"/>
      <c r="H106" s="63">
        <f>E106*F106</f>
        <v>0</v>
      </c>
      <c r="I106" s="13"/>
      <c r="J106" s="5"/>
      <c r="K106" s="5"/>
      <c r="N106" s="2171"/>
      <c r="O106" s="2171"/>
      <c r="P106" s="2171"/>
      <c r="Q106" s="2171"/>
      <c r="R106" s="2171"/>
      <c r="S106" s="2171"/>
      <c r="T106" s="2171"/>
      <c r="U106" s="2171"/>
      <c r="V106" s="2171"/>
      <c r="W106" s="2171"/>
    </row>
    <row r="107" spans="1:23" customFormat="1" ht="12.75" customHeight="1">
      <c r="A107" s="5"/>
      <c r="B107" s="5"/>
      <c r="C107" s="61"/>
      <c r="D107" s="62"/>
      <c r="E107" s="155"/>
      <c r="F107" s="1921"/>
      <c r="G107" s="64"/>
      <c r="H107" s="64"/>
      <c r="I107" s="77"/>
      <c r="J107" s="76"/>
      <c r="K107" s="5"/>
    </row>
    <row r="108" spans="1:23" s="54" customFormat="1" ht="11.4">
      <c r="C108" s="55" t="s">
        <v>159</v>
      </c>
      <c r="D108" s="56" t="s">
        <v>14</v>
      </c>
      <c r="E108" s="198"/>
      <c r="F108" s="1913"/>
      <c r="G108" s="57"/>
      <c r="H108" s="58"/>
      <c r="I108" s="59">
        <f>SUM(I100:I106)</f>
        <v>0</v>
      </c>
    </row>
    <row r="109" spans="1:23" customFormat="1" ht="12.75" customHeight="1">
      <c r="A109" s="5"/>
      <c r="B109" s="5"/>
      <c r="C109" s="84" t="s">
        <v>158</v>
      </c>
      <c r="D109" s="85" t="s">
        <v>157</v>
      </c>
      <c r="E109" s="117"/>
      <c r="F109" s="1920"/>
      <c r="G109" s="77"/>
      <c r="H109" s="77"/>
      <c r="I109" s="6"/>
      <c r="J109" s="5"/>
      <c r="K109" s="5"/>
    </row>
    <row r="110" spans="1:23" customFormat="1" ht="14.4">
      <c r="A110" s="5"/>
      <c r="B110" s="5"/>
      <c r="C110" s="60" t="s">
        <v>44</v>
      </c>
      <c r="D110" s="85" t="s">
        <v>156</v>
      </c>
      <c r="E110" s="204"/>
      <c r="F110" s="1920"/>
      <c r="G110" s="77"/>
      <c r="H110" s="77"/>
      <c r="I110" s="13"/>
      <c r="J110" s="5"/>
      <c r="K110" s="5"/>
    </row>
    <row r="111" spans="1:23" customFormat="1" ht="14.4">
      <c r="A111" s="5"/>
      <c r="B111" s="78"/>
      <c r="C111" s="61"/>
      <c r="D111" s="62" t="s">
        <v>40</v>
      </c>
      <c r="E111" s="239">
        <v>150</v>
      </c>
      <c r="F111" s="1909"/>
      <c r="G111" s="64"/>
      <c r="H111" s="63">
        <f>E111*F111</f>
        <v>0</v>
      </c>
      <c r="I111" s="13"/>
      <c r="J111" s="5"/>
      <c r="K111" s="5"/>
    </row>
    <row r="112" spans="1:23" customFormat="1" ht="6" customHeight="1">
      <c r="A112" s="5"/>
      <c r="B112" s="78"/>
      <c r="C112" s="60"/>
      <c r="D112" s="20"/>
      <c r="E112" s="237"/>
      <c r="F112" s="1912"/>
      <c r="G112" s="22"/>
      <c r="H112" s="65"/>
      <c r="I112" s="13"/>
      <c r="J112" s="5"/>
      <c r="K112" s="5"/>
    </row>
    <row r="113" spans="1:11" customFormat="1" ht="14.4">
      <c r="A113" s="5"/>
      <c r="B113" s="5"/>
      <c r="C113" s="84" t="s">
        <v>155</v>
      </c>
      <c r="D113" s="85" t="s">
        <v>154</v>
      </c>
      <c r="E113" s="238"/>
      <c r="F113" s="1920"/>
      <c r="G113" s="77"/>
      <c r="H113" s="77"/>
      <c r="I113" s="6"/>
      <c r="J113" s="5"/>
      <c r="K113" s="5"/>
    </row>
    <row r="114" spans="1:11" customFormat="1" ht="14.4">
      <c r="A114" s="5"/>
      <c r="B114" s="78"/>
      <c r="C114" s="61"/>
      <c r="D114" s="62" t="s">
        <v>40</v>
      </c>
      <c r="E114" s="239">
        <v>150</v>
      </c>
      <c r="F114" s="1909"/>
      <c r="G114" s="64"/>
      <c r="H114" s="63">
        <f>E114*F114</f>
        <v>0</v>
      </c>
      <c r="I114" s="13"/>
      <c r="J114" s="5"/>
      <c r="K114" s="5"/>
    </row>
    <row r="115" spans="1:11" s="97" customFormat="1" ht="15" customHeight="1">
      <c r="A115" s="20"/>
      <c r="B115" s="20"/>
      <c r="C115" s="2208" t="s">
        <v>252</v>
      </c>
      <c r="D115" s="2172" t="s">
        <v>253</v>
      </c>
      <c r="E115" s="2186"/>
      <c r="F115" s="2186"/>
      <c r="G115" s="2186"/>
      <c r="H115" s="2186"/>
      <c r="I115" s="22"/>
      <c r="J115" s="20"/>
      <c r="K115" s="76"/>
    </row>
    <row r="116" spans="1:11" s="97" customFormat="1" ht="15" customHeight="1">
      <c r="A116" s="20"/>
      <c r="B116" s="20"/>
      <c r="C116" s="2210"/>
      <c r="D116" s="2187"/>
      <c r="E116" s="2188"/>
      <c r="F116" s="2188"/>
      <c r="G116" s="2188"/>
      <c r="H116" s="2188"/>
      <c r="I116" s="22"/>
      <c r="J116" s="20"/>
      <c r="K116" s="76"/>
    </row>
    <row r="117" spans="1:11" s="97" customFormat="1" ht="15" customHeight="1">
      <c r="A117" s="20"/>
      <c r="B117" s="20"/>
      <c r="C117" s="308" t="s">
        <v>44</v>
      </c>
      <c r="D117" s="2187" t="s">
        <v>1664</v>
      </c>
      <c r="E117" s="2176"/>
      <c r="F117" s="2176"/>
      <c r="G117" s="2176"/>
      <c r="H117" s="2176"/>
      <c r="I117" s="22"/>
      <c r="J117" s="20"/>
      <c r="K117" s="76"/>
    </row>
    <row r="118" spans="1:11" s="97" customFormat="1" ht="12.75" customHeight="1">
      <c r="A118" s="76"/>
      <c r="B118" s="153"/>
      <c r="C118" s="61"/>
      <c r="D118" s="62" t="s">
        <v>40</v>
      </c>
      <c r="E118" s="239">
        <v>120</v>
      </c>
      <c r="F118" s="1909"/>
      <c r="G118" s="64"/>
      <c r="H118" s="63">
        <f>F118*E118</f>
        <v>0</v>
      </c>
      <c r="I118" s="77"/>
      <c r="J118" s="76"/>
      <c r="K118" s="76"/>
    </row>
    <row r="119" spans="1:11" s="97" customFormat="1" ht="12.75" customHeight="1">
      <c r="A119" s="76"/>
      <c r="B119" s="153"/>
      <c r="C119" s="61"/>
      <c r="D119" s="62"/>
      <c r="E119" s="236"/>
      <c r="F119" s="63"/>
      <c r="G119" s="64"/>
      <c r="H119" s="63"/>
      <c r="I119" s="77"/>
      <c r="J119" s="76"/>
      <c r="K119" s="76"/>
    </row>
    <row r="120" spans="1:11" s="66" customFormat="1" ht="11.4">
      <c r="C120" s="55" t="s">
        <v>257</v>
      </c>
      <c r="D120" s="56" t="s">
        <v>258</v>
      </c>
      <c r="E120" s="198"/>
      <c r="F120" s="217"/>
      <c r="G120" s="57"/>
      <c r="H120" s="58"/>
      <c r="I120" s="73">
        <f>SUM(I112:I117)</f>
        <v>0</v>
      </c>
    </row>
    <row r="121" spans="1:11" s="66" customFormat="1" ht="6.75" customHeight="1">
      <c r="C121" s="72"/>
      <c r="D121" s="74"/>
      <c r="E121" s="201"/>
      <c r="F121" s="220"/>
      <c r="G121" s="71"/>
      <c r="H121" s="75"/>
      <c r="I121" s="71"/>
    </row>
    <row r="122" spans="1:11" s="97" customFormat="1" ht="15" customHeight="1">
      <c r="A122" s="20"/>
      <c r="B122" s="20"/>
      <c r="C122" s="308" t="s">
        <v>254</v>
      </c>
      <c r="D122" s="2187" t="s">
        <v>1666</v>
      </c>
      <c r="E122" s="2188"/>
      <c r="F122" s="2188"/>
      <c r="G122" s="2188"/>
      <c r="H122" s="2188"/>
      <c r="I122" s="22"/>
      <c r="J122" s="20"/>
      <c r="K122" s="76"/>
    </row>
    <row r="123" spans="1:11" s="97" customFormat="1" ht="15" customHeight="1">
      <c r="A123" s="20"/>
      <c r="B123" s="20"/>
      <c r="C123" s="308" t="s">
        <v>255</v>
      </c>
      <c r="D123" s="2187"/>
      <c r="E123" s="2188"/>
      <c r="F123" s="2188"/>
      <c r="G123" s="2188"/>
      <c r="H123" s="2188"/>
      <c r="I123" s="22"/>
      <c r="J123" s="20"/>
      <c r="K123" s="76"/>
    </row>
    <row r="124" spans="1:11" s="97" customFormat="1" ht="15" customHeight="1">
      <c r="A124" s="20"/>
      <c r="B124" s="20"/>
      <c r="C124" s="308"/>
      <c r="D124" s="2176"/>
      <c r="E124" s="2176"/>
      <c r="F124" s="2176"/>
      <c r="G124" s="2176"/>
      <c r="H124" s="2176"/>
      <c r="I124" s="22"/>
      <c r="J124" s="20"/>
      <c r="K124" s="76"/>
    </row>
    <row r="125" spans="1:11" s="97" customFormat="1" ht="15" customHeight="1">
      <c r="A125" s="20"/>
      <c r="B125" s="20"/>
      <c r="C125" s="308" t="s">
        <v>44</v>
      </c>
      <c r="D125" s="2187" t="s">
        <v>1665</v>
      </c>
      <c r="E125" s="2176"/>
      <c r="F125" s="2176"/>
      <c r="G125" s="2176"/>
      <c r="H125" s="2176"/>
      <c r="I125" s="22"/>
      <c r="J125" s="20"/>
      <c r="K125" s="76"/>
    </row>
    <row r="126" spans="1:11" s="97" customFormat="1" ht="15" customHeight="1">
      <c r="A126" s="20"/>
      <c r="B126" s="20"/>
      <c r="C126" s="308"/>
      <c r="D126" s="2176"/>
      <c r="E126" s="2176"/>
      <c r="F126" s="2176"/>
      <c r="G126" s="2176"/>
      <c r="H126" s="2176"/>
      <c r="I126" s="22"/>
      <c r="J126" s="20"/>
      <c r="K126" s="76"/>
    </row>
    <row r="127" spans="1:11" s="97" customFormat="1" ht="12.75" customHeight="1">
      <c r="A127" s="76"/>
      <c r="B127" s="153"/>
      <c r="C127" s="61"/>
      <c r="D127" s="62" t="s">
        <v>40</v>
      </c>
      <c r="E127" s="239">
        <v>192</v>
      </c>
      <c r="F127" s="1909"/>
      <c r="G127" s="64"/>
      <c r="H127" s="63">
        <f>F127*E127</f>
        <v>0</v>
      </c>
      <c r="I127" s="77"/>
      <c r="J127" s="76"/>
      <c r="K127" s="76"/>
    </row>
    <row r="128" spans="1:11" customFormat="1" ht="14.4">
      <c r="A128" s="5"/>
      <c r="B128" s="78"/>
      <c r="C128" s="60"/>
      <c r="D128" s="20"/>
      <c r="E128" s="205"/>
      <c r="F128" s="119"/>
      <c r="G128" s="22"/>
      <c r="H128" s="22"/>
      <c r="I128" s="77"/>
      <c r="J128" s="76"/>
      <c r="K128" s="76"/>
    </row>
    <row r="129" spans="1:19" s="54" customFormat="1" ht="11.4">
      <c r="C129" s="55" t="s">
        <v>153</v>
      </c>
      <c r="D129" s="56" t="s">
        <v>41</v>
      </c>
      <c r="E129" s="206"/>
      <c r="F129" s="217"/>
      <c r="G129" s="57"/>
      <c r="H129" s="58"/>
      <c r="I129" s="73" t="e">
        <f>SUM(#REF!)</f>
        <v>#REF!</v>
      </c>
      <c r="J129" s="66"/>
      <c r="K129" s="66"/>
    </row>
    <row r="130" spans="1:19" customFormat="1" ht="15" customHeight="1">
      <c r="A130" s="5"/>
      <c r="B130" s="10"/>
      <c r="C130" s="87" t="s">
        <v>165</v>
      </c>
      <c r="D130" s="2206" t="s">
        <v>198</v>
      </c>
      <c r="E130" s="2207"/>
      <c r="F130" s="2207"/>
      <c r="G130" s="2207"/>
      <c r="H130" s="2207"/>
      <c r="I130" s="13"/>
      <c r="J130" s="5"/>
      <c r="K130" s="5"/>
    </row>
    <row r="131" spans="1:19" customFormat="1" ht="12.75" customHeight="1">
      <c r="A131" s="5"/>
      <c r="B131" s="5"/>
      <c r="C131" s="84" t="s">
        <v>194</v>
      </c>
      <c r="D131" s="2207"/>
      <c r="E131" s="2207"/>
      <c r="F131" s="2207"/>
      <c r="G131" s="2207"/>
      <c r="H131" s="2207"/>
      <c r="I131" s="13"/>
      <c r="J131" s="5"/>
      <c r="K131" s="5"/>
    </row>
    <row r="132" spans="1:19" customFormat="1" ht="14.4">
      <c r="A132" s="5"/>
      <c r="B132" s="5"/>
      <c r="C132" s="60" t="s">
        <v>44</v>
      </c>
      <c r="D132" s="85" t="s">
        <v>199</v>
      </c>
      <c r="E132" s="204"/>
      <c r="F132" s="221"/>
      <c r="G132" s="77"/>
      <c r="H132" s="77"/>
      <c r="I132" s="13"/>
      <c r="J132" s="5"/>
      <c r="K132" s="5"/>
    </row>
    <row r="133" spans="1:19" customFormat="1" ht="14.4">
      <c r="A133" s="5"/>
      <c r="B133" s="5"/>
      <c r="C133" s="61"/>
      <c r="D133" s="62" t="s">
        <v>46</v>
      </c>
      <c r="E133" s="303">
        <v>693</v>
      </c>
      <c r="F133" s="1909"/>
      <c r="G133" s="64"/>
      <c r="H133" s="63">
        <f>E133*F133</f>
        <v>0</v>
      </c>
      <c r="I133" s="13"/>
      <c r="J133" s="5"/>
      <c r="K133" s="5"/>
      <c r="R133" s="84"/>
      <c r="S133" s="85"/>
    </row>
    <row r="134" spans="1:19" customFormat="1" ht="14.4">
      <c r="A134" s="5"/>
      <c r="B134" s="10"/>
      <c r="C134" s="61"/>
      <c r="D134" s="62"/>
      <c r="E134" s="155"/>
      <c r="F134" s="63"/>
      <c r="G134" s="64"/>
      <c r="H134" s="63"/>
      <c r="I134" s="22"/>
      <c r="J134" s="20"/>
      <c r="K134" s="20"/>
    </row>
    <row r="135" spans="1:19" s="78" customFormat="1">
      <c r="B135" s="15"/>
      <c r="C135" s="88" t="s">
        <v>31</v>
      </c>
      <c r="D135" s="89" t="s">
        <v>152</v>
      </c>
      <c r="E135" s="207"/>
      <c r="F135" s="223"/>
      <c r="G135" s="90"/>
      <c r="H135" s="82">
        <f>SUM(H86:H134)</f>
        <v>0</v>
      </c>
      <c r="I135" s="19"/>
      <c r="J135" s="18"/>
      <c r="K135" s="18"/>
    </row>
    <row r="136" spans="1:19" s="78" customFormat="1">
      <c r="B136" s="15"/>
      <c r="C136" s="17"/>
      <c r="D136" s="18"/>
      <c r="E136" s="208"/>
      <c r="F136" s="224"/>
      <c r="G136" s="19"/>
      <c r="H136" s="91"/>
      <c r="I136" s="19"/>
      <c r="J136" s="18"/>
      <c r="K136" s="18"/>
    </row>
    <row r="137" spans="1:19" s="78" customFormat="1">
      <c r="B137" s="15"/>
      <c r="C137" s="17"/>
      <c r="D137" s="18"/>
      <c r="E137" s="208"/>
      <c r="F137" s="224"/>
      <c r="G137" s="19"/>
      <c r="H137" s="91"/>
      <c r="I137" s="19"/>
      <c r="J137" s="18"/>
      <c r="K137" s="18"/>
    </row>
    <row r="138" spans="1:19" customFormat="1" ht="18" customHeight="1">
      <c r="A138" s="5"/>
      <c r="B138" s="5"/>
      <c r="C138" s="49" t="s">
        <v>32</v>
      </c>
      <c r="D138" s="50" t="s">
        <v>7</v>
      </c>
      <c r="E138" s="197"/>
      <c r="F138" s="216"/>
      <c r="G138" s="51"/>
      <c r="H138" s="83"/>
      <c r="I138" s="21"/>
      <c r="J138" s="76"/>
      <c r="K138" s="5"/>
    </row>
    <row r="139" spans="1:19" s="66" customFormat="1" ht="11.4">
      <c r="C139" s="55" t="s">
        <v>151</v>
      </c>
      <c r="D139" s="56" t="s">
        <v>150</v>
      </c>
      <c r="E139" s="198"/>
      <c r="F139" s="217"/>
      <c r="G139" s="57"/>
      <c r="H139" s="58"/>
      <c r="I139" s="71"/>
    </row>
    <row r="140" spans="1:19" customFormat="1" ht="15" customHeight="1">
      <c r="A140" s="10"/>
      <c r="B140" s="10"/>
      <c r="C140" s="2208" t="s">
        <v>149</v>
      </c>
      <c r="D140" s="2172" t="s">
        <v>233</v>
      </c>
      <c r="E140" s="2209"/>
      <c r="F140" s="2209"/>
      <c r="G140" s="2209"/>
      <c r="H140" s="2209"/>
      <c r="I140" s="12"/>
      <c r="J140" s="10"/>
      <c r="K140" s="5"/>
    </row>
    <row r="141" spans="1:19" customFormat="1" ht="14.4">
      <c r="A141" s="10"/>
      <c r="B141" s="10"/>
      <c r="C141" s="2181"/>
      <c r="D141" s="2205"/>
      <c r="E141" s="2205"/>
      <c r="F141" s="2205"/>
      <c r="G141" s="2205"/>
      <c r="H141" s="2205"/>
      <c r="I141" s="12"/>
      <c r="J141" s="10"/>
      <c r="K141" s="5"/>
    </row>
    <row r="142" spans="1:19" customFormat="1" ht="14.4">
      <c r="A142" s="10"/>
      <c r="B142" s="10"/>
      <c r="C142" s="60" t="s">
        <v>44</v>
      </c>
      <c r="D142" s="20" t="s">
        <v>148</v>
      </c>
      <c r="E142" s="199"/>
      <c r="F142" s="119"/>
      <c r="G142" s="22"/>
      <c r="H142" s="22"/>
      <c r="I142" s="13"/>
      <c r="J142" s="10"/>
      <c r="K142" s="5"/>
    </row>
    <row r="143" spans="1:19" customFormat="1" ht="14.4">
      <c r="A143" s="10"/>
      <c r="B143" s="10"/>
      <c r="C143" s="60"/>
      <c r="D143" s="92" t="s">
        <v>145</v>
      </c>
      <c r="E143" s="199"/>
      <c r="F143" s="119"/>
      <c r="G143" s="22"/>
      <c r="H143" s="22"/>
      <c r="I143" s="13"/>
      <c r="J143" s="10"/>
      <c r="K143" s="5"/>
    </row>
    <row r="144" spans="1:19" customFormat="1" ht="14.4">
      <c r="A144" s="10"/>
      <c r="B144" s="10"/>
      <c r="C144" s="60"/>
      <c r="D144" s="92" t="s">
        <v>144</v>
      </c>
      <c r="E144" s="199"/>
      <c r="F144" s="119"/>
      <c r="G144" s="22"/>
      <c r="H144" s="22"/>
      <c r="I144" s="13"/>
      <c r="J144" s="10"/>
      <c r="K144" s="5"/>
    </row>
    <row r="145" spans="1:11" customFormat="1" ht="14.4">
      <c r="A145" s="10"/>
      <c r="B145" s="10"/>
      <c r="C145" s="60"/>
      <c r="D145" s="92" t="s">
        <v>143</v>
      </c>
      <c r="E145" s="199"/>
      <c r="F145" s="119"/>
      <c r="G145" s="22"/>
      <c r="H145" s="22"/>
      <c r="I145" s="13"/>
      <c r="J145" s="10"/>
      <c r="K145" s="5"/>
    </row>
    <row r="146" spans="1:11" customFormat="1" ht="14.4">
      <c r="A146" s="10"/>
      <c r="B146" s="10"/>
      <c r="C146" s="60"/>
      <c r="D146" s="92" t="s">
        <v>142</v>
      </c>
      <c r="E146" s="199"/>
      <c r="F146" s="119"/>
      <c r="G146" s="22"/>
      <c r="H146" s="22"/>
      <c r="I146" s="13"/>
      <c r="J146" s="10"/>
      <c r="K146" s="5"/>
    </row>
    <row r="147" spans="1:11" customFormat="1" ht="14.4">
      <c r="A147" s="10"/>
      <c r="B147" s="10"/>
      <c r="C147" s="93"/>
      <c r="D147" s="62" t="s">
        <v>40</v>
      </c>
      <c r="E147" s="239">
        <v>84</v>
      </c>
      <c r="F147" s="1909"/>
      <c r="G147" s="64"/>
      <c r="H147" s="63">
        <f>E147*F147</f>
        <v>0</v>
      </c>
      <c r="I147" s="94">
        <f>SUM(I138:I141)</f>
        <v>0</v>
      </c>
      <c r="J147" s="10"/>
      <c r="K147" s="5"/>
    </row>
    <row r="148" spans="1:11" customFormat="1" ht="12.75" customHeight="1">
      <c r="A148" s="10"/>
      <c r="B148" s="10"/>
      <c r="C148" s="95"/>
      <c r="D148" s="20"/>
      <c r="E148" s="205"/>
      <c r="F148" s="65"/>
      <c r="G148" s="22"/>
      <c r="H148" s="65"/>
      <c r="I148" s="12"/>
      <c r="J148" s="10"/>
      <c r="K148" s="5"/>
    </row>
    <row r="149" spans="1:11" customFormat="1" ht="15" customHeight="1">
      <c r="A149" s="10"/>
      <c r="B149" s="10"/>
      <c r="C149" s="96" t="s">
        <v>147</v>
      </c>
      <c r="D149" s="2204" t="s">
        <v>758</v>
      </c>
      <c r="E149" s="2205"/>
      <c r="F149" s="2205"/>
      <c r="G149" s="2205"/>
      <c r="H149" s="2205"/>
      <c r="I149" s="22"/>
      <c r="J149" s="20"/>
      <c r="K149" s="5"/>
    </row>
    <row r="150" spans="1:11" customFormat="1" ht="12.75" customHeight="1">
      <c r="A150" s="10"/>
      <c r="B150" s="10"/>
      <c r="C150" s="95"/>
      <c r="D150" s="2205"/>
      <c r="E150" s="2205"/>
      <c r="F150" s="2205"/>
      <c r="G150" s="2205"/>
      <c r="H150" s="2205"/>
      <c r="I150" s="22"/>
      <c r="J150" s="20"/>
      <c r="K150" s="5"/>
    </row>
    <row r="151" spans="1:11" customFormat="1" ht="13.5" customHeight="1">
      <c r="A151" s="10"/>
      <c r="B151" s="10"/>
      <c r="C151" s="60" t="s">
        <v>44</v>
      </c>
      <c r="D151" s="122" t="s">
        <v>146</v>
      </c>
      <c r="E151" s="199"/>
      <c r="F151" s="22"/>
      <c r="G151" s="22"/>
      <c r="H151" s="22"/>
      <c r="I151" s="77"/>
      <c r="J151" s="20"/>
      <c r="K151" s="5"/>
    </row>
    <row r="152" spans="1:11" customFormat="1" ht="13.5" customHeight="1">
      <c r="A152" s="10"/>
      <c r="B152" s="10"/>
      <c r="C152" s="60"/>
      <c r="D152" s="232" t="s">
        <v>145</v>
      </c>
      <c r="E152" s="199"/>
      <c r="F152" s="22"/>
      <c r="G152" s="22"/>
      <c r="H152" s="22"/>
      <c r="I152" s="13"/>
      <c r="J152" s="10"/>
      <c r="K152" s="5"/>
    </row>
    <row r="153" spans="1:11" customFormat="1" ht="13.5" customHeight="1">
      <c r="A153" s="10"/>
      <c r="B153" s="10"/>
      <c r="C153" s="60"/>
      <c r="D153" s="232" t="s">
        <v>144</v>
      </c>
      <c r="E153" s="199"/>
      <c r="F153" s="22"/>
      <c r="G153" s="22"/>
      <c r="H153" s="22"/>
      <c r="I153" s="13"/>
      <c r="J153" s="10"/>
      <c r="K153" s="5"/>
    </row>
    <row r="154" spans="1:11" customFormat="1" ht="13.5" customHeight="1">
      <c r="A154" s="10"/>
      <c r="B154" s="10"/>
      <c r="C154" s="60"/>
      <c r="D154" s="232" t="s">
        <v>143</v>
      </c>
      <c r="E154" s="199"/>
      <c r="F154" s="22"/>
      <c r="G154" s="22"/>
      <c r="H154" s="22"/>
      <c r="I154" s="13"/>
      <c r="J154" s="10"/>
      <c r="K154" s="5"/>
    </row>
    <row r="155" spans="1:11" customFormat="1" ht="13.5" customHeight="1">
      <c r="A155" s="10"/>
      <c r="B155" s="10"/>
      <c r="C155" s="60"/>
      <c r="D155" s="232" t="s">
        <v>142</v>
      </c>
      <c r="E155" s="199"/>
      <c r="F155" s="22"/>
      <c r="G155" s="22"/>
      <c r="H155" s="22"/>
      <c r="I155" s="13"/>
      <c r="J155" s="10"/>
      <c r="K155" s="5"/>
    </row>
    <row r="156" spans="1:11" customFormat="1" ht="13.5" customHeight="1">
      <c r="A156" s="10"/>
      <c r="B156" s="10"/>
      <c r="C156" s="93"/>
      <c r="D156" s="62" t="s">
        <v>40</v>
      </c>
      <c r="E156" s="239">
        <v>84</v>
      </c>
      <c r="F156" s="1909"/>
      <c r="G156" s="64"/>
      <c r="H156" s="63">
        <f>E156*F156</f>
        <v>0</v>
      </c>
      <c r="I156" s="83">
        <f>SUM(I140:I150)</f>
        <v>0</v>
      </c>
      <c r="J156" s="20"/>
      <c r="K156" s="5"/>
    </row>
    <row r="157" spans="1:11" customFormat="1" ht="13.5" customHeight="1">
      <c r="A157" s="10"/>
      <c r="B157" s="10"/>
      <c r="C157" s="95"/>
      <c r="D157" s="20"/>
      <c r="E157" s="205"/>
      <c r="F157" s="22"/>
      <c r="G157" s="22"/>
      <c r="H157" s="22"/>
      <c r="I157" s="22"/>
      <c r="J157" s="20"/>
      <c r="K157" s="5"/>
    </row>
    <row r="158" spans="1:11" s="97" customFormat="1" ht="14.4">
      <c r="A158" s="20"/>
      <c r="B158" s="20"/>
      <c r="C158" s="55" t="s">
        <v>141</v>
      </c>
      <c r="D158" s="56" t="s">
        <v>140</v>
      </c>
      <c r="E158" s="198"/>
      <c r="F158" s="217"/>
      <c r="G158" s="57"/>
      <c r="H158" s="58"/>
      <c r="I158" s="22"/>
      <c r="J158" s="20"/>
      <c r="K158" s="76"/>
    </row>
    <row r="159" spans="1:11" s="97" customFormat="1" ht="12" customHeight="1">
      <c r="A159" s="20"/>
      <c r="B159" s="20"/>
      <c r="C159" s="72"/>
      <c r="D159" s="167"/>
      <c r="E159" s="209"/>
      <c r="F159" s="225"/>
      <c r="G159" s="168"/>
      <c r="H159" s="169"/>
      <c r="I159" s="22"/>
      <c r="J159" s="20"/>
      <c r="K159" s="76"/>
    </row>
    <row r="160" spans="1:11" customFormat="1" ht="14.4">
      <c r="A160" s="10"/>
      <c r="B160" s="158"/>
      <c r="C160" s="159" t="s">
        <v>234</v>
      </c>
      <c r="D160" s="2189" t="s">
        <v>230</v>
      </c>
      <c r="E160" s="2189"/>
      <c r="F160" s="2189"/>
      <c r="G160" s="2189"/>
      <c r="H160" s="235"/>
      <c r="I160" s="22"/>
      <c r="J160" s="20"/>
      <c r="K160" s="5"/>
    </row>
    <row r="161" spans="1:11" customFormat="1" ht="14.4">
      <c r="A161" s="10"/>
      <c r="B161" s="158"/>
      <c r="C161" s="160"/>
      <c r="D161" s="2190"/>
      <c r="E161" s="2190"/>
      <c r="F161" s="2190"/>
      <c r="G161" s="2190"/>
      <c r="H161" s="235"/>
      <c r="I161" s="22"/>
      <c r="J161" s="20"/>
      <c r="K161" s="5"/>
    </row>
    <row r="162" spans="1:11" customFormat="1" ht="15" customHeight="1">
      <c r="A162" s="10"/>
      <c r="B162" s="158"/>
      <c r="C162" s="161" t="s">
        <v>44</v>
      </c>
      <c r="D162" s="2211" t="s">
        <v>139</v>
      </c>
      <c r="E162" s="2212"/>
      <c r="F162" s="2212"/>
      <c r="G162" s="2212"/>
      <c r="H162" s="162"/>
      <c r="I162" s="13"/>
      <c r="J162" s="10"/>
      <c r="K162" s="5"/>
    </row>
    <row r="163" spans="1:11" customFormat="1" ht="14.4">
      <c r="A163" s="10"/>
      <c r="B163" s="33"/>
      <c r="C163" s="161"/>
      <c r="D163" s="2212"/>
      <c r="E163" s="2212"/>
      <c r="F163" s="2212"/>
      <c r="G163" s="2212"/>
      <c r="H163" s="162"/>
      <c r="I163" s="13"/>
      <c r="J163" s="10"/>
      <c r="K163" s="5"/>
    </row>
    <row r="164" spans="1:11" customFormat="1" ht="15" customHeight="1">
      <c r="A164" s="10"/>
      <c r="B164" s="31"/>
      <c r="C164" s="163"/>
      <c r="D164" s="164" t="s">
        <v>45</v>
      </c>
      <c r="E164" s="306">
        <v>36</v>
      </c>
      <c r="F164" s="1909"/>
      <c r="G164" s="166"/>
      <c r="H164" s="165">
        <f>E164*F164</f>
        <v>0</v>
      </c>
      <c r="I164" s="22"/>
      <c r="J164" s="20"/>
      <c r="K164" s="5"/>
    </row>
    <row r="165" spans="1:11" s="97" customFormat="1" ht="12" customHeight="1">
      <c r="A165" s="20"/>
      <c r="B165" s="20"/>
      <c r="C165" s="72"/>
      <c r="D165" s="167"/>
      <c r="E165" s="209"/>
      <c r="F165" s="225"/>
      <c r="G165" s="168"/>
      <c r="H165" s="169"/>
      <c r="I165" s="22"/>
      <c r="J165" s="20"/>
      <c r="K165" s="76"/>
    </row>
    <row r="166" spans="1:11" s="78" customFormat="1">
      <c r="B166" s="15"/>
      <c r="C166" s="79" t="s">
        <v>32</v>
      </c>
      <c r="D166" s="80" t="s">
        <v>138</v>
      </c>
      <c r="E166" s="203"/>
      <c r="F166" s="226"/>
      <c r="G166" s="98"/>
      <c r="H166" s="82">
        <f>SUM(H139:H165)</f>
        <v>0</v>
      </c>
      <c r="I166" s="16"/>
      <c r="J166" s="15"/>
    </row>
    <row r="167" spans="1:11" s="78" customFormat="1">
      <c r="B167" s="15"/>
      <c r="C167" s="17"/>
      <c r="D167" s="18"/>
      <c r="E167" s="208"/>
      <c r="F167" s="224"/>
      <c r="G167" s="19"/>
      <c r="H167" s="91"/>
      <c r="I167" s="16"/>
      <c r="J167" s="15"/>
    </row>
    <row r="168" spans="1:11" customFormat="1" ht="15.6">
      <c r="A168" s="5"/>
      <c r="B168" s="10"/>
      <c r="C168" s="99" t="s">
        <v>33</v>
      </c>
      <c r="D168" s="50" t="s">
        <v>222</v>
      </c>
      <c r="E168" s="197"/>
      <c r="F168" s="216"/>
      <c r="G168" s="51"/>
      <c r="H168" s="83"/>
      <c r="I168" s="22"/>
      <c r="J168" s="20"/>
      <c r="K168" s="5"/>
    </row>
    <row r="169" spans="1:11" s="66" customFormat="1">
      <c r="C169" s="55" t="s">
        <v>223</v>
      </c>
      <c r="D169" s="80" t="s">
        <v>224</v>
      </c>
      <c r="E169" s="198"/>
      <c r="F169" s="217"/>
      <c r="G169" s="57"/>
      <c r="H169" s="58"/>
      <c r="I169" s="73"/>
    </row>
    <row r="170" spans="1:11" s="78" customFormat="1">
      <c r="B170" s="15"/>
      <c r="C170" s="17"/>
      <c r="D170" s="18"/>
      <c r="E170" s="208"/>
      <c r="F170" s="224"/>
      <c r="G170" s="19"/>
      <c r="H170" s="91"/>
      <c r="I170" s="16"/>
      <c r="J170" s="15"/>
    </row>
    <row r="171" spans="1:11" customFormat="1" ht="15" customHeight="1">
      <c r="A171" s="10"/>
      <c r="B171" s="10"/>
      <c r="C171" s="157" t="s">
        <v>225</v>
      </c>
      <c r="D171" s="2199" t="s">
        <v>226</v>
      </c>
      <c r="E171" s="2174"/>
      <c r="F171" s="2174"/>
      <c r="G171" s="2174"/>
      <c r="H171" s="2174"/>
      <c r="I171" s="22"/>
      <c r="J171" s="20"/>
      <c r="K171" s="5"/>
    </row>
    <row r="172" spans="1:11" customFormat="1" ht="14.4">
      <c r="A172" s="10"/>
      <c r="B172" s="10"/>
      <c r="C172" s="100"/>
      <c r="D172" s="2174"/>
      <c r="E172" s="2174"/>
      <c r="F172" s="2174"/>
      <c r="G172" s="2174"/>
      <c r="H172" s="2174"/>
      <c r="I172" s="22"/>
      <c r="J172" s="20"/>
      <c r="K172" s="5"/>
    </row>
    <row r="173" spans="1:11" customFormat="1" ht="9.75" customHeight="1">
      <c r="A173" s="10"/>
      <c r="B173" s="10"/>
      <c r="C173" s="100"/>
      <c r="D173" s="2174"/>
      <c r="E173" s="2174"/>
      <c r="F173" s="2174"/>
      <c r="G173" s="2174"/>
      <c r="H173" s="2174"/>
      <c r="I173" s="77" t="e">
        <f>#REF!*#REF!</f>
        <v>#REF!</v>
      </c>
      <c r="J173" s="20"/>
      <c r="K173" s="5"/>
    </row>
    <row r="174" spans="1:11" customFormat="1" ht="15" customHeight="1">
      <c r="A174" s="10"/>
      <c r="B174" s="10"/>
      <c r="C174" s="60" t="s">
        <v>44</v>
      </c>
      <c r="D174" s="2185" t="s">
        <v>229</v>
      </c>
      <c r="E174" s="2181"/>
      <c r="F174" s="2181"/>
      <c r="G174" s="2181"/>
      <c r="H174" s="22"/>
      <c r="I174" s="77"/>
      <c r="J174" s="20"/>
      <c r="K174" s="5"/>
    </row>
    <row r="175" spans="1:11" customFormat="1" ht="14.4">
      <c r="A175" s="10"/>
      <c r="B175" s="10"/>
      <c r="C175" s="60"/>
      <c r="D175" s="2181"/>
      <c r="E175" s="2181"/>
      <c r="F175" s="2181"/>
      <c r="G175" s="2181"/>
      <c r="H175" s="22"/>
      <c r="I175" s="13"/>
      <c r="J175" s="10"/>
      <c r="K175" s="5"/>
    </row>
    <row r="176" spans="1:11" customFormat="1" ht="14.4">
      <c r="A176" s="10"/>
      <c r="B176" s="10"/>
      <c r="C176" s="60"/>
      <c r="D176" s="2181"/>
      <c r="E176" s="2181"/>
      <c r="F176" s="2181"/>
      <c r="G176" s="2181"/>
      <c r="H176" s="22"/>
      <c r="I176" s="13"/>
      <c r="J176" s="10"/>
      <c r="K176" s="5"/>
    </row>
    <row r="177" spans="1:11" customFormat="1" ht="14.4">
      <c r="A177" s="10"/>
      <c r="B177" s="10"/>
      <c r="C177" s="60"/>
      <c r="D177" s="2181"/>
      <c r="E177" s="2181"/>
      <c r="F177" s="2181"/>
      <c r="G177" s="2181"/>
      <c r="H177" s="22"/>
      <c r="I177" s="13"/>
      <c r="J177" s="10"/>
      <c r="K177" s="5"/>
    </row>
    <row r="178" spans="1:11" customFormat="1" ht="6" customHeight="1">
      <c r="A178" s="10"/>
      <c r="B178" s="10"/>
      <c r="C178" s="60"/>
      <c r="D178" s="2181"/>
      <c r="E178" s="2181"/>
      <c r="F178" s="2181"/>
      <c r="G178" s="2181"/>
      <c r="H178" s="22"/>
      <c r="I178" s="13"/>
      <c r="J178" s="10"/>
      <c r="K178" s="5"/>
    </row>
    <row r="179" spans="1:11" customFormat="1" ht="14.4">
      <c r="A179" s="10"/>
      <c r="B179" s="10"/>
      <c r="C179" s="93"/>
      <c r="D179" s="62" t="s">
        <v>227</v>
      </c>
      <c r="E179" s="239">
        <v>2</v>
      </c>
      <c r="F179" s="1909"/>
      <c r="G179" s="64"/>
      <c r="H179" s="63">
        <f>E179*F179</f>
        <v>0</v>
      </c>
      <c r="I179" s="83" t="e">
        <f>SUM(I160:I173)</f>
        <v>#REF!</v>
      </c>
      <c r="J179" s="20"/>
      <c r="K179" s="5"/>
    </row>
    <row r="180" spans="1:11" customFormat="1" ht="14.4">
      <c r="A180" s="10"/>
      <c r="B180" s="10"/>
      <c r="C180" s="95"/>
      <c r="D180" s="20"/>
      <c r="E180" s="205"/>
      <c r="F180" s="1912"/>
      <c r="G180" s="22"/>
      <c r="H180" s="65"/>
      <c r="I180" s="22"/>
      <c r="J180" s="20"/>
      <c r="K180" s="5"/>
    </row>
    <row r="181" spans="1:11" s="78" customFormat="1">
      <c r="B181" s="15"/>
      <c r="C181" s="79" t="s">
        <v>33</v>
      </c>
      <c r="D181" s="80" t="s">
        <v>228</v>
      </c>
      <c r="E181" s="203"/>
      <c r="F181" s="1922"/>
      <c r="G181" s="98"/>
      <c r="H181" s="82">
        <f>SUM(H174:H180)</f>
        <v>0</v>
      </c>
      <c r="I181" s="16"/>
      <c r="J181" s="15"/>
    </row>
    <row r="182" spans="1:11" s="78" customFormat="1">
      <c r="B182" s="15"/>
      <c r="C182" s="17"/>
      <c r="D182" s="18"/>
      <c r="E182" s="208"/>
      <c r="F182" s="1923"/>
      <c r="G182" s="19"/>
      <c r="H182" s="91"/>
      <c r="I182" s="16"/>
      <c r="J182" s="15"/>
    </row>
    <row r="183" spans="1:11" s="78" customFormat="1">
      <c r="B183" s="15"/>
      <c r="C183" s="17"/>
      <c r="D183" s="18"/>
      <c r="E183" s="208"/>
      <c r="F183" s="1923"/>
      <c r="G183" s="19"/>
      <c r="H183" s="91"/>
      <c r="I183" s="16"/>
      <c r="J183" s="15"/>
    </row>
    <row r="184" spans="1:11" customFormat="1" ht="15.6">
      <c r="A184" s="5"/>
      <c r="B184" s="10"/>
      <c r="C184" s="99" t="s">
        <v>60</v>
      </c>
      <c r="D184" s="50" t="s">
        <v>137</v>
      </c>
      <c r="E184" s="197"/>
      <c r="F184" s="1924"/>
      <c r="G184" s="51"/>
      <c r="H184" s="83"/>
      <c r="I184" s="22"/>
      <c r="J184" s="20"/>
      <c r="K184" s="5"/>
    </row>
    <row r="185" spans="1:11" s="66" customFormat="1" ht="11.4">
      <c r="C185" s="55" t="s">
        <v>136</v>
      </c>
      <c r="D185" s="56" t="s">
        <v>135</v>
      </c>
      <c r="E185" s="198"/>
      <c r="F185" s="1913"/>
      <c r="G185" s="57"/>
      <c r="H185" s="58"/>
      <c r="I185" s="73"/>
    </row>
    <row r="186" spans="1:11" s="66" customFormat="1" ht="11.4">
      <c r="C186" s="72"/>
      <c r="D186" s="74"/>
      <c r="E186" s="201"/>
      <c r="F186" s="1917"/>
      <c r="G186" s="71"/>
      <c r="H186" s="75"/>
      <c r="I186" s="71"/>
    </row>
    <row r="187" spans="1:11" customFormat="1" ht="14.4">
      <c r="A187" s="5"/>
      <c r="B187" s="10"/>
      <c r="C187" s="95" t="s">
        <v>241</v>
      </c>
      <c r="D187" s="20" t="s">
        <v>242</v>
      </c>
      <c r="E187" s="205"/>
      <c r="F187" s="1916"/>
      <c r="G187" s="22"/>
      <c r="H187" s="28"/>
      <c r="I187" s="12"/>
      <c r="J187" s="10"/>
      <c r="K187" s="5"/>
    </row>
    <row r="188" spans="1:11" customFormat="1" ht="14.4">
      <c r="A188" s="5"/>
      <c r="B188" s="10"/>
      <c r="C188" s="95" t="s">
        <v>44</v>
      </c>
      <c r="D188" s="20" t="s">
        <v>243</v>
      </c>
      <c r="E188" s="205"/>
      <c r="F188" s="1916"/>
      <c r="G188" s="22"/>
      <c r="H188" s="28"/>
      <c r="I188" s="12"/>
      <c r="J188" s="10"/>
      <c r="K188" s="5"/>
    </row>
    <row r="189" spans="1:11" customFormat="1" ht="14.4">
      <c r="A189" s="5"/>
      <c r="B189" s="10"/>
      <c r="C189" s="93"/>
      <c r="D189" s="62" t="s">
        <v>40</v>
      </c>
      <c r="E189" s="239">
        <v>10</v>
      </c>
      <c r="F189" s="1909"/>
      <c r="G189" s="64"/>
      <c r="H189" s="63">
        <f>E189*F189</f>
        <v>0</v>
      </c>
      <c r="I189" s="12"/>
      <c r="J189" s="10"/>
      <c r="K189" s="5"/>
    </row>
    <row r="190" spans="1:11" s="78" customFormat="1">
      <c r="B190" s="10"/>
      <c r="C190" s="95"/>
      <c r="D190" s="20"/>
      <c r="E190" s="205"/>
      <c r="F190" s="119"/>
      <c r="G190" s="22"/>
      <c r="H190" s="28"/>
      <c r="I190" s="19"/>
      <c r="J190" s="18"/>
    </row>
    <row r="191" spans="1:11" customFormat="1" ht="14.4">
      <c r="A191" s="5"/>
      <c r="B191" s="10"/>
      <c r="C191" s="2127" t="s">
        <v>134</v>
      </c>
      <c r="D191" s="2128" t="s">
        <v>133</v>
      </c>
      <c r="E191" s="2129"/>
      <c r="F191" s="2130"/>
      <c r="G191" s="2130"/>
      <c r="H191" s="2131"/>
      <c r="I191" s="12"/>
      <c r="J191" s="10"/>
      <c r="K191" s="5"/>
    </row>
    <row r="192" spans="1:11" customFormat="1" ht="14.4">
      <c r="A192" s="5"/>
      <c r="B192" s="10"/>
      <c r="C192" s="2127" t="s">
        <v>44</v>
      </c>
      <c r="D192" s="2128" t="s">
        <v>132</v>
      </c>
      <c r="E192" s="2129"/>
      <c r="F192" s="2130"/>
      <c r="G192" s="2130"/>
      <c r="H192" s="2131"/>
      <c r="I192" s="12"/>
      <c r="J192" s="10"/>
      <c r="K192" s="5"/>
    </row>
    <row r="193" spans="1:11" customFormat="1" ht="14.4">
      <c r="A193" s="5"/>
      <c r="B193" s="10"/>
      <c r="C193" s="2132"/>
      <c r="D193" s="2133" t="s">
        <v>40</v>
      </c>
      <c r="E193" s="2134">
        <v>61</v>
      </c>
      <c r="F193" s="2137"/>
      <c r="G193" s="2136"/>
      <c r="H193" s="2135">
        <f>E193*F193</f>
        <v>0</v>
      </c>
      <c r="I193" s="12"/>
      <c r="J193" s="10"/>
      <c r="K193" s="5"/>
    </row>
    <row r="194" spans="1:11" s="78" customFormat="1">
      <c r="B194" s="10"/>
      <c r="C194" s="95"/>
      <c r="D194" s="20"/>
      <c r="E194" s="205"/>
      <c r="F194" s="119"/>
      <c r="G194" s="22"/>
      <c r="H194" s="28"/>
      <c r="I194" s="19"/>
      <c r="J194" s="18"/>
    </row>
    <row r="195" spans="1:11" customFormat="1" ht="14.4">
      <c r="A195" s="5"/>
      <c r="B195" s="15"/>
      <c r="C195" s="95" t="s">
        <v>131</v>
      </c>
      <c r="D195" s="20" t="s">
        <v>130</v>
      </c>
      <c r="E195" s="205"/>
      <c r="F195" s="119"/>
      <c r="G195" s="22"/>
      <c r="H195" s="28"/>
      <c r="I195" s="22"/>
      <c r="J195" s="20"/>
      <c r="K195" s="5"/>
    </row>
    <row r="196" spans="1:11" customFormat="1" ht="14.4">
      <c r="A196" s="5"/>
      <c r="B196" s="15"/>
      <c r="C196" s="95"/>
      <c r="D196" s="20" t="s">
        <v>129</v>
      </c>
      <c r="E196" s="205"/>
      <c r="F196" s="119"/>
      <c r="G196" s="22"/>
      <c r="H196" s="28"/>
      <c r="I196" s="22"/>
      <c r="J196" s="20"/>
      <c r="K196" s="5"/>
    </row>
    <row r="197" spans="1:11" customFormat="1" ht="14.4">
      <c r="A197" s="5"/>
      <c r="B197" s="10"/>
      <c r="C197" s="95" t="s">
        <v>44</v>
      </c>
      <c r="D197" s="20" t="s">
        <v>128</v>
      </c>
      <c r="E197" s="205"/>
      <c r="F197" s="119"/>
      <c r="G197" s="22"/>
      <c r="H197" s="28"/>
      <c r="I197" s="22"/>
      <c r="J197" s="20"/>
      <c r="K197" s="5"/>
    </row>
    <row r="198" spans="1:11" customFormat="1" ht="14.4">
      <c r="A198" s="5"/>
      <c r="B198" s="10"/>
      <c r="C198" s="93"/>
      <c r="D198" s="62" t="s">
        <v>40</v>
      </c>
      <c r="E198" s="239">
        <v>263</v>
      </c>
      <c r="F198" s="1909"/>
      <c r="G198" s="64"/>
      <c r="H198" s="63">
        <f>E198*F198</f>
        <v>0</v>
      </c>
      <c r="I198" s="22"/>
      <c r="J198" s="20"/>
      <c r="K198" s="5"/>
    </row>
    <row r="199" spans="1:11" customFormat="1" ht="14.4">
      <c r="A199" s="5"/>
      <c r="B199" s="10"/>
      <c r="C199" s="95"/>
      <c r="D199" s="20"/>
      <c r="E199" s="205"/>
      <c r="F199" s="1916"/>
      <c r="G199" s="22"/>
      <c r="H199" s="22"/>
      <c r="I199" s="22"/>
      <c r="J199" s="20"/>
      <c r="K199" s="76"/>
    </row>
    <row r="200" spans="1:11" customFormat="1" ht="12.75" customHeight="1">
      <c r="A200" s="5"/>
      <c r="B200" s="10"/>
      <c r="C200" s="95" t="s">
        <v>127</v>
      </c>
      <c r="D200" s="20" t="s">
        <v>126</v>
      </c>
      <c r="E200" s="205"/>
      <c r="F200" s="1916"/>
      <c r="G200" s="22"/>
      <c r="H200" s="28"/>
      <c r="I200" s="22"/>
      <c r="J200" s="20"/>
      <c r="K200" s="76"/>
    </row>
    <row r="201" spans="1:11" customFormat="1" ht="14.4">
      <c r="A201" s="5"/>
      <c r="B201" s="10"/>
      <c r="C201" s="95"/>
      <c r="D201" s="20" t="s">
        <v>125</v>
      </c>
      <c r="E201" s="205"/>
      <c r="F201" s="1916"/>
      <c r="G201" s="22"/>
      <c r="H201" s="28"/>
      <c r="I201" s="22"/>
      <c r="J201" s="20"/>
      <c r="K201" s="76"/>
    </row>
    <row r="202" spans="1:11" customFormat="1" ht="12.75" customHeight="1">
      <c r="A202" s="5"/>
      <c r="B202" s="10"/>
      <c r="C202" s="95" t="s">
        <v>44</v>
      </c>
      <c r="D202" s="20" t="s">
        <v>124</v>
      </c>
      <c r="E202" s="205"/>
      <c r="F202" s="1916"/>
      <c r="G202" s="22"/>
      <c r="H202" s="28"/>
      <c r="I202" s="22"/>
      <c r="J202" s="20"/>
      <c r="K202" s="76"/>
    </row>
    <row r="203" spans="1:11" customFormat="1" ht="14.4">
      <c r="A203" s="5"/>
      <c r="B203" s="10"/>
      <c r="C203" s="93"/>
      <c r="D203" s="62" t="s">
        <v>40</v>
      </c>
      <c r="E203" s="239">
        <v>33</v>
      </c>
      <c r="F203" s="1909"/>
      <c r="G203" s="64"/>
      <c r="H203" s="63">
        <f>E203*F203</f>
        <v>0</v>
      </c>
      <c r="I203" s="101"/>
      <c r="J203" s="10"/>
      <c r="K203" s="5"/>
    </row>
    <row r="204" spans="1:11" customFormat="1" ht="14.4">
      <c r="A204" s="5"/>
      <c r="B204" s="10"/>
      <c r="C204" s="95"/>
      <c r="D204" s="20"/>
      <c r="E204" s="205"/>
      <c r="F204" s="119"/>
      <c r="G204" s="22"/>
      <c r="H204" s="22"/>
      <c r="I204" s="12"/>
      <c r="J204" s="10"/>
      <c r="K204" s="5"/>
    </row>
    <row r="205" spans="1:11" customFormat="1" ht="12.75" customHeight="1">
      <c r="A205" s="5"/>
      <c r="B205" s="10"/>
      <c r="C205" s="2127" t="s">
        <v>123</v>
      </c>
      <c r="D205" s="2128" t="s">
        <v>122</v>
      </c>
      <c r="E205" s="2128"/>
      <c r="F205" s="2130"/>
      <c r="G205" s="2130"/>
      <c r="H205" s="2131"/>
      <c r="I205" s="12"/>
      <c r="J205" s="10"/>
      <c r="K205" s="5"/>
    </row>
    <row r="206" spans="1:11" customFormat="1" ht="14.4">
      <c r="A206" s="5"/>
      <c r="B206" s="10"/>
      <c r="C206" s="2127" t="s">
        <v>44</v>
      </c>
      <c r="D206" s="2128" t="s">
        <v>121</v>
      </c>
      <c r="E206" s="2128"/>
      <c r="F206" s="2130"/>
      <c r="G206" s="2130"/>
      <c r="H206" s="2131"/>
      <c r="I206" s="12"/>
      <c r="J206" s="10"/>
      <c r="K206" s="5"/>
    </row>
    <row r="207" spans="1:11" customFormat="1" ht="14.4">
      <c r="A207" s="5"/>
      <c r="B207" s="10"/>
      <c r="C207" s="2132"/>
      <c r="D207" s="2133" t="s">
        <v>40</v>
      </c>
      <c r="E207" s="2134">
        <v>196</v>
      </c>
      <c r="F207" s="2137"/>
      <c r="G207" s="2136"/>
      <c r="H207" s="2135">
        <f>E207*F207</f>
        <v>0</v>
      </c>
      <c r="I207" s="12"/>
      <c r="J207" s="10"/>
      <c r="K207" s="5"/>
    </row>
    <row r="208" spans="1:11" customFormat="1" ht="14.4">
      <c r="A208" s="5"/>
      <c r="B208" s="10"/>
      <c r="C208" s="95"/>
      <c r="D208" s="20"/>
      <c r="E208" s="811"/>
      <c r="F208" s="65"/>
      <c r="G208" s="22"/>
      <c r="H208" s="65"/>
      <c r="I208" s="12"/>
      <c r="J208" s="10"/>
      <c r="K208" s="5"/>
    </row>
    <row r="209" spans="1:11" s="97" customFormat="1" ht="12.75" customHeight="1">
      <c r="A209" s="76"/>
      <c r="B209" s="20"/>
      <c r="C209" s="95" t="s">
        <v>765</v>
      </c>
      <c r="D209" s="2213" t="s">
        <v>766</v>
      </c>
      <c r="E209" s="2214"/>
      <c r="F209" s="2214"/>
      <c r="G209" s="2214"/>
      <c r="H209" s="2214"/>
      <c r="I209" s="22"/>
      <c r="J209" s="20"/>
      <c r="K209" s="76"/>
    </row>
    <row r="210" spans="1:11" s="97" customFormat="1" ht="14.4">
      <c r="A210" s="76"/>
      <c r="B210" s="20"/>
      <c r="C210" s="95" t="s">
        <v>44</v>
      </c>
      <c r="D210" s="20" t="s">
        <v>767</v>
      </c>
      <c r="E210" s="199"/>
      <c r="F210" s="119"/>
      <c r="G210" s="22"/>
      <c r="H210" s="28"/>
      <c r="I210" s="22"/>
      <c r="J210" s="20"/>
      <c r="K210" s="76"/>
    </row>
    <row r="211" spans="1:11" s="97" customFormat="1" ht="14.4">
      <c r="A211" s="76"/>
      <c r="B211" s="20"/>
      <c r="C211" s="93"/>
      <c r="D211" s="62" t="s">
        <v>764</v>
      </c>
      <c r="E211" s="239">
        <v>1</v>
      </c>
      <c r="F211" s="1909"/>
      <c r="G211" s="64"/>
      <c r="H211" s="63">
        <f>E211*F211</f>
        <v>0</v>
      </c>
      <c r="I211" s="22"/>
      <c r="J211" s="20"/>
      <c r="K211" s="76"/>
    </row>
    <row r="212" spans="1:11" customFormat="1" ht="14.4">
      <c r="A212" s="5"/>
      <c r="B212" s="10"/>
      <c r="C212" s="95"/>
      <c r="D212" s="20"/>
      <c r="E212" s="205"/>
      <c r="F212" s="1912"/>
      <c r="G212" s="22"/>
      <c r="H212" s="65"/>
      <c r="I212" s="101"/>
      <c r="J212" s="10"/>
      <c r="K212" s="5"/>
    </row>
    <row r="213" spans="1:11" s="66" customFormat="1" ht="11.4">
      <c r="C213" s="55" t="s">
        <v>120</v>
      </c>
      <c r="D213" s="56" t="s">
        <v>119</v>
      </c>
      <c r="E213" s="198"/>
      <c r="F213" s="1913"/>
      <c r="G213" s="57"/>
      <c r="H213" s="58"/>
      <c r="I213" s="73"/>
    </row>
    <row r="214" spans="1:11" s="102" customFormat="1" ht="12.75" customHeight="1">
      <c r="B214" s="23"/>
      <c r="C214" s="100" t="s">
        <v>118</v>
      </c>
      <c r="D214" s="103" t="s">
        <v>115</v>
      </c>
      <c r="E214" s="210"/>
      <c r="F214" s="1925"/>
      <c r="G214" s="104"/>
      <c r="H214" s="104"/>
      <c r="I214" s="105"/>
      <c r="J214" s="23"/>
    </row>
    <row r="215" spans="1:11" s="102" customFormat="1" ht="14.4">
      <c r="B215" s="23"/>
      <c r="C215" s="106"/>
      <c r="D215" s="43" t="s">
        <v>117</v>
      </c>
      <c r="E215" s="210"/>
      <c r="F215" s="1925"/>
      <c r="G215" s="104"/>
      <c r="H215" s="104"/>
      <c r="I215" s="105"/>
      <c r="J215" s="23"/>
    </row>
    <row r="216" spans="1:11" s="102" customFormat="1" ht="12.75" customHeight="1">
      <c r="B216" s="23"/>
      <c r="C216" s="107"/>
      <c r="D216" s="108" t="s">
        <v>113</v>
      </c>
      <c r="E216" s="742">
        <v>2345</v>
      </c>
      <c r="F216" s="1909"/>
      <c r="G216" s="109"/>
      <c r="H216" s="63">
        <f>E216*F216</f>
        <v>0</v>
      </c>
      <c r="I216" s="105"/>
      <c r="J216" s="23"/>
    </row>
    <row r="217" spans="1:11" s="102" customFormat="1" ht="14.4">
      <c r="B217" s="23"/>
      <c r="C217" s="106"/>
      <c r="D217" s="103"/>
      <c r="E217" s="156"/>
      <c r="F217" s="1926"/>
      <c r="G217" s="110"/>
      <c r="H217" s="110"/>
      <c r="I217" s="105"/>
      <c r="J217" s="23"/>
    </row>
    <row r="218" spans="1:11" s="102" customFormat="1" ht="14.4">
      <c r="B218" s="23"/>
      <c r="C218" s="100" t="s">
        <v>116</v>
      </c>
      <c r="D218" s="103" t="s">
        <v>115</v>
      </c>
      <c r="E218" s="210"/>
      <c r="F218" s="1927"/>
      <c r="G218" s="104"/>
      <c r="H218" s="104"/>
      <c r="I218" s="105"/>
      <c r="J218" s="23"/>
    </row>
    <row r="219" spans="1:11" s="102" customFormat="1" ht="14.4">
      <c r="B219" s="23"/>
      <c r="C219" s="106"/>
      <c r="D219" s="103" t="s">
        <v>114</v>
      </c>
      <c r="E219" s="210"/>
      <c r="F219" s="1927"/>
      <c r="G219" s="104"/>
      <c r="H219" s="104"/>
      <c r="I219" s="105"/>
      <c r="J219" s="23"/>
    </row>
    <row r="220" spans="1:11" s="102" customFormat="1" ht="14.4">
      <c r="B220" s="23"/>
      <c r="C220" s="93"/>
      <c r="D220" s="108" t="s">
        <v>113</v>
      </c>
      <c r="E220" s="742">
        <v>43688</v>
      </c>
      <c r="F220" s="1909"/>
      <c r="G220" s="109"/>
      <c r="H220" s="63">
        <f>E220*F220</f>
        <v>0</v>
      </c>
      <c r="I220" s="105"/>
      <c r="J220" s="23"/>
    </row>
    <row r="221" spans="1:11" s="102" customFormat="1">
      <c r="B221" s="23"/>
      <c r="C221" s="95"/>
      <c r="D221" s="103"/>
      <c r="E221" s="156"/>
      <c r="F221" s="228"/>
      <c r="G221" s="110"/>
      <c r="H221" s="65"/>
      <c r="I221" s="105"/>
      <c r="J221" s="23"/>
    </row>
    <row r="222" spans="1:11" s="102" customFormat="1">
      <c r="B222" s="23"/>
      <c r="C222" s="95"/>
      <c r="D222" s="103"/>
      <c r="E222" s="156"/>
      <c r="F222" s="228"/>
      <c r="G222" s="110"/>
      <c r="H222" s="65"/>
      <c r="I222" s="105"/>
      <c r="J222" s="23"/>
    </row>
    <row r="223" spans="1:11" s="66" customFormat="1" ht="11.4">
      <c r="C223" s="55" t="s">
        <v>112</v>
      </c>
      <c r="D223" s="56" t="s">
        <v>111</v>
      </c>
      <c r="E223" s="198"/>
      <c r="F223" s="217"/>
      <c r="G223" s="57"/>
      <c r="H223" s="58"/>
      <c r="I223" s="73"/>
    </row>
    <row r="224" spans="1:11" s="66" customFormat="1" ht="11.4">
      <c r="C224" s="67" t="s">
        <v>44</v>
      </c>
      <c r="D224" s="68" t="s">
        <v>110</v>
      </c>
      <c r="E224" s="150"/>
      <c r="F224" s="151"/>
      <c r="G224" s="69"/>
      <c r="H224" s="70"/>
      <c r="I224" s="71"/>
    </row>
    <row r="225" spans="2:11" s="66" customFormat="1" ht="11.4">
      <c r="C225" s="72"/>
      <c r="D225" s="68" t="s">
        <v>109</v>
      </c>
      <c r="E225" s="150"/>
      <c r="F225" s="151"/>
      <c r="G225" s="69"/>
      <c r="H225" s="70"/>
      <c r="I225" s="71"/>
    </row>
    <row r="226" spans="2:11" customFormat="1" ht="14.4">
      <c r="B226" s="10"/>
      <c r="C226" s="111" t="s">
        <v>760</v>
      </c>
      <c r="D226" s="122" t="s">
        <v>759</v>
      </c>
      <c r="E226" s="127"/>
      <c r="F226" s="127"/>
      <c r="G226" s="97"/>
      <c r="H226" s="112"/>
      <c r="I226" s="12"/>
      <c r="J226" s="10"/>
      <c r="K226" s="5"/>
    </row>
    <row r="227" spans="2:11" customFormat="1" ht="16.5" customHeight="1">
      <c r="B227" s="10"/>
      <c r="C227" s="111"/>
      <c r="D227" s="122"/>
      <c r="E227" s="127"/>
      <c r="F227" s="127"/>
      <c r="G227" s="97"/>
      <c r="H227" s="112"/>
      <c r="I227" s="12"/>
      <c r="J227" s="10"/>
      <c r="K227" s="5"/>
    </row>
    <row r="228" spans="2:11" customFormat="1" ht="14.4">
      <c r="B228" s="10"/>
      <c r="C228" s="111" t="s">
        <v>44</v>
      </c>
      <c r="D228" s="97" t="s">
        <v>108</v>
      </c>
      <c r="E228" s="127"/>
      <c r="F228" s="127"/>
      <c r="G228" s="97"/>
      <c r="H228" s="112"/>
      <c r="I228" s="11"/>
      <c r="J228" s="10"/>
      <c r="K228" s="5"/>
    </row>
    <row r="229" spans="2:11" customFormat="1" ht="14.4">
      <c r="B229" s="10"/>
      <c r="C229" s="108"/>
      <c r="D229" s="113" t="s">
        <v>46</v>
      </c>
      <c r="E229" s="62">
        <v>15</v>
      </c>
      <c r="F229" s="1909"/>
      <c r="G229" s="64"/>
      <c r="H229" s="63">
        <f>E229*F229</f>
        <v>0</v>
      </c>
      <c r="I229" s="11"/>
      <c r="J229" s="10"/>
      <c r="K229" s="5"/>
    </row>
    <row r="230" spans="2:11" customFormat="1" ht="14.4">
      <c r="B230" s="8"/>
      <c r="C230" s="103"/>
      <c r="D230" s="43"/>
      <c r="E230" s="199"/>
      <c r="F230" s="116"/>
      <c r="G230" s="22"/>
      <c r="H230" s="65"/>
      <c r="I230" s="8"/>
      <c r="J230" s="8"/>
    </row>
    <row r="231" spans="2:11" customFormat="1" ht="15" customHeight="1">
      <c r="B231" s="8"/>
      <c r="C231" s="97" t="s">
        <v>107</v>
      </c>
      <c r="D231" s="2197" t="s">
        <v>200</v>
      </c>
      <c r="E231" s="2197"/>
      <c r="F231" s="2197"/>
      <c r="G231" s="2197"/>
      <c r="H231" s="112"/>
      <c r="I231" s="8"/>
      <c r="J231" s="8"/>
    </row>
    <row r="232" spans="2:11" customFormat="1" ht="17.25" customHeight="1">
      <c r="B232" s="8"/>
      <c r="C232" s="111"/>
      <c r="D232" s="2197"/>
      <c r="E232" s="2197"/>
      <c r="F232" s="2197"/>
      <c r="G232" s="2197"/>
      <c r="H232" s="112"/>
      <c r="I232" s="8"/>
      <c r="J232" s="8"/>
    </row>
    <row r="233" spans="2:11" customFormat="1" ht="15" customHeight="1">
      <c r="B233" s="8"/>
      <c r="C233" s="111" t="s">
        <v>44</v>
      </c>
      <c r="D233" s="2197" t="s">
        <v>106</v>
      </c>
      <c r="E233" s="2198"/>
      <c r="F233" s="2198"/>
      <c r="G233" s="2198"/>
      <c r="H233" s="112"/>
      <c r="I233" s="8"/>
      <c r="J233" s="8"/>
    </row>
    <row r="234" spans="2:11" customFormat="1" ht="14.4">
      <c r="B234" s="8"/>
      <c r="C234" s="108"/>
      <c r="D234" s="113" t="s">
        <v>46</v>
      </c>
      <c r="E234" s="62">
        <v>21</v>
      </c>
      <c r="F234" s="1909"/>
      <c r="G234" s="64"/>
      <c r="H234" s="63">
        <f>E234*F234</f>
        <v>0</v>
      </c>
      <c r="I234" s="8"/>
      <c r="J234" s="8"/>
    </row>
    <row r="235" spans="2:11" customFormat="1" ht="14.4">
      <c r="B235" s="8"/>
      <c r="C235" s="103"/>
      <c r="D235" s="43"/>
      <c r="E235" s="199"/>
      <c r="F235" s="116"/>
      <c r="G235" s="22"/>
      <c r="H235" s="65"/>
      <c r="I235" s="8"/>
      <c r="J235" s="8"/>
    </row>
    <row r="236" spans="2:11" customFormat="1" ht="15" customHeight="1">
      <c r="B236" s="8"/>
      <c r="C236" s="97" t="s">
        <v>235</v>
      </c>
      <c r="D236" s="2197" t="s">
        <v>236</v>
      </c>
      <c r="E236" s="2197"/>
      <c r="F236" s="2197"/>
      <c r="G236" s="2197"/>
      <c r="H236" s="112"/>
      <c r="I236" s="8"/>
      <c r="J236" s="8"/>
    </row>
    <row r="237" spans="2:11" customFormat="1" ht="17.25" customHeight="1">
      <c r="B237" s="8"/>
      <c r="C237" s="111"/>
      <c r="D237" s="2197"/>
      <c r="E237" s="2197"/>
      <c r="F237" s="2197"/>
      <c r="G237" s="2197"/>
      <c r="H237" s="112"/>
      <c r="I237" s="8"/>
      <c r="J237" s="8"/>
    </row>
    <row r="238" spans="2:11" customFormat="1" ht="15" customHeight="1">
      <c r="B238" s="8"/>
      <c r="C238" s="111" t="s">
        <v>44</v>
      </c>
      <c r="D238" s="2197" t="s">
        <v>220</v>
      </c>
      <c r="E238" s="2198"/>
      <c r="F238" s="2198"/>
      <c r="G238" s="2198"/>
      <c r="H238" s="112"/>
      <c r="I238" s="8"/>
      <c r="J238" s="8"/>
    </row>
    <row r="239" spans="2:11" customFormat="1" ht="14.4">
      <c r="B239" s="8"/>
      <c r="C239" s="108"/>
      <c r="D239" s="113" t="s">
        <v>46</v>
      </c>
      <c r="E239" s="62">
        <v>16.600000000000001</v>
      </c>
      <c r="F239" s="1909"/>
      <c r="G239" s="64"/>
      <c r="H239" s="63">
        <f>E239*F239</f>
        <v>0</v>
      </c>
      <c r="I239" s="8"/>
      <c r="J239" s="8"/>
    </row>
    <row r="240" spans="2:11" customFormat="1" ht="14.4">
      <c r="B240" s="8"/>
      <c r="C240" s="103"/>
      <c r="D240" s="43"/>
      <c r="E240" s="199"/>
      <c r="F240" s="116"/>
      <c r="G240" s="22"/>
      <c r="H240" s="65"/>
      <c r="I240" s="8"/>
      <c r="J240" s="8"/>
    </row>
    <row r="241" spans="2:11" customFormat="1" ht="15" customHeight="1">
      <c r="B241" s="8"/>
      <c r="C241" s="97" t="s">
        <v>218</v>
      </c>
      <c r="D241" s="2197" t="s">
        <v>219</v>
      </c>
      <c r="E241" s="2197"/>
      <c r="F241" s="2197"/>
      <c r="G241" s="2197"/>
      <c r="H241" s="112"/>
      <c r="I241" s="8"/>
      <c r="J241" s="8"/>
    </row>
    <row r="242" spans="2:11" customFormat="1" ht="23.25" customHeight="1">
      <c r="B242" s="8"/>
      <c r="C242" s="111"/>
      <c r="D242" s="2197"/>
      <c r="E242" s="2197"/>
      <c r="F242" s="2197"/>
      <c r="G242" s="2197"/>
      <c r="H242" s="112"/>
      <c r="I242" s="8"/>
      <c r="J242" s="8"/>
    </row>
    <row r="243" spans="2:11" customFormat="1" ht="15" customHeight="1">
      <c r="B243" s="8"/>
      <c r="C243" s="111" t="s">
        <v>44</v>
      </c>
      <c r="D243" s="2197" t="s">
        <v>237</v>
      </c>
      <c r="E243" s="2198"/>
      <c r="F243" s="2198"/>
      <c r="G243" s="2198"/>
      <c r="H243" s="112"/>
      <c r="I243" s="8"/>
      <c r="J243" s="8"/>
    </row>
    <row r="244" spans="2:11" customFormat="1" ht="14.4">
      <c r="B244" s="8"/>
      <c r="C244" s="108"/>
      <c r="D244" s="113" t="s">
        <v>46</v>
      </c>
      <c r="E244" s="62">
        <v>132.69999999999999</v>
      </c>
      <c r="F244" s="1909"/>
      <c r="G244" s="64"/>
      <c r="H244" s="63">
        <f>E244*F244</f>
        <v>0</v>
      </c>
      <c r="I244" s="8"/>
      <c r="J244" s="8"/>
    </row>
    <row r="245" spans="2:11" customFormat="1" ht="14.4">
      <c r="B245" s="8"/>
      <c r="C245" s="103"/>
      <c r="D245" s="43"/>
      <c r="E245" s="199"/>
      <c r="F245" s="116"/>
      <c r="G245" s="22"/>
      <c r="H245" s="65"/>
      <c r="I245" s="8"/>
      <c r="J245" s="8"/>
    </row>
    <row r="246" spans="2:11" customFormat="1" ht="15" customHeight="1">
      <c r="B246" s="8"/>
      <c r="C246" s="114" t="s">
        <v>105</v>
      </c>
      <c r="D246" s="2197" t="s">
        <v>238</v>
      </c>
      <c r="E246" s="2197"/>
      <c r="F246" s="2197"/>
      <c r="G246" s="2197"/>
      <c r="H246" s="112"/>
      <c r="I246" s="8"/>
      <c r="J246" s="8"/>
    </row>
    <row r="247" spans="2:11" customFormat="1" ht="14.4">
      <c r="B247" s="8"/>
      <c r="C247" s="111"/>
      <c r="D247" s="2197"/>
      <c r="E247" s="2197"/>
      <c r="F247" s="2197"/>
      <c r="G247" s="2197"/>
      <c r="H247" s="112"/>
      <c r="I247" s="8"/>
      <c r="J247" s="8"/>
    </row>
    <row r="248" spans="2:11" customFormat="1" ht="12.75" customHeight="1">
      <c r="B248" s="8"/>
      <c r="C248" s="111" t="s">
        <v>44</v>
      </c>
      <c r="D248" s="2197" t="s">
        <v>261</v>
      </c>
      <c r="E248" s="2198"/>
      <c r="F248" s="2198"/>
      <c r="G248" s="2198"/>
      <c r="H248" s="112"/>
      <c r="I248" s="8"/>
      <c r="J248" s="8"/>
    </row>
    <row r="249" spans="2:11" customFormat="1" ht="14.4">
      <c r="B249" s="8"/>
      <c r="C249" s="108"/>
      <c r="D249" s="113" t="s">
        <v>46</v>
      </c>
      <c r="E249" s="62">
        <v>46.2</v>
      </c>
      <c r="F249" s="1909"/>
      <c r="G249" s="64"/>
      <c r="H249" s="63">
        <f>E249*F249</f>
        <v>0</v>
      </c>
      <c r="I249" s="8"/>
      <c r="J249" s="8"/>
    </row>
    <row r="250" spans="2:11" customFormat="1" ht="14.4">
      <c r="B250" s="8"/>
      <c r="C250" s="103"/>
      <c r="D250" s="43"/>
      <c r="E250" s="199"/>
      <c r="F250" s="116"/>
      <c r="G250" s="22"/>
      <c r="H250" s="65"/>
      <c r="I250" s="8"/>
      <c r="J250" s="8"/>
    </row>
    <row r="251" spans="2:11" customFormat="1" ht="15" customHeight="1">
      <c r="B251" s="10"/>
      <c r="C251" s="97" t="s">
        <v>201</v>
      </c>
      <c r="D251" s="2197" t="s">
        <v>202</v>
      </c>
      <c r="E251" s="2197"/>
      <c r="F251" s="2197"/>
      <c r="G251" s="2197"/>
      <c r="H251" s="112"/>
      <c r="I251" s="11"/>
      <c r="J251" s="10"/>
      <c r="K251" s="5"/>
    </row>
    <row r="252" spans="2:11" customFormat="1" ht="20.25" customHeight="1">
      <c r="B252" s="10"/>
      <c r="C252" s="111"/>
      <c r="D252" s="2197"/>
      <c r="E252" s="2197"/>
      <c r="F252" s="2197"/>
      <c r="G252" s="2197"/>
      <c r="H252" s="112"/>
      <c r="I252" s="11"/>
      <c r="J252" s="10"/>
      <c r="K252" s="115"/>
    </row>
    <row r="253" spans="2:11" customFormat="1" ht="14.4">
      <c r="B253" s="10"/>
      <c r="C253" s="111" t="s">
        <v>44</v>
      </c>
      <c r="D253" s="97" t="s">
        <v>221</v>
      </c>
      <c r="E253" s="127"/>
      <c r="F253" s="127"/>
      <c r="G253" s="97"/>
      <c r="H253" s="112"/>
      <c r="I253" s="8"/>
      <c r="J253" s="8"/>
    </row>
    <row r="254" spans="2:11" customFormat="1" ht="14.4">
      <c r="B254" s="8"/>
      <c r="C254" s="108"/>
      <c r="D254" s="113" t="s">
        <v>46</v>
      </c>
      <c r="E254" s="62">
        <v>16</v>
      </c>
      <c r="F254" s="1909"/>
      <c r="G254" s="64"/>
      <c r="H254" s="63">
        <f>E254*F254</f>
        <v>0</v>
      </c>
      <c r="I254" s="8"/>
      <c r="J254" s="8"/>
    </row>
    <row r="255" spans="2:11" customFormat="1" ht="14.4">
      <c r="B255" s="8"/>
      <c r="C255" s="103"/>
      <c r="D255" s="43"/>
      <c r="E255" s="199"/>
      <c r="F255" s="1918"/>
      <c r="G255" s="22"/>
      <c r="H255" s="65"/>
      <c r="I255" s="8"/>
      <c r="J255" s="8"/>
    </row>
    <row r="256" spans="2:11" s="66" customFormat="1" ht="11.4">
      <c r="C256" s="55" t="s">
        <v>104</v>
      </c>
      <c r="D256" s="56" t="s">
        <v>103</v>
      </c>
      <c r="E256" s="198"/>
      <c r="F256" s="1913"/>
      <c r="G256" s="57"/>
      <c r="H256" s="58"/>
      <c r="I256" s="73"/>
    </row>
    <row r="257" spans="3:10" customFormat="1" ht="14.4">
      <c r="C257" s="111" t="s">
        <v>102</v>
      </c>
      <c r="D257" s="97" t="s">
        <v>101</v>
      </c>
      <c r="E257" s="127"/>
      <c r="F257" s="1928"/>
      <c r="G257" s="97"/>
      <c r="H257" s="112"/>
      <c r="I257" s="97"/>
      <c r="J257" s="97"/>
    </row>
    <row r="258" spans="3:10" customFormat="1" ht="14.4">
      <c r="C258" s="111" t="s">
        <v>44</v>
      </c>
      <c r="D258" s="97" t="s">
        <v>100</v>
      </c>
      <c r="E258" s="127"/>
      <c r="F258" s="1928"/>
      <c r="G258" s="97"/>
      <c r="H258" s="112"/>
      <c r="I258" s="97"/>
      <c r="J258" s="97"/>
    </row>
    <row r="259" spans="3:10" customFormat="1" ht="14.4">
      <c r="C259" s="108"/>
      <c r="D259" s="113" t="s">
        <v>40</v>
      </c>
      <c r="E259" s="62">
        <v>58.6</v>
      </c>
      <c r="F259" s="1909"/>
      <c r="G259" s="64"/>
      <c r="H259" s="63">
        <f>E259*F259</f>
        <v>0</v>
      </c>
      <c r="I259" s="97"/>
      <c r="J259" s="97"/>
    </row>
    <row r="260" spans="3:10" s="97" customFormat="1" ht="14.4">
      <c r="C260" s="103"/>
      <c r="D260" s="123"/>
      <c r="E260" s="199"/>
      <c r="F260" s="1912"/>
      <c r="G260" s="22"/>
      <c r="H260" s="65"/>
    </row>
    <row r="261" spans="3:10" s="97" customFormat="1" ht="14.4">
      <c r="C261" s="97" t="s">
        <v>99</v>
      </c>
      <c r="D261" s="97" t="s">
        <v>98</v>
      </c>
      <c r="E261" s="127"/>
      <c r="F261" s="1929"/>
      <c r="H261" s="112"/>
    </row>
    <row r="262" spans="3:10" s="97" customFormat="1" ht="14.4">
      <c r="C262" s="114"/>
      <c r="D262" s="97" t="s">
        <v>97</v>
      </c>
      <c r="E262" s="127"/>
      <c r="F262" s="1929"/>
      <c r="H262" s="112"/>
    </row>
    <row r="263" spans="3:10" s="97" customFormat="1" ht="14.4">
      <c r="C263" s="114"/>
      <c r="D263" s="97" t="s">
        <v>96</v>
      </c>
      <c r="E263" s="127"/>
      <c r="F263" s="1929"/>
      <c r="H263" s="112"/>
    </row>
    <row r="264" spans="3:10" s="97" customFormat="1" ht="14.4">
      <c r="C264" s="111" t="s">
        <v>44</v>
      </c>
      <c r="D264" s="97" t="s">
        <v>95</v>
      </c>
      <c r="E264" s="127"/>
      <c r="F264" s="1929"/>
      <c r="H264" s="112"/>
    </row>
    <row r="265" spans="3:10" s="97" customFormat="1" ht="14.4">
      <c r="C265" s="108"/>
      <c r="D265" s="124" t="s">
        <v>40</v>
      </c>
      <c r="E265" s="62">
        <v>110</v>
      </c>
      <c r="F265" s="1909"/>
      <c r="G265" s="64"/>
      <c r="H265" s="63">
        <f>E265*F265</f>
        <v>0</v>
      </c>
    </row>
    <row r="266" spans="3:10" s="97" customFormat="1" ht="14.4">
      <c r="C266" s="103"/>
      <c r="D266" s="123"/>
      <c r="E266" s="199"/>
      <c r="F266" s="116"/>
      <c r="G266" s="22"/>
      <c r="H266" s="65"/>
    </row>
    <row r="267" spans="3:10" customFormat="1" ht="14.4">
      <c r="C267" s="114" t="s">
        <v>94</v>
      </c>
      <c r="D267" s="97" t="s">
        <v>93</v>
      </c>
      <c r="E267" s="127"/>
      <c r="F267" s="127"/>
      <c r="G267" s="97"/>
      <c r="H267" s="112"/>
    </row>
    <row r="268" spans="3:10" customFormat="1" ht="14.4">
      <c r="C268" s="114"/>
      <c r="D268" s="97" t="s">
        <v>92</v>
      </c>
      <c r="E268" s="127"/>
      <c r="F268" s="127"/>
      <c r="G268" s="97"/>
      <c r="H268" s="112"/>
    </row>
    <row r="269" spans="3:10" customFormat="1" ht="14.4">
      <c r="C269" s="108"/>
      <c r="D269" s="113" t="s">
        <v>11</v>
      </c>
      <c r="E269" s="62">
        <v>1</v>
      </c>
      <c r="F269" s="1909">
        <f>SUM(H259+H265)*0.5</f>
        <v>0</v>
      </c>
      <c r="G269" s="64"/>
      <c r="H269" s="63">
        <f>E269*F269</f>
        <v>0</v>
      </c>
    </row>
    <row r="270" spans="3:10" s="97" customFormat="1" ht="14.4">
      <c r="C270" s="103"/>
      <c r="D270" s="123"/>
      <c r="E270" s="199"/>
      <c r="F270" s="116"/>
      <c r="G270" s="22"/>
      <c r="H270" s="65"/>
    </row>
    <row r="271" spans="3:10" s="97" customFormat="1" ht="12.75" customHeight="1">
      <c r="C271" s="103"/>
      <c r="D271" s="123"/>
      <c r="E271" s="199"/>
      <c r="F271" s="116"/>
      <c r="G271" s="22"/>
      <c r="H271" s="65"/>
    </row>
    <row r="272" spans="3:10" s="97" customFormat="1" ht="14.4">
      <c r="C272" s="55" t="s">
        <v>91</v>
      </c>
      <c r="D272" s="56" t="s">
        <v>90</v>
      </c>
      <c r="E272" s="198"/>
      <c r="F272" s="217"/>
      <c r="G272" s="57"/>
      <c r="H272" s="58"/>
    </row>
    <row r="273" spans="2:13" customFormat="1" ht="14.4">
      <c r="C273" s="114" t="s">
        <v>89</v>
      </c>
      <c r="D273" s="97" t="s">
        <v>1669</v>
      </c>
      <c r="E273" s="127"/>
      <c r="F273" s="127"/>
      <c r="G273" s="97"/>
      <c r="H273" s="112"/>
    </row>
    <row r="274" spans="2:13" customFormat="1" ht="14.4">
      <c r="C274" s="111"/>
      <c r="D274" s="97" t="s">
        <v>1667</v>
      </c>
      <c r="E274" s="127"/>
      <c r="F274" s="127"/>
      <c r="G274" s="97"/>
      <c r="H274" s="112"/>
    </row>
    <row r="275" spans="2:13" customFormat="1" ht="15" customHeight="1">
      <c r="B275" s="10"/>
      <c r="C275" s="111" t="s">
        <v>44</v>
      </c>
      <c r="D275" s="2183" t="s">
        <v>1668</v>
      </c>
      <c r="E275" s="2183"/>
      <c r="F275" s="2183"/>
      <c r="G275" s="2183"/>
      <c r="H275" s="2183"/>
      <c r="I275" s="8"/>
      <c r="J275" s="8"/>
    </row>
    <row r="276" spans="2:13" customFormat="1" ht="21.75" customHeight="1">
      <c r="B276" s="10"/>
      <c r="C276" s="111"/>
      <c r="D276" s="2183"/>
      <c r="E276" s="2183"/>
      <c r="F276" s="2183"/>
      <c r="G276" s="2183"/>
      <c r="H276" s="2183"/>
      <c r="I276" s="8"/>
      <c r="J276" s="8"/>
      <c r="M276" s="97"/>
    </row>
    <row r="277" spans="2:13" customFormat="1" ht="25.5" customHeight="1">
      <c r="B277" s="10"/>
      <c r="C277" s="111"/>
      <c r="D277" s="2183"/>
      <c r="E277" s="2183"/>
      <c r="F277" s="2183"/>
      <c r="G277" s="2183"/>
      <c r="H277" s="2183"/>
      <c r="I277" s="8"/>
      <c r="J277" s="8"/>
      <c r="M277" s="97"/>
    </row>
    <row r="278" spans="2:13" customFormat="1" ht="14.4">
      <c r="C278" s="108"/>
      <c r="D278" s="185" t="s">
        <v>45</v>
      </c>
      <c r="E278" s="62">
        <v>46</v>
      </c>
      <c r="F278" s="1909"/>
      <c r="G278" s="64"/>
      <c r="H278" s="63">
        <f>E278*F278</f>
        <v>0</v>
      </c>
      <c r="M278" s="118"/>
    </row>
    <row r="279" spans="2:13" customFormat="1" ht="14.4">
      <c r="C279" s="103"/>
      <c r="D279" s="186"/>
      <c r="E279" s="199"/>
      <c r="F279" s="1918"/>
      <c r="G279" s="22"/>
      <c r="H279" s="65"/>
    </row>
    <row r="280" spans="2:13" customFormat="1" ht="14.4">
      <c r="C280" s="111" t="s">
        <v>87</v>
      </c>
      <c r="D280" s="187" t="s">
        <v>86</v>
      </c>
      <c r="E280" s="127"/>
      <c r="F280" s="1929"/>
      <c r="G280" s="187"/>
      <c r="H280" s="188"/>
    </row>
    <row r="281" spans="2:13" customFormat="1" ht="14.4">
      <c r="C281" s="111"/>
      <c r="D281" s="187" t="s">
        <v>85</v>
      </c>
      <c r="E281" s="127"/>
      <c r="F281" s="1929"/>
      <c r="G281" s="187"/>
      <c r="H281" s="188"/>
    </row>
    <row r="282" spans="2:13" customFormat="1" ht="21.75" customHeight="1">
      <c r="C282" s="108"/>
      <c r="D282" s="185" t="s">
        <v>11</v>
      </c>
      <c r="E282" s="62">
        <v>6</v>
      </c>
      <c r="F282" s="1909"/>
      <c r="G282" s="64"/>
      <c r="H282" s="63">
        <f>E282*F282</f>
        <v>0</v>
      </c>
    </row>
    <row r="283" spans="2:13" customFormat="1" ht="14.4">
      <c r="C283" s="103"/>
      <c r="D283" s="186"/>
      <c r="E283" s="199"/>
      <c r="F283" s="1910"/>
      <c r="G283" s="22"/>
      <c r="H283" s="22"/>
    </row>
    <row r="284" spans="2:13" customFormat="1" ht="14.4">
      <c r="C284" s="111" t="s">
        <v>84</v>
      </c>
      <c r="D284" s="187" t="s">
        <v>83</v>
      </c>
      <c r="E284" s="127"/>
      <c r="F284" s="1929"/>
      <c r="G284" s="187"/>
      <c r="H284" s="188"/>
    </row>
    <row r="285" spans="2:13" customFormat="1" ht="14.4">
      <c r="C285" s="111"/>
      <c r="D285" s="187" t="s">
        <v>82</v>
      </c>
      <c r="E285" s="127"/>
      <c r="F285" s="1929"/>
      <c r="G285" s="187"/>
      <c r="H285" s="188"/>
    </row>
    <row r="286" spans="2:13" customFormat="1" ht="14.4">
      <c r="C286" s="108"/>
      <c r="D286" s="185" t="s">
        <v>11</v>
      </c>
      <c r="E286" s="62">
        <v>1</v>
      </c>
      <c r="F286" s="1909"/>
      <c r="G286" s="64"/>
      <c r="H286" s="63">
        <f>E286*F286</f>
        <v>0</v>
      </c>
    </row>
    <row r="287" spans="2:13" s="97" customFormat="1" ht="14.4">
      <c r="C287" s="55" t="s">
        <v>81</v>
      </c>
      <c r="D287" s="56" t="s">
        <v>80</v>
      </c>
      <c r="E287" s="198"/>
      <c r="F287" s="229"/>
      <c r="G287" s="57"/>
      <c r="H287" s="58"/>
    </row>
    <row r="288" spans="2:13" s="97" customFormat="1" ht="14.4">
      <c r="C288" s="55" t="s">
        <v>79</v>
      </c>
      <c r="D288" s="56" t="s">
        <v>78</v>
      </c>
      <c r="E288" s="198"/>
      <c r="F288" s="229"/>
      <c r="G288" s="57"/>
      <c r="H288" s="58"/>
    </row>
    <row r="289" spans="3:11" customFormat="1" ht="24" customHeight="1">
      <c r="C289" s="111" t="s">
        <v>77</v>
      </c>
      <c r="D289" s="187" t="s">
        <v>1670</v>
      </c>
      <c r="E289" s="127"/>
      <c r="F289" s="117"/>
      <c r="G289" s="187"/>
      <c r="H289" s="188"/>
    </row>
    <row r="290" spans="3:11" customFormat="1" ht="14.4">
      <c r="C290" s="111"/>
      <c r="D290" s="187"/>
      <c r="E290" s="127"/>
      <c r="F290" s="117"/>
      <c r="G290" s="187"/>
      <c r="H290" s="188"/>
    </row>
    <row r="291" spans="3:11" customFormat="1" ht="14.4">
      <c r="C291" s="108"/>
      <c r="D291" s="185" t="s">
        <v>40</v>
      </c>
      <c r="E291" s="62">
        <v>0</v>
      </c>
      <c r="F291" s="1909"/>
      <c r="G291" s="64"/>
      <c r="H291" s="63">
        <f>E291*F291</f>
        <v>0</v>
      </c>
    </row>
    <row r="292" spans="3:11" customFormat="1" ht="12.75" customHeight="1">
      <c r="C292" s="103"/>
      <c r="D292" s="186"/>
      <c r="E292" s="199"/>
      <c r="F292" s="119"/>
      <c r="G292" s="22"/>
      <c r="H292" s="22"/>
    </row>
    <row r="293" spans="3:11" s="66" customFormat="1" ht="11.4">
      <c r="C293" s="55" t="s">
        <v>76</v>
      </c>
      <c r="D293" s="56" t="s">
        <v>75</v>
      </c>
      <c r="E293" s="198"/>
      <c r="F293" s="229"/>
      <c r="G293" s="57"/>
      <c r="H293" s="58"/>
      <c r="I293" s="73"/>
    </row>
    <row r="294" spans="3:11" customFormat="1" ht="12.75" customHeight="1">
      <c r="C294" s="103"/>
      <c r="D294" s="43"/>
      <c r="E294" s="199"/>
      <c r="F294" s="116"/>
      <c r="G294" s="22"/>
      <c r="H294" s="65"/>
      <c r="I294" s="97"/>
      <c r="J294" s="97"/>
      <c r="K294" s="97"/>
    </row>
    <row r="295" spans="3:11" customFormat="1" ht="15" customHeight="1">
      <c r="C295" s="2143" t="s">
        <v>203</v>
      </c>
      <c r="D295" s="2144" t="s">
        <v>204</v>
      </c>
      <c r="E295" s="2143"/>
      <c r="F295" s="2145"/>
      <c r="G295" s="2143"/>
      <c r="H295" s="2146"/>
      <c r="I295" s="97"/>
      <c r="J295" s="97"/>
    </row>
    <row r="296" spans="3:11" customFormat="1" ht="15" customHeight="1">
      <c r="C296" s="2133"/>
      <c r="D296" s="2147" t="s">
        <v>40</v>
      </c>
      <c r="E296" s="2148">
        <v>134</v>
      </c>
      <c r="F296" s="2149"/>
      <c r="G296" s="2150"/>
      <c r="H296" s="2151">
        <f>E296*F296</f>
        <v>0</v>
      </c>
      <c r="I296" s="97"/>
      <c r="J296" s="97"/>
    </row>
    <row r="297" spans="3:11" customFormat="1" ht="14.4">
      <c r="C297" s="111" t="s">
        <v>74</v>
      </c>
      <c r="D297" s="122" t="s">
        <v>205</v>
      </c>
      <c r="E297" s="187"/>
      <c r="F297" s="76"/>
      <c r="G297" s="187"/>
      <c r="H297" s="112"/>
      <c r="I297" s="97"/>
      <c r="J297" s="97"/>
    </row>
    <row r="298" spans="3:11" customFormat="1" ht="14.4">
      <c r="C298" s="111"/>
      <c r="D298" s="122" t="s">
        <v>73</v>
      </c>
      <c r="E298" s="187"/>
      <c r="F298" s="76"/>
      <c r="G298" s="187"/>
      <c r="H298" s="112"/>
      <c r="I298" s="97"/>
      <c r="J298" s="97"/>
    </row>
    <row r="299" spans="3:11" customFormat="1" ht="33" customHeight="1">
      <c r="C299" s="120" t="s">
        <v>44</v>
      </c>
      <c r="D299" s="2183" t="s">
        <v>206</v>
      </c>
      <c r="E299" s="2184"/>
      <c r="F299" s="2184"/>
      <c r="G299" s="2184"/>
      <c r="H299" s="112"/>
      <c r="I299" s="97"/>
      <c r="J299" s="97"/>
    </row>
    <row r="300" spans="3:11" customFormat="1" ht="15" customHeight="1">
      <c r="C300" s="108"/>
      <c r="D300" s="185" t="s">
        <v>40</v>
      </c>
      <c r="E300" s="62">
        <v>134</v>
      </c>
      <c r="F300" s="1909"/>
      <c r="G300" s="64"/>
      <c r="H300" s="63">
        <f>E300*F300</f>
        <v>0</v>
      </c>
      <c r="I300" s="97"/>
      <c r="J300" s="97"/>
    </row>
    <row r="301" spans="3:11" customFormat="1" ht="14.4">
      <c r="C301" s="97" t="s">
        <v>207</v>
      </c>
      <c r="D301" s="2172" t="s">
        <v>208</v>
      </c>
      <c r="E301" s="2186"/>
      <c r="F301" s="2186"/>
      <c r="G301" s="2186"/>
      <c r="H301" s="112"/>
      <c r="I301" s="97"/>
      <c r="J301" s="97"/>
    </row>
    <row r="302" spans="3:11" customFormat="1" ht="24" customHeight="1">
      <c r="C302" s="97"/>
      <c r="D302" s="2183"/>
      <c r="E302" s="2183"/>
      <c r="F302" s="2183"/>
      <c r="G302" s="2183"/>
      <c r="H302" s="112"/>
      <c r="I302" s="97"/>
      <c r="J302" s="97"/>
    </row>
    <row r="303" spans="3:11" customFormat="1" ht="14.4">
      <c r="C303" s="108"/>
      <c r="D303" s="185" t="s">
        <v>40</v>
      </c>
      <c r="E303" s="62">
        <v>134</v>
      </c>
      <c r="F303" s="1909"/>
      <c r="G303" s="64"/>
      <c r="H303" s="63">
        <f>E303*F303</f>
        <v>0</v>
      </c>
      <c r="I303" s="97"/>
      <c r="J303" s="97"/>
    </row>
    <row r="304" spans="3:11" customFormat="1" ht="14.4">
      <c r="C304" s="103"/>
      <c r="D304" s="186"/>
      <c r="E304" s="199"/>
      <c r="F304" s="1918"/>
      <c r="G304" s="22"/>
      <c r="H304" s="65"/>
      <c r="I304" s="97"/>
      <c r="J304" s="97"/>
    </row>
    <row r="305" spans="2:11" customFormat="1" ht="14.4">
      <c r="C305" s="97" t="s">
        <v>209</v>
      </c>
      <c r="D305" s="2172" t="s">
        <v>210</v>
      </c>
      <c r="E305" s="2186"/>
      <c r="F305" s="2186"/>
      <c r="G305" s="2186"/>
      <c r="H305" s="112"/>
      <c r="I305" s="97"/>
      <c r="J305" s="97"/>
    </row>
    <row r="306" spans="2:11" customFormat="1" ht="15" customHeight="1">
      <c r="C306" s="97"/>
      <c r="D306" s="2183"/>
      <c r="E306" s="2183"/>
      <c r="F306" s="2183"/>
      <c r="G306" s="2183"/>
      <c r="H306" s="112"/>
      <c r="I306" s="97"/>
      <c r="J306" s="97"/>
    </row>
    <row r="307" spans="2:11" customFormat="1" ht="14.4">
      <c r="C307" s="108"/>
      <c r="D307" s="185" t="s">
        <v>40</v>
      </c>
      <c r="E307" s="62">
        <v>134</v>
      </c>
      <c r="F307" s="1909"/>
      <c r="G307" s="64"/>
      <c r="H307" s="63">
        <f>E307*F307</f>
        <v>0</v>
      </c>
      <c r="I307" s="97"/>
      <c r="J307" s="170"/>
    </row>
    <row r="308" spans="2:11" customFormat="1" ht="14.4">
      <c r="C308" s="97" t="s">
        <v>211</v>
      </c>
      <c r="D308" s="2194" t="s">
        <v>212</v>
      </c>
      <c r="E308" s="2180"/>
      <c r="F308" s="2180"/>
      <c r="G308" s="2180"/>
      <c r="H308" s="2195"/>
    </row>
    <row r="309" spans="2:11" customFormat="1" ht="15" customHeight="1">
      <c r="C309" s="111"/>
      <c r="D309" s="2181"/>
      <c r="E309" s="2181"/>
      <c r="F309" s="2181"/>
      <c r="G309" s="2181"/>
      <c r="H309" s="2196"/>
    </row>
    <row r="310" spans="2:11" customFormat="1" ht="14.4">
      <c r="C310" s="120" t="s">
        <v>44</v>
      </c>
      <c r="D310" s="2176" t="s">
        <v>213</v>
      </c>
      <c r="E310" s="2182"/>
      <c r="F310" s="2182"/>
      <c r="G310" s="2182"/>
      <c r="H310" s="112"/>
      <c r="I310" s="97"/>
      <c r="J310" s="97"/>
    </row>
    <row r="311" spans="2:11" customFormat="1" ht="15" customHeight="1">
      <c r="C311" s="108"/>
      <c r="D311" s="185" t="s">
        <v>45</v>
      </c>
      <c r="E311" s="307">
        <v>18.2</v>
      </c>
      <c r="F311" s="1909"/>
      <c r="G311" s="64"/>
      <c r="H311" s="63">
        <f>E311*F311</f>
        <v>0</v>
      </c>
      <c r="I311" s="97"/>
      <c r="J311" s="97"/>
      <c r="K311" s="97"/>
    </row>
    <row r="312" spans="2:11" customFormat="1" ht="14.4">
      <c r="C312" s="111"/>
      <c r="D312" s="97"/>
      <c r="E312" s="199"/>
      <c r="F312" s="119"/>
      <c r="G312" s="22"/>
      <c r="H312" s="77"/>
      <c r="I312" s="97"/>
      <c r="J312" s="97"/>
    </row>
    <row r="313" spans="2:11" customFormat="1" ht="14.4">
      <c r="C313" s="111" t="s">
        <v>72</v>
      </c>
      <c r="D313" s="97" t="s">
        <v>1671</v>
      </c>
      <c r="E313" s="127"/>
      <c r="F313" s="117"/>
      <c r="G313" s="97"/>
      <c r="H313" s="112"/>
    </row>
    <row r="314" spans="2:11" customFormat="1" ht="14.4">
      <c r="C314" s="111"/>
      <c r="D314" s="97"/>
      <c r="E314" s="127"/>
      <c r="F314" s="117"/>
      <c r="G314" s="97"/>
      <c r="H314" s="112"/>
    </row>
    <row r="315" spans="2:11" customFormat="1" ht="31.5" customHeight="1">
      <c r="C315" s="120" t="s">
        <v>44</v>
      </c>
      <c r="D315" s="2183" t="s">
        <v>70</v>
      </c>
      <c r="E315" s="2184"/>
      <c r="F315" s="2184"/>
      <c r="G315" s="2184"/>
      <c r="H315" s="112"/>
      <c r="I315" s="97"/>
      <c r="J315" s="97"/>
    </row>
    <row r="316" spans="2:11" customFormat="1" ht="15" customHeight="1">
      <c r="C316" s="108"/>
      <c r="D316" s="185" t="s">
        <v>40</v>
      </c>
      <c r="E316" s="62">
        <v>155</v>
      </c>
      <c r="F316" s="1909"/>
      <c r="G316" s="64"/>
      <c r="H316" s="63">
        <f>E316*F316</f>
        <v>0</v>
      </c>
      <c r="I316" s="97"/>
      <c r="J316" s="97"/>
      <c r="K316" s="97"/>
    </row>
    <row r="317" spans="2:11" customFormat="1" ht="14.4">
      <c r="C317" s="103"/>
      <c r="D317" s="43"/>
      <c r="E317" s="199"/>
      <c r="F317" s="116"/>
      <c r="G317" s="22"/>
      <c r="H317" s="65"/>
      <c r="I317" s="97"/>
      <c r="J317" s="97"/>
    </row>
    <row r="318" spans="2:11" customFormat="1" ht="14.4">
      <c r="C318" s="97" t="s">
        <v>69</v>
      </c>
      <c r="D318" s="2185" t="s">
        <v>68</v>
      </c>
      <c r="E318" s="2181"/>
      <c r="F318" s="2181"/>
      <c r="G318" s="2181"/>
      <c r="H318" s="112"/>
      <c r="I318" s="97"/>
      <c r="J318" s="97"/>
    </row>
    <row r="319" spans="2:11" customFormat="1" ht="12.75" customHeight="1">
      <c r="C319" s="111"/>
      <c r="D319" s="2181"/>
      <c r="E319" s="2181"/>
      <c r="F319" s="2181"/>
      <c r="G319" s="2181"/>
      <c r="H319" s="112"/>
      <c r="I319" s="97"/>
      <c r="J319" s="97"/>
    </row>
    <row r="320" spans="2:11" customFormat="1" ht="14.4">
      <c r="B320" s="8"/>
      <c r="C320" s="111" t="s">
        <v>44</v>
      </c>
      <c r="D320" s="2176" t="s">
        <v>308</v>
      </c>
      <c r="E320" s="2176"/>
      <c r="F320" s="2176"/>
      <c r="G320" s="2176"/>
      <c r="H320" s="112"/>
      <c r="I320" s="43"/>
      <c r="J320" s="43"/>
    </row>
    <row r="321" spans="2:11" customFormat="1" ht="15" customHeight="1">
      <c r="B321" s="8"/>
      <c r="C321" s="111"/>
      <c r="D321" s="2176"/>
      <c r="E321" s="2176"/>
      <c r="F321" s="2176"/>
      <c r="G321" s="2176"/>
      <c r="H321" s="112"/>
      <c r="I321" s="43"/>
      <c r="J321" s="43"/>
    </row>
    <row r="322" spans="2:11" customFormat="1" ht="14.4">
      <c r="C322" s="108"/>
      <c r="D322" s="113" t="s">
        <v>40</v>
      </c>
      <c r="E322" s="307">
        <v>24</v>
      </c>
      <c r="F322" s="1909"/>
      <c r="G322" s="64"/>
      <c r="H322" s="63">
        <f>E322*F322</f>
        <v>0</v>
      </c>
      <c r="I322" s="97"/>
      <c r="J322" s="97"/>
    </row>
    <row r="323" spans="2:11" customFormat="1" ht="14.4">
      <c r="C323" s="125"/>
      <c r="D323" s="43"/>
      <c r="E323" s="199"/>
      <c r="F323" s="116"/>
      <c r="G323" s="22"/>
      <c r="H323" s="126"/>
      <c r="I323" s="97"/>
      <c r="J323" s="97"/>
    </row>
    <row r="324" spans="2:11" customFormat="1" ht="15" customHeight="1">
      <c r="C324" s="97" t="s">
        <v>214</v>
      </c>
      <c r="D324" s="2179" t="s">
        <v>215</v>
      </c>
      <c r="E324" s="2180"/>
      <c r="F324" s="2180"/>
      <c r="G324" s="2180"/>
      <c r="H324" s="112"/>
      <c r="I324" s="97"/>
      <c r="J324" s="97"/>
    </row>
    <row r="325" spans="2:11" customFormat="1" ht="14.4">
      <c r="C325" s="97"/>
      <c r="D325" s="2181"/>
      <c r="E325" s="2181"/>
      <c r="F325" s="2181"/>
      <c r="G325" s="2181"/>
      <c r="H325" s="112"/>
      <c r="I325" s="97"/>
      <c r="J325" s="97"/>
    </row>
    <row r="326" spans="2:11" customFormat="1" ht="15" customHeight="1">
      <c r="B326" s="8"/>
      <c r="C326" s="111" t="s">
        <v>44</v>
      </c>
      <c r="D326" s="2176" t="s">
        <v>246</v>
      </c>
      <c r="E326" s="2181"/>
      <c r="F326" s="2181"/>
      <c r="G326" s="2181"/>
      <c r="H326" s="112"/>
      <c r="I326" s="43"/>
      <c r="J326" s="43"/>
    </row>
    <row r="327" spans="2:11" customFormat="1" ht="14.4">
      <c r="B327" s="8"/>
      <c r="C327" s="111"/>
      <c r="D327" s="2181"/>
      <c r="E327" s="2181"/>
      <c r="F327" s="2181"/>
      <c r="G327" s="2181"/>
      <c r="H327" s="112"/>
      <c r="I327" s="43"/>
      <c r="J327" s="43"/>
    </row>
    <row r="328" spans="2:11" customFormat="1" ht="14.4">
      <c r="C328" s="108"/>
      <c r="D328" s="113" t="s">
        <v>40</v>
      </c>
      <c r="E328" s="307">
        <v>8.5</v>
      </c>
      <c r="F328" s="1909"/>
      <c r="G328" s="64"/>
      <c r="H328" s="63">
        <f>E328*F328</f>
        <v>0</v>
      </c>
      <c r="I328" s="97"/>
      <c r="J328" s="97"/>
    </row>
    <row r="329" spans="2:11" customFormat="1" ht="14.4">
      <c r="C329" s="103"/>
      <c r="D329" s="43"/>
      <c r="E329" s="199"/>
      <c r="F329" s="119"/>
      <c r="G329" s="22"/>
      <c r="H329" s="22"/>
      <c r="I329" s="97"/>
      <c r="J329" s="97"/>
      <c r="K329" s="97"/>
    </row>
    <row r="330" spans="2:11" customFormat="1" ht="14.4">
      <c r="C330" s="111" t="s">
        <v>67</v>
      </c>
      <c r="D330" s="97" t="s">
        <v>66</v>
      </c>
      <c r="E330" s="127"/>
      <c r="F330" s="117"/>
      <c r="G330" s="97"/>
      <c r="H330" s="112"/>
    </row>
    <row r="331" spans="2:11" customFormat="1" ht="14.4">
      <c r="C331" s="111"/>
      <c r="D331" s="97" t="s">
        <v>62</v>
      </c>
      <c r="E331" s="127"/>
      <c r="F331" s="117"/>
      <c r="G331" s="97"/>
      <c r="H331" s="112"/>
    </row>
    <row r="332" spans="2:11" customFormat="1" ht="14.4">
      <c r="C332" s="111"/>
      <c r="D332" s="97" t="s">
        <v>65</v>
      </c>
      <c r="E332" s="127"/>
      <c r="F332" s="117"/>
      <c r="G332" s="97"/>
      <c r="H332" s="112"/>
    </row>
    <row r="333" spans="2:11" customFormat="1" ht="14.4">
      <c r="C333" s="111" t="s">
        <v>44</v>
      </c>
      <c r="D333" s="97" t="s">
        <v>260</v>
      </c>
      <c r="E333" s="127"/>
      <c r="F333" s="117"/>
      <c r="G333" s="97"/>
      <c r="H333" s="112"/>
    </row>
    <row r="334" spans="2:11" customFormat="1" ht="14.4">
      <c r="C334" s="108"/>
      <c r="D334" s="113" t="s">
        <v>45</v>
      </c>
      <c r="E334" s="62">
        <v>47</v>
      </c>
      <c r="F334" s="1909"/>
      <c r="G334" s="64"/>
      <c r="H334" s="63">
        <f>E334*F334</f>
        <v>0</v>
      </c>
    </row>
    <row r="335" spans="2:11" customFormat="1" ht="14.4">
      <c r="C335" s="103"/>
      <c r="D335" s="43"/>
      <c r="E335" s="199"/>
      <c r="F335" s="22"/>
      <c r="G335" s="22"/>
      <c r="H335" s="22"/>
      <c r="I335" s="97"/>
      <c r="J335" s="97"/>
      <c r="K335" s="97"/>
    </row>
    <row r="336" spans="2:11" customFormat="1" ht="14.4">
      <c r="C336" s="111" t="s">
        <v>64</v>
      </c>
      <c r="D336" s="97" t="s">
        <v>63</v>
      </c>
      <c r="E336" s="127"/>
      <c r="F336" s="76"/>
      <c r="G336" s="97"/>
      <c r="H336" s="112"/>
    </row>
    <row r="337" spans="2:10" customFormat="1" ht="14.4">
      <c r="C337" s="111"/>
      <c r="D337" s="97" t="s">
        <v>62</v>
      </c>
      <c r="E337" s="127"/>
      <c r="F337" s="76"/>
      <c r="G337" s="97"/>
      <c r="H337" s="112"/>
    </row>
    <row r="338" spans="2:10" customFormat="1" ht="14.4">
      <c r="C338" s="111"/>
      <c r="D338" s="97" t="s">
        <v>61</v>
      </c>
      <c r="E338" s="127"/>
      <c r="F338" s="76"/>
      <c r="G338" s="97"/>
      <c r="H338" s="112"/>
    </row>
    <row r="339" spans="2:10" customFormat="1" ht="14.4">
      <c r="C339" s="111" t="s">
        <v>44</v>
      </c>
      <c r="D339" s="97" t="s">
        <v>259</v>
      </c>
      <c r="E339" s="127"/>
      <c r="F339" s="76"/>
      <c r="G339" s="97"/>
      <c r="H339" s="112"/>
    </row>
    <row r="340" spans="2:10" customFormat="1" ht="14.4">
      <c r="C340" s="108"/>
      <c r="D340" s="113" t="s">
        <v>45</v>
      </c>
      <c r="E340" s="62">
        <v>23.5</v>
      </c>
      <c r="F340" s="1909"/>
      <c r="G340" s="64"/>
      <c r="H340" s="63">
        <f>E340*F340</f>
        <v>0</v>
      </c>
    </row>
    <row r="341" spans="2:10" customFormat="1" ht="14.4">
      <c r="C341" s="103"/>
      <c r="D341" s="43"/>
      <c r="E341" s="20"/>
      <c r="F341" s="1918"/>
      <c r="G341" s="22"/>
      <c r="H341" s="65"/>
    </row>
    <row r="342" spans="2:10" s="97" customFormat="1" ht="14.4">
      <c r="C342" s="2138" t="s">
        <v>768</v>
      </c>
      <c r="D342" s="2138" t="s">
        <v>769</v>
      </c>
      <c r="E342" s="2138"/>
      <c r="F342" s="2139"/>
      <c r="G342" s="2138"/>
      <c r="H342" s="2140"/>
    </row>
    <row r="343" spans="2:10" s="97" customFormat="1" ht="14.4">
      <c r="C343" s="2138" t="s">
        <v>44</v>
      </c>
      <c r="D343" s="2138" t="s">
        <v>770</v>
      </c>
      <c r="E343" s="2138"/>
      <c r="F343" s="2139"/>
      <c r="G343" s="2138"/>
      <c r="H343" s="2140"/>
    </row>
    <row r="344" spans="2:10" s="97" customFormat="1" ht="14.4">
      <c r="C344" s="2141"/>
      <c r="D344" s="2141" t="s">
        <v>45</v>
      </c>
      <c r="E344" s="2141">
        <v>59</v>
      </c>
      <c r="F344" s="2137"/>
      <c r="G344" s="2142"/>
      <c r="H344" s="2135">
        <f>E344*F344</f>
        <v>0</v>
      </c>
    </row>
    <row r="345" spans="2:10" customFormat="1" ht="14.4">
      <c r="C345" s="103"/>
      <c r="D345" s="43"/>
      <c r="E345" s="199"/>
      <c r="F345" s="119"/>
      <c r="G345" s="22"/>
      <c r="H345" s="22"/>
    </row>
    <row r="346" spans="2:10" s="78" customFormat="1">
      <c r="B346" s="15"/>
      <c r="C346" s="79" t="s">
        <v>60</v>
      </c>
      <c r="D346" s="80" t="s">
        <v>59</v>
      </c>
      <c r="E346" s="203"/>
      <c r="F346" s="121"/>
      <c r="G346" s="98"/>
      <c r="H346" s="82">
        <f>SUM(H185:I344)</f>
        <v>0</v>
      </c>
      <c r="I346" s="16"/>
      <c r="J346" s="15"/>
    </row>
    <row r="347" spans="2:10" s="78" customFormat="1" ht="16.5" customHeight="1">
      <c r="B347" s="15"/>
      <c r="C347" s="17"/>
      <c r="D347" s="18"/>
      <c r="E347" s="208"/>
      <c r="F347" s="224"/>
      <c r="G347" s="19"/>
      <c r="H347" s="91"/>
      <c r="I347" s="16"/>
      <c r="J347" s="15"/>
    </row>
    <row r="348" spans="2:10" customFormat="1" ht="15.6">
      <c r="C348" s="99" t="s">
        <v>47</v>
      </c>
      <c r="D348" s="50" t="s">
        <v>3</v>
      </c>
      <c r="E348" s="197"/>
      <c r="F348" s="216"/>
      <c r="G348" s="51"/>
      <c r="H348" s="83"/>
    </row>
    <row r="349" spans="2:10" s="66" customFormat="1" ht="11.4">
      <c r="C349" s="55" t="s">
        <v>56</v>
      </c>
      <c r="D349" s="56" t="s">
        <v>55</v>
      </c>
      <c r="E349" s="198"/>
      <c r="F349" s="217"/>
      <c r="G349" s="57"/>
      <c r="H349" s="58"/>
      <c r="I349" s="73"/>
    </row>
    <row r="350" spans="2:10" s="66" customFormat="1" ht="9" customHeight="1">
      <c r="C350" s="72"/>
      <c r="D350" s="127"/>
      <c r="E350" s="127"/>
      <c r="F350" s="127"/>
      <c r="G350" s="71"/>
      <c r="H350" s="75"/>
      <c r="I350" s="71"/>
    </row>
    <row r="351" spans="2:10" customFormat="1" ht="14.4">
      <c r="C351" s="111" t="s">
        <v>54</v>
      </c>
      <c r="D351" s="97" t="s">
        <v>53</v>
      </c>
      <c r="E351" s="127"/>
      <c r="F351" s="127"/>
      <c r="G351" s="97"/>
      <c r="H351" s="112"/>
    </row>
    <row r="352" spans="2:10" customFormat="1" ht="14.4">
      <c r="C352" s="111"/>
      <c r="D352" s="97" t="s">
        <v>52</v>
      </c>
      <c r="E352" s="127"/>
      <c r="F352" s="127"/>
      <c r="G352" s="97"/>
      <c r="H352" s="112"/>
    </row>
    <row r="353" spans="2:16" customFormat="1" ht="14.4">
      <c r="C353" s="108"/>
      <c r="D353" s="185" t="s">
        <v>45</v>
      </c>
      <c r="E353" s="62">
        <v>71</v>
      </c>
      <c r="F353" s="1909"/>
      <c r="G353" s="64"/>
      <c r="H353" s="63">
        <f>E353*F353</f>
        <v>0</v>
      </c>
      <c r="I353" s="97"/>
      <c r="J353" s="97"/>
      <c r="K353" s="97"/>
    </row>
    <row r="354" spans="2:16" customFormat="1" ht="14.4">
      <c r="C354" s="103"/>
      <c r="D354" s="186"/>
      <c r="E354" s="199"/>
      <c r="F354" s="65"/>
      <c r="G354" s="22"/>
      <c r="H354" s="65"/>
      <c r="I354" s="97"/>
      <c r="J354" s="97"/>
      <c r="K354" s="97"/>
    </row>
    <row r="355" spans="2:16">
      <c r="C355" s="25" t="s">
        <v>247</v>
      </c>
      <c r="D355" s="25" t="s">
        <v>231</v>
      </c>
      <c r="E355" s="211"/>
      <c r="F355" s="25"/>
      <c r="G355" s="25"/>
      <c r="H355" s="27"/>
    </row>
    <row r="356" spans="2:16">
      <c r="C356" s="25"/>
      <c r="D356" s="2177" t="s">
        <v>248</v>
      </c>
      <c r="E356" s="2178"/>
      <c r="F356" s="2178"/>
      <c r="G356" s="2178"/>
      <c r="H356" s="2178"/>
    </row>
    <row r="357" spans="2:16">
      <c r="C357" s="25"/>
      <c r="D357" s="2178"/>
      <c r="E357" s="2178"/>
      <c r="F357" s="2178"/>
      <c r="G357" s="2178"/>
      <c r="H357" s="2178"/>
      <c r="P357" s="25"/>
    </row>
    <row r="358" spans="2:16" ht="30" customHeight="1">
      <c r="C358" s="25"/>
      <c r="D358" s="2178"/>
      <c r="E358" s="2178"/>
      <c r="F358" s="2178"/>
      <c r="G358" s="2178"/>
      <c r="H358" s="2178"/>
      <c r="P358" s="25"/>
    </row>
    <row r="359" spans="2:16">
      <c r="C359" s="171"/>
      <c r="D359" s="234" t="s">
        <v>11</v>
      </c>
      <c r="E359" s="164">
        <v>4</v>
      </c>
      <c r="F359" s="1909"/>
      <c r="G359" s="166"/>
      <c r="H359" s="172">
        <f>E359*F359</f>
        <v>0</v>
      </c>
      <c r="P359" s="25"/>
    </row>
    <row r="360" spans="2:16">
      <c r="C360" s="173"/>
      <c r="D360" s="174"/>
      <c r="E360" s="212"/>
      <c r="F360" s="230"/>
      <c r="G360" s="162"/>
      <c r="H360" s="175"/>
      <c r="I360" s="25"/>
      <c r="J360" s="25"/>
    </row>
    <row r="361" spans="2:16" customFormat="1" ht="14.4">
      <c r="C361" s="111"/>
      <c r="D361" s="97"/>
      <c r="E361" s="199"/>
      <c r="F361" s="119"/>
      <c r="G361" s="22"/>
      <c r="H361" s="77"/>
    </row>
    <row r="362" spans="2:16" s="66" customFormat="1" ht="11.4">
      <c r="C362" s="55" t="s">
        <v>24</v>
      </c>
      <c r="D362" s="56" t="s">
        <v>23</v>
      </c>
      <c r="E362" s="198"/>
      <c r="F362" s="217"/>
      <c r="G362" s="57"/>
      <c r="H362" s="58"/>
      <c r="I362" s="73"/>
    </row>
    <row r="363" spans="2:16" customFormat="1" ht="14.4">
      <c r="C363" s="111" t="s">
        <v>51</v>
      </c>
      <c r="D363" s="97" t="s">
        <v>22</v>
      </c>
      <c r="E363" s="127"/>
      <c r="F363" s="127"/>
      <c r="G363" s="97"/>
      <c r="H363" s="112"/>
    </row>
    <row r="364" spans="2:16" customFormat="1" ht="14.4">
      <c r="C364" s="108"/>
      <c r="D364" s="113" t="s">
        <v>20</v>
      </c>
      <c r="E364" s="62">
        <v>150</v>
      </c>
      <c r="F364" s="1909"/>
      <c r="G364" s="64"/>
      <c r="H364" s="63">
        <f>E364*F364</f>
        <v>0</v>
      </c>
    </row>
    <row r="365" spans="2:16" customFormat="1" ht="14.4">
      <c r="C365" s="111"/>
      <c r="D365" s="97"/>
      <c r="E365" s="199"/>
      <c r="F365" s="1910"/>
      <c r="G365" s="22"/>
      <c r="H365" s="77"/>
    </row>
    <row r="366" spans="2:16" customFormat="1" ht="14.4">
      <c r="B366" s="78"/>
      <c r="C366" s="111" t="s">
        <v>50</v>
      </c>
      <c r="D366" s="97" t="s">
        <v>21</v>
      </c>
      <c r="E366" s="127"/>
      <c r="F366" s="1931"/>
      <c r="G366" s="97"/>
      <c r="H366" s="112"/>
    </row>
    <row r="367" spans="2:16" customFormat="1" ht="14.4">
      <c r="C367" s="108"/>
      <c r="D367" s="113" t="s">
        <v>20</v>
      </c>
      <c r="E367" s="62">
        <v>24</v>
      </c>
      <c r="F367" s="1909"/>
      <c r="G367" s="64"/>
      <c r="H367" s="63">
        <f>E367*F367</f>
        <v>0</v>
      </c>
    </row>
    <row r="368" spans="2:16" customFormat="1" ht="14.4">
      <c r="C368" s="103"/>
      <c r="D368" s="43"/>
      <c r="E368" s="199"/>
      <c r="F368" s="1910"/>
      <c r="G368" s="22"/>
      <c r="H368" s="22"/>
    </row>
    <row r="369" spans="3:10" customFormat="1" ht="14.4">
      <c r="C369" s="111" t="s">
        <v>49</v>
      </c>
      <c r="D369" s="97" t="s">
        <v>239</v>
      </c>
      <c r="E369" s="127"/>
      <c r="F369" s="1931"/>
      <c r="G369" s="97"/>
      <c r="H369" s="112"/>
    </row>
    <row r="370" spans="3:10" customFormat="1" ht="14.4">
      <c r="C370" s="108"/>
      <c r="D370" s="113" t="s">
        <v>11</v>
      </c>
      <c r="E370" s="62">
        <v>1</v>
      </c>
      <c r="F370" s="1909">
        <f>SUM(H82+H135+H166+H346)*0.05</f>
        <v>0</v>
      </c>
      <c r="G370" s="64"/>
      <c r="H370" s="63">
        <f>E370*F370</f>
        <v>0</v>
      </c>
    </row>
    <row r="371" spans="3:10" customFormat="1" ht="14.4">
      <c r="C371" s="111"/>
      <c r="D371" s="97"/>
      <c r="E371" s="199"/>
      <c r="F371" s="1910"/>
      <c r="G371" s="22"/>
      <c r="H371" s="77"/>
    </row>
    <row r="372" spans="3:10" customFormat="1" ht="14.4">
      <c r="C372" s="111" t="s">
        <v>48</v>
      </c>
      <c r="D372" s="97" t="s">
        <v>1672</v>
      </c>
      <c r="E372" s="127"/>
      <c r="F372" s="1931"/>
      <c r="G372" s="187"/>
      <c r="H372" s="188"/>
    </row>
    <row r="373" spans="3:10" customFormat="1" ht="14.4">
      <c r="C373" s="108"/>
      <c r="D373" s="113" t="s">
        <v>1673</v>
      </c>
      <c r="E373" s="62">
        <v>1</v>
      </c>
      <c r="F373" s="1909"/>
      <c r="G373" s="64"/>
      <c r="H373" s="63">
        <f>E373*F373</f>
        <v>0</v>
      </c>
    </row>
    <row r="374" spans="3:10" customFormat="1" ht="14.4">
      <c r="C374" s="103"/>
      <c r="D374" s="43"/>
      <c r="E374" s="199"/>
      <c r="F374" s="116"/>
      <c r="G374" s="22"/>
      <c r="H374" s="65"/>
    </row>
    <row r="375" spans="3:10" customFormat="1" ht="14.4">
      <c r="C375" s="79" t="s">
        <v>47</v>
      </c>
      <c r="D375" s="80" t="s">
        <v>42</v>
      </c>
      <c r="E375" s="203"/>
      <c r="F375" s="226"/>
      <c r="G375" s="98"/>
      <c r="H375" s="82">
        <f>SUM(H351:H374)</f>
        <v>0</v>
      </c>
    </row>
    <row r="376" spans="3:10">
      <c r="C376" s="26"/>
      <c r="D376" s="25"/>
      <c r="E376" s="211"/>
      <c r="F376" s="211"/>
      <c r="G376" s="25"/>
      <c r="H376" s="27"/>
      <c r="I376" s="25"/>
      <c r="J376" s="25"/>
    </row>
    <row r="377" spans="3:10">
      <c r="C377" s="26"/>
      <c r="D377" s="25"/>
      <c r="E377" s="211"/>
      <c r="F377" s="211"/>
      <c r="G377" s="25"/>
      <c r="H377" s="27"/>
      <c r="I377" s="25"/>
      <c r="J377" s="25"/>
    </row>
    <row r="378" spans="3:10">
      <c r="C378" s="26"/>
      <c r="D378" s="25"/>
      <c r="E378" s="211"/>
      <c r="F378" s="211"/>
      <c r="G378" s="25"/>
      <c r="H378" s="27"/>
      <c r="I378" s="25"/>
      <c r="J378" s="25"/>
    </row>
    <row r="379" spans="3:10">
      <c r="C379" s="26"/>
      <c r="D379" s="25"/>
      <c r="E379" s="211"/>
      <c r="F379" s="211"/>
      <c r="G379" s="25"/>
      <c r="H379" s="27"/>
      <c r="I379" s="25"/>
      <c r="J379" s="25"/>
    </row>
    <row r="380" spans="3:10">
      <c r="C380" s="26"/>
      <c r="D380" s="25"/>
      <c r="E380" s="211"/>
      <c r="F380" s="211"/>
      <c r="G380" s="25"/>
      <c r="H380" s="27"/>
      <c r="I380" s="25"/>
      <c r="J380" s="25"/>
    </row>
    <row r="381" spans="3:10">
      <c r="C381" s="26"/>
      <c r="D381" s="25"/>
      <c r="E381" s="211"/>
      <c r="F381" s="211"/>
      <c r="G381" s="25"/>
      <c r="H381" s="27"/>
      <c r="I381" s="25"/>
      <c r="J381" s="25"/>
    </row>
    <row r="382" spans="3:10">
      <c r="C382" s="26"/>
      <c r="D382" s="25"/>
      <c r="E382" s="211"/>
      <c r="F382" s="211"/>
      <c r="G382" s="25"/>
      <c r="H382" s="27"/>
      <c r="I382" s="25"/>
      <c r="J382" s="25"/>
    </row>
    <row r="383" spans="3:10">
      <c r="C383" s="26"/>
      <c r="D383" s="25"/>
      <c r="E383" s="211"/>
      <c r="F383" s="211"/>
      <c r="G383" s="25"/>
      <c r="H383" s="27"/>
      <c r="I383" s="25"/>
      <c r="J383" s="25"/>
    </row>
    <row r="384" spans="3:10">
      <c r="C384" s="26"/>
      <c r="D384" s="25"/>
      <c r="E384" s="211"/>
      <c r="F384" s="211"/>
      <c r="G384" s="25"/>
      <c r="H384" s="27"/>
      <c r="I384" s="25"/>
      <c r="J384" s="25"/>
    </row>
    <row r="385" spans="3:10">
      <c r="C385" s="26"/>
      <c r="D385" s="25"/>
      <c r="E385" s="211"/>
      <c r="F385" s="211"/>
      <c r="G385" s="25"/>
      <c r="H385" s="27"/>
      <c r="I385" s="25"/>
      <c r="J385" s="25"/>
    </row>
    <row r="386" spans="3:10">
      <c r="C386" s="26"/>
      <c r="D386" s="25"/>
      <c r="E386" s="211"/>
      <c r="F386" s="211"/>
      <c r="G386" s="25"/>
      <c r="H386" s="27"/>
      <c r="I386" s="25"/>
      <c r="J386" s="25"/>
    </row>
    <row r="387" spans="3:10">
      <c r="C387" s="26"/>
      <c r="D387" s="25"/>
      <c r="E387" s="211"/>
      <c r="F387" s="211"/>
      <c r="G387" s="25"/>
      <c r="H387" s="27"/>
      <c r="I387" s="25"/>
      <c r="J387" s="25"/>
    </row>
    <row r="388" spans="3:10">
      <c r="C388" s="26"/>
      <c r="D388" s="25"/>
      <c r="E388" s="211"/>
      <c r="F388" s="211"/>
      <c r="G388" s="25"/>
      <c r="H388" s="27"/>
      <c r="I388" s="25"/>
      <c r="J388" s="25"/>
    </row>
    <row r="389" spans="3:10">
      <c r="C389" s="26"/>
      <c r="D389" s="25"/>
      <c r="E389" s="211"/>
      <c r="F389" s="211"/>
      <c r="G389" s="25"/>
      <c r="H389" s="27"/>
      <c r="I389" s="25"/>
      <c r="J389" s="25"/>
    </row>
    <row r="390" spans="3:10">
      <c r="C390" s="26"/>
      <c r="D390" s="25"/>
      <c r="E390" s="211"/>
      <c r="F390" s="211"/>
      <c r="G390" s="25"/>
      <c r="H390" s="27"/>
      <c r="I390" s="25"/>
      <c r="J390" s="25"/>
    </row>
    <row r="391" spans="3:10">
      <c r="C391" s="26"/>
      <c r="D391" s="25"/>
      <c r="E391" s="211"/>
      <c r="F391" s="211"/>
      <c r="G391" s="25"/>
      <c r="H391" s="27"/>
      <c r="I391" s="25"/>
      <c r="J391" s="25"/>
    </row>
    <row r="392" spans="3:10">
      <c r="C392" s="26"/>
      <c r="D392" s="25"/>
      <c r="E392" s="211"/>
      <c r="F392" s="211"/>
      <c r="G392" s="25"/>
      <c r="H392" s="27"/>
      <c r="I392" s="25"/>
      <c r="J392" s="25"/>
    </row>
    <row r="393" spans="3:10">
      <c r="C393" s="26"/>
      <c r="D393" s="25"/>
      <c r="E393" s="211"/>
      <c r="F393" s="211"/>
      <c r="G393" s="25"/>
      <c r="H393" s="27"/>
      <c r="I393" s="25"/>
      <c r="J393" s="25"/>
    </row>
    <row r="394" spans="3:10">
      <c r="C394" s="26"/>
      <c r="D394" s="25"/>
      <c r="E394" s="211"/>
      <c r="F394" s="211"/>
      <c r="G394" s="25"/>
      <c r="H394" s="27"/>
      <c r="I394" s="25"/>
      <c r="J394" s="25"/>
    </row>
    <row r="395" spans="3:10">
      <c r="C395" s="26"/>
      <c r="D395" s="25"/>
      <c r="E395" s="211"/>
      <c r="F395" s="211"/>
      <c r="G395" s="25"/>
      <c r="H395" s="27"/>
      <c r="I395" s="25"/>
      <c r="J395" s="25"/>
    </row>
    <row r="396" spans="3:10">
      <c r="C396" s="26"/>
      <c r="D396" s="25"/>
      <c r="E396" s="211"/>
      <c r="F396" s="211"/>
      <c r="G396" s="25"/>
      <c r="H396" s="27"/>
      <c r="I396" s="25"/>
      <c r="J396" s="25"/>
    </row>
    <row r="397" spans="3:10">
      <c r="C397" s="26"/>
      <c r="D397" s="25"/>
      <c r="E397" s="211"/>
      <c r="F397" s="211"/>
      <c r="G397" s="25"/>
      <c r="H397" s="27"/>
      <c r="I397" s="25"/>
      <c r="J397" s="25"/>
    </row>
    <row r="398" spans="3:10">
      <c r="C398" s="26"/>
      <c r="D398" s="25"/>
      <c r="E398" s="211"/>
      <c r="F398" s="211"/>
      <c r="G398" s="25"/>
      <c r="H398" s="27"/>
      <c r="I398" s="25"/>
      <c r="J398" s="25"/>
    </row>
    <row r="399" spans="3:10">
      <c r="C399" s="26"/>
      <c r="D399" s="25"/>
      <c r="E399" s="211"/>
      <c r="F399" s="211"/>
      <c r="G399" s="25"/>
      <c r="H399" s="27"/>
      <c r="I399" s="25"/>
      <c r="J399" s="25"/>
    </row>
    <row r="400" spans="3:10">
      <c r="C400" s="26"/>
      <c r="D400" s="25"/>
      <c r="E400" s="211"/>
      <c r="F400" s="211"/>
      <c r="G400" s="25"/>
      <c r="H400" s="27"/>
      <c r="I400" s="25"/>
      <c r="J400" s="25"/>
    </row>
    <row r="401" spans="3:10">
      <c r="C401" s="25"/>
      <c r="D401" s="25"/>
      <c r="E401" s="211"/>
      <c r="F401" s="211"/>
      <c r="G401" s="25"/>
      <c r="H401" s="27"/>
      <c r="I401" s="25"/>
      <c r="J401" s="25"/>
    </row>
    <row r="402" spans="3:10">
      <c r="C402" s="25"/>
      <c r="D402" s="25"/>
      <c r="E402" s="211"/>
      <c r="F402" s="211"/>
      <c r="G402" s="25"/>
      <c r="H402" s="27"/>
      <c r="I402" s="25"/>
      <c r="J402" s="25"/>
    </row>
    <row r="403" spans="3:10">
      <c r="C403" s="25"/>
      <c r="D403" s="25"/>
      <c r="E403" s="211"/>
      <c r="F403" s="211"/>
      <c r="G403" s="25"/>
      <c r="H403" s="27"/>
      <c r="I403" s="25"/>
      <c r="J403" s="25"/>
    </row>
    <row r="404" spans="3:10">
      <c r="C404" s="25"/>
      <c r="D404" s="25"/>
      <c r="E404" s="211"/>
      <c r="F404" s="211"/>
      <c r="G404" s="25"/>
      <c r="H404" s="27"/>
      <c r="I404" s="25"/>
      <c r="J404" s="25"/>
    </row>
    <row r="405" spans="3:10">
      <c r="C405" s="25"/>
      <c r="D405" s="25"/>
      <c r="E405" s="211"/>
      <c r="F405" s="211"/>
      <c r="G405" s="25"/>
      <c r="H405" s="27"/>
      <c r="I405" s="25"/>
      <c r="J405" s="25"/>
    </row>
    <row r="406" spans="3:10">
      <c r="C406" s="25"/>
      <c r="D406" s="25"/>
      <c r="E406" s="211"/>
      <c r="F406" s="211"/>
      <c r="G406" s="25"/>
      <c r="H406" s="27"/>
      <c r="I406" s="25"/>
      <c r="J406" s="25"/>
    </row>
    <row r="407" spans="3:10">
      <c r="C407" s="25"/>
      <c r="D407" s="25"/>
      <c r="E407" s="211"/>
      <c r="F407" s="211"/>
      <c r="G407" s="25"/>
      <c r="H407" s="27"/>
      <c r="I407" s="25"/>
      <c r="J407" s="25"/>
    </row>
    <row r="408" spans="3:10">
      <c r="C408" s="25"/>
      <c r="D408" s="25"/>
      <c r="E408" s="211"/>
      <c r="F408" s="211"/>
      <c r="G408" s="25"/>
      <c r="H408" s="27"/>
      <c r="I408" s="25"/>
      <c r="J408" s="25"/>
    </row>
    <row r="409" spans="3:10">
      <c r="C409" s="25"/>
      <c r="D409" s="25"/>
      <c r="E409" s="211"/>
      <c r="F409" s="211"/>
      <c r="G409" s="25"/>
      <c r="H409" s="27"/>
      <c r="I409" s="25"/>
      <c r="J409" s="25"/>
    </row>
    <row r="410" spans="3:10">
      <c r="C410" s="25"/>
      <c r="D410" s="25"/>
      <c r="E410" s="211"/>
      <c r="F410" s="211"/>
      <c r="G410" s="25"/>
      <c r="H410" s="27"/>
      <c r="I410" s="25"/>
      <c r="J410" s="25"/>
    </row>
    <row r="411" spans="3:10">
      <c r="C411" s="25"/>
      <c r="D411" s="25"/>
      <c r="E411" s="211"/>
      <c r="F411" s="211"/>
      <c r="G411" s="25"/>
      <c r="H411" s="27"/>
      <c r="I411" s="25"/>
      <c r="J411" s="25"/>
    </row>
    <row r="412" spans="3:10">
      <c r="C412" s="25"/>
      <c r="D412" s="25"/>
      <c r="E412" s="211"/>
      <c r="F412" s="211"/>
      <c r="G412" s="25"/>
      <c r="H412" s="27"/>
      <c r="I412" s="25"/>
      <c r="J412" s="25"/>
    </row>
    <row r="413" spans="3:10">
      <c r="C413" s="25"/>
      <c r="D413" s="25"/>
      <c r="E413" s="211"/>
      <c r="F413" s="211"/>
      <c r="G413" s="25"/>
      <c r="H413" s="27"/>
      <c r="I413" s="25"/>
      <c r="J413" s="25"/>
    </row>
    <row r="414" spans="3:10">
      <c r="C414" s="25"/>
      <c r="D414" s="25"/>
      <c r="E414" s="211"/>
      <c r="F414" s="211"/>
      <c r="G414" s="25"/>
      <c r="H414" s="27"/>
      <c r="I414" s="25"/>
      <c r="J414" s="25"/>
    </row>
    <row r="415" spans="3:10">
      <c r="C415" s="25"/>
      <c r="D415" s="25"/>
      <c r="E415" s="211"/>
      <c r="F415" s="211"/>
      <c r="G415" s="25"/>
      <c r="H415" s="27"/>
      <c r="I415" s="25"/>
      <c r="J415" s="25"/>
    </row>
    <row r="416" spans="3:10">
      <c r="C416" s="25"/>
      <c r="D416" s="25"/>
      <c r="E416" s="211"/>
      <c r="F416" s="211"/>
      <c r="G416" s="25"/>
      <c r="H416" s="25"/>
      <c r="I416" s="25"/>
      <c r="J416" s="25"/>
    </row>
    <row r="417" spans="3:10">
      <c r="C417" s="25"/>
      <c r="D417" s="25"/>
      <c r="E417" s="211"/>
      <c r="F417" s="211"/>
      <c r="G417" s="25"/>
      <c r="H417" s="25"/>
      <c r="I417" s="25"/>
      <c r="J417" s="25"/>
    </row>
    <row r="418" spans="3:10">
      <c r="C418" s="25"/>
      <c r="D418" s="25"/>
      <c r="E418" s="211"/>
      <c r="F418" s="211"/>
      <c r="G418" s="25"/>
      <c r="H418" s="25"/>
      <c r="I418" s="25"/>
      <c r="J418" s="25"/>
    </row>
    <row r="419" spans="3:10">
      <c r="C419" s="25"/>
      <c r="D419" s="25"/>
      <c r="E419" s="211"/>
      <c r="F419" s="211"/>
      <c r="G419" s="25"/>
      <c r="H419" s="25"/>
      <c r="I419" s="25"/>
      <c r="J419" s="25"/>
    </row>
    <row r="420" spans="3:10">
      <c r="C420" s="25"/>
      <c r="D420" s="25"/>
      <c r="E420" s="211"/>
      <c r="F420" s="211"/>
      <c r="G420" s="25"/>
      <c r="H420" s="25"/>
      <c r="I420" s="25"/>
      <c r="J420" s="25"/>
    </row>
    <row r="421" spans="3:10">
      <c r="C421" s="25"/>
      <c r="D421" s="25"/>
      <c r="E421" s="211"/>
      <c r="F421" s="211"/>
      <c r="G421" s="25"/>
      <c r="H421" s="25"/>
      <c r="I421" s="25"/>
      <c r="J421" s="25"/>
    </row>
    <row r="422" spans="3:10">
      <c r="C422" s="25"/>
      <c r="D422" s="25"/>
      <c r="E422" s="211"/>
      <c r="F422" s="211"/>
      <c r="G422" s="25"/>
      <c r="H422" s="25"/>
      <c r="I422" s="25"/>
      <c r="J422" s="25"/>
    </row>
    <row r="423" spans="3:10">
      <c r="C423" s="25"/>
      <c r="D423" s="25"/>
      <c r="E423" s="211"/>
      <c r="F423" s="211"/>
      <c r="G423" s="25"/>
      <c r="H423" s="25"/>
      <c r="I423" s="25"/>
      <c r="J423" s="25"/>
    </row>
    <row r="424" spans="3:10">
      <c r="C424" s="25"/>
      <c r="D424" s="25"/>
      <c r="E424" s="211"/>
      <c r="F424" s="211"/>
      <c r="G424" s="25"/>
      <c r="H424" s="25"/>
      <c r="I424" s="25"/>
      <c r="J424" s="25"/>
    </row>
    <row r="425" spans="3:10">
      <c r="C425" s="25"/>
      <c r="D425" s="25"/>
      <c r="E425" s="211"/>
      <c r="F425" s="211"/>
      <c r="G425" s="25"/>
      <c r="H425" s="25"/>
      <c r="I425" s="25"/>
      <c r="J425" s="25"/>
    </row>
    <row r="426" spans="3:10">
      <c r="C426" s="25"/>
      <c r="D426" s="25"/>
      <c r="E426" s="211"/>
      <c r="F426" s="211"/>
      <c r="G426" s="25"/>
      <c r="H426" s="25"/>
      <c r="I426" s="25"/>
      <c r="J426" s="25"/>
    </row>
    <row r="427" spans="3:10">
      <c r="C427" s="25"/>
      <c r="D427" s="25"/>
      <c r="E427" s="211"/>
      <c r="F427" s="211"/>
      <c r="G427" s="25"/>
      <c r="H427" s="25"/>
      <c r="I427" s="25"/>
      <c r="J427" s="25"/>
    </row>
    <row r="428" spans="3:10">
      <c r="C428" s="25"/>
      <c r="D428" s="25"/>
      <c r="E428" s="211"/>
      <c r="F428" s="211"/>
      <c r="G428" s="25"/>
      <c r="H428" s="25"/>
      <c r="I428" s="25"/>
      <c r="J428" s="25"/>
    </row>
    <row r="429" spans="3:10">
      <c r="C429" s="25"/>
      <c r="D429" s="25"/>
      <c r="E429" s="211"/>
      <c r="F429" s="211"/>
      <c r="G429" s="25"/>
      <c r="H429" s="25"/>
      <c r="I429" s="25"/>
      <c r="J429" s="25"/>
    </row>
    <row r="430" spans="3:10">
      <c r="C430" s="25"/>
      <c r="D430" s="25"/>
      <c r="E430" s="211"/>
      <c r="F430" s="211"/>
      <c r="G430" s="25"/>
      <c r="H430" s="25"/>
      <c r="I430" s="25"/>
      <c r="J430" s="25"/>
    </row>
    <row r="431" spans="3:10">
      <c r="C431" s="25"/>
      <c r="D431" s="25"/>
      <c r="E431" s="211"/>
      <c r="F431" s="211"/>
      <c r="G431" s="25"/>
      <c r="H431" s="25"/>
      <c r="I431" s="25"/>
      <c r="J431" s="25"/>
    </row>
    <row r="432" spans="3:10">
      <c r="C432" s="25"/>
      <c r="D432" s="25"/>
      <c r="E432" s="211"/>
      <c r="F432" s="211"/>
      <c r="G432" s="25"/>
      <c r="H432" s="25"/>
      <c r="I432" s="25"/>
      <c r="J432" s="25"/>
    </row>
    <row r="433" spans="3:10">
      <c r="C433" s="25"/>
      <c r="D433" s="25"/>
      <c r="E433" s="211"/>
      <c r="F433" s="211"/>
      <c r="G433" s="25"/>
      <c r="H433" s="25"/>
      <c r="I433" s="25"/>
      <c r="J433" s="25"/>
    </row>
    <row r="434" spans="3:10">
      <c r="C434" s="25"/>
      <c r="D434" s="25"/>
      <c r="E434" s="211"/>
      <c r="F434" s="211"/>
      <c r="G434" s="25"/>
      <c r="H434" s="25"/>
      <c r="I434" s="25"/>
      <c r="J434" s="25"/>
    </row>
    <row r="435" spans="3:10">
      <c r="C435" s="25"/>
      <c r="D435" s="25"/>
      <c r="E435" s="211"/>
      <c r="F435" s="211"/>
      <c r="G435" s="25"/>
      <c r="H435" s="25"/>
      <c r="I435" s="25"/>
      <c r="J435" s="25"/>
    </row>
    <row r="436" spans="3:10">
      <c r="C436" s="25"/>
      <c r="D436" s="25"/>
      <c r="E436" s="211"/>
      <c r="F436" s="211"/>
      <c r="G436" s="25"/>
      <c r="H436" s="25"/>
      <c r="I436" s="25"/>
      <c r="J436" s="25"/>
    </row>
    <row r="437" spans="3:10">
      <c r="C437" s="25"/>
      <c r="D437" s="25"/>
      <c r="E437" s="211"/>
      <c r="F437" s="211"/>
      <c r="G437" s="25"/>
      <c r="H437" s="25"/>
      <c r="I437" s="25"/>
      <c r="J437" s="25"/>
    </row>
    <row r="438" spans="3:10">
      <c r="C438" s="25"/>
      <c r="D438" s="25"/>
      <c r="E438" s="211"/>
      <c r="F438" s="211"/>
      <c r="G438" s="25"/>
      <c r="H438" s="25"/>
      <c r="I438" s="25"/>
      <c r="J438" s="25"/>
    </row>
    <row r="439" spans="3:10">
      <c r="C439" s="25"/>
      <c r="D439" s="25"/>
      <c r="E439" s="211"/>
      <c r="F439" s="211"/>
      <c r="G439" s="25"/>
      <c r="H439" s="25"/>
      <c r="I439" s="25"/>
      <c r="J439" s="25"/>
    </row>
    <row r="440" spans="3:10">
      <c r="C440" s="25"/>
      <c r="D440" s="25"/>
      <c r="E440" s="211"/>
      <c r="F440" s="211"/>
      <c r="G440" s="25"/>
      <c r="H440" s="25"/>
      <c r="I440" s="25"/>
      <c r="J440" s="25"/>
    </row>
    <row r="441" spans="3:10">
      <c r="C441" s="25"/>
      <c r="D441" s="25"/>
      <c r="E441" s="211"/>
      <c r="F441" s="211"/>
      <c r="G441" s="25"/>
      <c r="H441" s="25"/>
      <c r="I441" s="25"/>
      <c r="J441" s="25"/>
    </row>
    <row r="442" spans="3:10">
      <c r="C442" s="25"/>
      <c r="D442" s="25"/>
      <c r="E442" s="211"/>
      <c r="F442" s="211"/>
      <c r="G442" s="25"/>
      <c r="H442" s="25"/>
      <c r="I442" s="25"/>
      <c r="J442" s="25"/>
    </row>
    <row r="443" spans="3:10">
      <c r="C443" s="25"/>
      <c r="D443" s="25"/>
      <c r="E443" s="211"/>
      <c r="F443" s="211"/>
      <c r="G443" s="25"/>
      <c r="H443" s="25"/>
      <c r="I443" s="25"/>
      <c r="J443" s="25"/>
    </row>
    <row r="444" spans="3:10">
      <c r="C444" s="25"/>
      <c r="D444" s="25"/>
      <c r="E444" s="211"/>
      <c r="F444" s="211"/>
      <c r="G444" s="25"/>
      <c r="H444" s="25"/>
      <c r="I444" s="25"/>
      <c r="J444" s="25"/>
    </row>
    <row r="445" spans="3:10">
      <c r="C445" s="25"/>
      <c r="D445" s="25"/>
      <c r="E445" s="211"/>
      <c r="F445" s="211"/>
      <c r="G445" s="25"/>
      <c r="H445" s="25"/>
      <c r="I445" s="25"/>
      <c r="J445" s="25"/>
    </row>
    <row r="446" spans="3:10">
      <c r="C446" s="25"/>
      <c r="D446" s="25"/>
      <c r="E446" s="211"/>
      <c r="F446" s="211"/>
      <c r="G446" s="25"/>
      <c r="H446" s="25"/>
      <c r="I446" s="25"/>
      <c r="J446" s="25"/>
    </row>
    <row r="447" spans="3:10">
      <c r="C447" s="25"/>
      <c r="D447" s="25"/>
      <c r="E447" s="211"/>
      <c r="F447" s="211"/>
      <c r="G447" s="25"/>
      <c r="H447" s="25"/>
      <c r="I447" s="25"/>
      <c r="J447" s="25"/>
    </row>
    <row r="448" spans="3:10">
      <c r="C448" s="25"/>
      <c r="D448" s="25"/>
      <c r="E448" s="211"/>
      <c r="F448" s="211"/>
      <c r="G448" s="25"/>
      <c r="H448" s="25"/>
      <c r="I448" s="25"/>
      <c r="J448" s="25"/>
    </row>
    <row r="449" spans="3:10">
      <c r="C449" s="25"/>
      <c r="D449" s="25"/>
      <c r="E449" s="211"/>
      <c r="F449" s="211"/>
      <c r="G449" s="25"/>
      <c r="H449" s="25"/>
      <c r="I449" s="25"/>
      <c r="J449" s="25"/>
    </row>
    <row r="450" spans="3:10">
      <c r="C450" s="25"/>
      <c r="D450" s="25"/>
      <c r="E450" s="211"/>
      <c r="F450" s="211"/>
      <c r="G450" s="25"/>
      <c r="H450" s="25"/>
      <c r="I450" s="25"/>
      <c r="J450" s="25"/>
    </row>
    <row r="451" spans="3:10">
      <c r="C451" s="25"/>
      <c r="D451" s="25"/>
      <c r="E451" s="211"/>
      <c r="F451" s="211"/>
      <c r="G451" s="25"/>
      <c r="H451" s="25"/>
      <c r="I451" s="25"/>
      <c r="J451" s="25"/>
    </row>
    <row r="452" spans="3:10">
      <c r="C452" s="25"/>
      <c r="D452" s="25"/>
      <c r="E452" s="211"/>
      <c r="F452" s="211"/>
      <c r="G452" s="25"/>
      <c r="H452" s="25"/>
      <c r="I452" s="25"/>
    </row>
    <row r="453" spans="3:10">
      <c r="C453" s="25"/>
      <c r="D453" s="25"/>
      <c r="E453" s="211"/>
      <c r="F453" s="211"/>
      <c r="G453" s="25"/>
      <c r="H453" s="25"/>
      <c r="I453" s="25"/>
    </row>
    <row r="454" spans="3:10">
      <c r="C454" s="25"/>
      <c r="D454" s="25"/>
      <c r="E454" s="211"/>
      <c r="F454" s="211"/>
      <c r="G454" s="25"/>
      <c r="H454" s="25"/>
      <c r="I454" s="25"/>
    </row>
    <row r="455" spans="3:10">
      <c r="C455" s="25"/>
      <c r="D455" s="25"/>
      <c r="E455" s="211"/>
      <c r="F455" s="211"/>
      <c r="G455" s="25"/>
      <c r="H455" s="25"/>
      <c r="I455" s="25"/>
    </row>
    <row r="456" spans="3:10">
      <c r="C456" s="25"/>
      <c r="D456" s="25"/>
      <c r="E456" s="211"/>
      <c r="F456" s="211"/>
      <c r="G456" s="25"/>
      <c r="H456" s="25"/>
      <c r="I456" s="25"/>
    </row>
    <row r="457" spans="3:10">
      <c r="C457" s="25"/>
      <c r="D457" s="25"/>
      <c r="E457" s="211"/>
      <c r="F457" s="211"/>
      <c r="G457" s="25"/>
      <c r="H457" s="25"/>
      <c r="I457" s="25"/>
    </row>
    <row r="458" spans="3:10">
      <c r="C458" s="25"/>
      <c r="D458" s="25"/>
      <c r="E458" s="211"/>
      <c r="F458" s="211"/>
      <c r="G458" s="25"/>
      <c r="H458" s="25"/>
      <c r="I458" s="25"/>
    </row>
    <row r="459" spans="3:10">
      <c r="C459" s="25"/>
      <c r="D459" s="25"/>
      <c r="E459" s="211"/>
      <c r="F459" s="211"/>
      <c r="G459" s="25"/>
      <c r="H459" s="25"/>
      <c r="I459" s="25"/>
    </row>
    <row r="460" spans="3:10">
      <c r="C460" s="25"/>
      <c r="D460" s="25"/>
      <c r="E460" s="211"/>
      <c r="F460" s="211"/>
      <c r="G460" s="25"/>
      <c r="H460" s="25"/>
      <c r="I460" s="25"/>
    </row>
    <row r="461" spans="3:10">
      <c r="C461" s="25"/>
      <c r="D461" s="25"/>
      <c r="E461" s="211"/>
      <c r="F461" s="211"/>
      <c r="G461" s="25"/>
      <c r="H461" s="25"/>
      <c r="I461" s="25"/>
    </row>
    <row r="462" spans="3:10">
      <c r="C462" s="25"/>
      <c r="D462" s="25"/>
      <c r="E462" s="211"/>
      <c r="F462" s="211"/>
      <c r="G462" s="25"/>
      <c r="H462" s="25"/>
      <c r="I462" s="25"/>
    </row>
    <row r="463" spans="3:10">
      <c r="C463" s="25"/>
      <c r="D463" s="25"/>
      <c r="E463" s="211"/>
      <c r="F463" s="211"/>
      <c r="G463" s="25"/>
      <c r="H463" s="25"/>
      <c r="I463" s="25"/>
    </row>
    <row r="464" spans="3:10">
      <c r="C464" s="25"/>
      <c r="D464" s="25"/>
      <c r="E464" s="211"/>
      <c r="F464" s="211"/>
      <c r="G464" s="25"/>
      <c r="H464" s="25"/>
      <c r="I464" s="25"/>
    </row>
    <row r="465" spans="3:9">
      <c r="C465" s="25"/>
      <c r="D465" s="25"/>
      <c r="E465" s="211"/>
      <c r="F465" s="211"/>
      <c r="G465" s="25"/>
      <c r="H465" s="25"/>
      <c r="I465" s="25"/>
    </row>
    <row r="466" spans="3:9">
      <c r="C466" s="25"/>
      <c r="D466" s="25"/>
      <c r="E466" s="211"/>
      <c r="F466" s="211"/>
      <c r="G466" s="25"/>
      <c r="H466" s="25"/>
      <c r="I466" s="25"/>
    </row>
    <row r="467" spans="3:9">
      <c r="C467" s="25"/>
      <c r="D467" s="25"/>
      <c r="E467" s="211"/>
      <c r="F467" s="211"/>
      <c r="G467" s="25"/>
      <c r="H467" s="25"/>
      <c r="I467" s="25"/>
    </row>
    <row r="468" spans="3:9">
      <c r="C468" s="25"/>
      <c r="D468" s="25"/>
      <c r="E468" s="211"/>
      <c r="F468" s="211"/>
      <c r="G468" s="25"/>
      <c r="H468" s="25"/>
      <c r="I468" s="25"/>
    </row>
    <row r="469" spans="3:9">
      <c r="C469" s="25"/>
      <c r="D469" s="25"/>
      <c r="E469" s="211"/>
      <c r="F469" s="211"/>
      <c r="G469" s="25"/>
      <c r="H469" s="25"/>
      <c r="I469" s="25"/>
    </row>
    <row r="470" spans="3:9">
      <c r="C470" s="25"/>
      <c r="D470" s="25"/>
      <c r="E470" s="211"/>
      <c r="F470" s="211"/>
      <c r="G470" s="25"/>
      <c r="H470" s="25"/>
      <c r="I470" s="25"/>
    </row>
    <row r="471" spans="3:9">
      <c r="C471" s="25"/>
      <c r="D471" s="25"/>
      <c r="E471" s="211"/>
      <c r="F471" s="211"/>
      <c r="G471" s="25"/>
      <c r="H471" s="25"/>
      <c r="I471" s="25"/>
    </row>
    <row r="472" spans="3:9">
      <c r="C472" s="25"/>
      <c r="D472" s="25"/>
      <c r="E472" s="211"/>
      <c r="F472" s="211"/>
      <c r="G472" s="25"/>
      <c r="H472" s="25"/>
      <c r="I472" s="25"/>
    </row>
    <row r="473" spans="3:9">
      <c r="C473" s="25"/>
      <c r="D473" s="25"/>
      <c r="E473" s="211"/>
      <c r="F473" s="211"/>
      <c r="G473" s="25"/>
      <c r="H473" s="25"/>
      <c r="I473" s="25"/>
    </row>
    <row r="474" spans="3:9">
      <c r="C474" s="25"/>
      <c r="D474" s="25"/>
      <c r="E474" s="211"/>
      <c r="F474" s="211"/>
      <c r="G474" s="25"/>
      <c r="H474" s="25"/>
      <c r="I474" s="25"/>
    </row>
    <row r="475" spans="3:9">
      <c r="C475" s="25"/>
      <c r="D475" s="25"/>
      <c r="E475" s="211"/>
      <c r="F475" s="211"/>
      <c r="G475" s="25"/>
      <c r="H475" s="25"/>
      <c r="I475" s="25"/>
    </row>
    <row r="476" spans="3:9">
      <c r="C476" s="25"/>
      <c r="D476" s="25"/>
      <c r="E476" s="211"/>
      <c r="F476" s="211"/>
      <c r="G476" s="25"/>
      <c r="H476" s="25"/>
      <c r="I476" s="25"/>
    </row>
    <row r="477" spans="3:9">
      <c r="C477" s="25"/>
      <c r="D477" s="25"/>
      <c r="E477" s="211"/>
      <c r="F477" s="211"/>
      <c r="G477" s="25"/>
      <c r="H477" s="25"/>
      <c r="I477" s="25"/>
    </row>
    <row r="478" spans="3:9">
      <c r="C478" s="25"/>
      <c r="D478" s="25"/>
      <c r="E478" s="211"/>
      <c r="F478" s="211"/>
      <c r="G478" s="25"/>
      <c r="H478" s="25"/>
      <c r="I478" s="25"/>
    </row>
    <row r="479" spans="3:9">
      <c r="C479" s="25"/>
      <c r="D479" s="25"/>
      <c r="E479" s="211"/>
      <c r="F479" s="211"/>
      <c r="G479" s="25"/>
      <c r="H479" s="25"/>
      <c r="I479" s="25"/>
    </row>
    <row r="480" spans="3:9">
      <c r="C480" s="25"/>
      <c r="D480" s="25"/>
      <c r="E480" s="211"/>
      <c r="F480" s="211"/>
      <c r="G480" s="25"/>
      <c r="H480" s="25"/>
      <c r="I480" s="25"/>
    </row>
    <row r="481" spans="3:9">
      <c r="C481" s="25"/>
      <c r="D481" s="25"/>
      <c r="E481" s="211"/>
      <c r="F481" s="211"/>
      <c r="G481" s="25"/>
      <c r="H481" s="25"/>
      <c r="I481" s="25"/>
    </row>
    <row r="482" spans="3:9">
      <c r="C482" s="25"/>
      <c r="D482" s="25"/>
      <c r="E482" s="211"/>
      <c r="F482" s="211"/>
      <c r="G482" s="25"/>
      <c r="H482" s="25"/>
      <c r="I482" s="25"/>
    </row>
    <row r="483" spans="3:9">
      <c r="C483" s="25"/>
      <c r="D483" s="25"/>
      <c r="E483" s="211"/>
      <c r="F483" s="211"/>
      <c r="G483" s="25"/>
      <c r="H483" s="25"/>
      <c r="I483" s="25"/>
    </row>
    <row r="484" spans="3:9">
      <c r="C484" s="25"/>
      <c r="D484" s="25"/>
      <c r="E484" s="211"/>
      <c r="F484" s="211"/>
      <c r="G484" s="25"/>
      <c r="H484" s="25"/>
      <c r="I484" s="25"/>
    </row>
    <row r="485" spans="3:9">
      <c r="C485" s="25"/>
      <c r="D485" s="25"/>
      <c r="E485" s="211"/>
      <c r="F485" s="211"/>
      <c r="G485" s="25"/>
      <c r="H485" s="25"/>
      <c r="I485" s="25"/>
    </row>
    <row r="486" spans="3:9">
      <c r="E486" s="211"/>
    </row>
    <row r="487" spans="3:9">
      <c r="E487" s="211"/>
    </row>
    <row r="488" spans="3:9">
      <c r="E488" s="211"/>
    </row>
    <row r="489" spans="3:9">
      <c r="E489" s="211"/>
    </row>
    <row r="490" spans="3:9">
      <c r="E490" s="211"/>
    </row>
    <row r="491" spans="3:9">
      <c r="E491" s="211"/>
    </row>
    <row r="492" spans="3:9">
      <c r="E492" s="211"/>
    </row>
    <row r="493" spans="3:9">
      <c r="E493" s="211"/>
    </row>
    <row r="494" spans="3:9">
      <c r="E494" s="211"/>
    </row>
    <row r="495" spans="3:9">
      <c r="E495" s="211"/>
    </row>
    <row r="496" spans="3:9">
      <c r="E496" s="211"/>
    </row>
    <row r="497" spans="5:5">
      <c r="E497" s="211"/>
    </row>
    <row r="498" spans="5:5">
      <c r="E498" s="211"/>
    </row>
    <row r="499" spans="5:5">
      <c r="E499" s="211"/>
    </row>
    <row r="500" spans="5:5">
      <c r="E500" s="211"/>
    </row>
    <row r="501" spans="5:5">
      <c r="E501" s="211"/>
    </row>
    <row r="502" spans="5:5">
      <c r="E502" s="211"/>
    </row>
    <row r="503" spans="5:5">
      <c r="E503" s="211"/>
    </row>
    <row r="504" spans="5:5">
      <c r="E504" s="211"/>
    </row>
    <row r="505" spans="5:5">
      <c r="E505" s="211"/>
    </row>
    <row r="506" spans="5:5">
      <c r="E506" s="211"/>
    </row>
  </sheetData>
  <sheetProtection algorithmName="SHA-512" hashValue="UZwtCKTUMgz0dnVQNS1vAGsPp/oYPOeOOMmVSBJ5l2v+8YqyY1BFMDppDqPcdTNbtd+n2vJuYEXONRUbPEQ4Dg==" saltValue="k/k07sDyUpy716eEqGOiqQ==" spinCount="100000" sheet="1" objects="1" scenarios="1" selectLockedCells="1"/>
  <mergeCells count="44">
    <mergeCell ref="C1:I2"/>
    <mergeCell ref="D299:G299"/>
    <mergeCell ref="B28:H30"/>
    <mergeCell ref="B31:H35"/>
    <mergeCell ref="D149:H150"/>
    <mergeCell ref="D130:H131"/>
    <mergeCell ref="C140:C141"/>
    <mergeCell ref="D140:H141"/>
    <mergeCell ref="D236:G237"/>
    <mergeCell ref="D238:G238"/>
    <mergeCell ref="C115:C116"/>
    <mergeCell ref="D162:G163"/>
    <mergeCell ref="D209:H209"/>
    <mergeCell ref="P61:S62"/>
    <mergeCell ref="D69:H74"/>
    <mergeCell ref="D90:H91"/>
    <mergeCell ref="D308:H309"/>
    <mergeCell ref="D231:G232"/>
    <mergeCell ref="D233:G233"/>
    <mergeCell ref="D246:G247"/>
    <mergeCell ref="D248:G248"/>
    <mergeCell ref="D251:G252"/>
    <mergeCell ref="D275:H277"/>
    <mergeCell ref="D241:G242"/>
    <mergeCell ref="D243:G243"/>
    <mergeCell ref="D305:G306"/>
    <mergeCell ref="D301:G302"/>
    <mergeCell ref="D171:H173"/>
    <mergeCell ref="D174:G178"/>
    <mergeCell ref="N99:W106"/>
    <mergeCell ref="D101:H104"/>
    <mergeCell ref="D105:H105"/>
    <mergeCell ref="D356:H358"/>
    <mergeCell ref="D324:G325"/>
    <mergeCell ref="D326:G327"/>
    <mergeCell ref="D310:G310"/>
    <mergeCell ref="D315:G315"/>
    <mergeCell ref="D318:G319"/>
    <mergeCell ref="D320:G321"/>
    <mergeCell ref="D115:H116"/>
    <mergeCell ref="D117:H117"/>
    <mergeCell ref="D122:H124"/>
    <mergeCell ref="D125:H126"/>
    <mergeCell ref="D160:G161"/>
  </mergeCells>
  <dataValidations count="2">
    <dataValidation type="custom" allowBlank="1" showInputMessage="1" showErrorMessage="1" sqref="G43">
      <formula1>G43=ROUND(G43,2)</formula1>
    </dataValidation>
    <dataValidation type="custom" allowBlank="1" showInputMessage="1" showErrorMessage="1" error="Ceno na e.m. je potrebno vnesti na dve decimalni mesti " sqref="F43 F47 F50 F58 F63 F66 F75 F80 F89 F92 F97 F106 F111 F114 F118 F127 F133 F147 F156 F164 F179 F189 F203 F193 F198 F207 F211 F216 F220 F229 F234 F239 F244 F249 F254 F259 F265 F278 F282 F286 F291 F296 F300 F303 F307 F311 F316 F322 F328 F334 F340 F344 F353 F359 F364 F367 F373">
      <formula1>F43=ROUND(F43,2)</formula1>
    </dataValidation>
  </dataValidations>
  <printOptions gridLines="1"/>
  <pageMargins left="0.98425196850393704" right="0.39370078740157483" top="0.98425196850393704" bottom="0.98425196850393704" header="0" footer="0"/>
  <pageSetup paperSize="9" scale="83" firstPageNumber="2" orientation="portrait" useFirstPageNumber="1" r:id="rId1"/>
  <headerFooter alignWithMargins="0">
    <oddHeader>&amp;C&amp;8NADOMESTNI MOST čez Orehovico LJ0199</oddHeader>
    <oddFooter>&amp;L&amp;"7,Običajno"&amp;7
&amp;C&amp;A&amp;R&amp;"Arial CE,Krepko"&amp;P</oddFooter>
  </headerFooter>
  <rowBreaks count="6" manualBreakCount="6">
    <brk id="47" max="16383" man="1"/>
    <brk id="107" max="8" man="1"/>
    <brk id="166" max="8" man="1"/>
    <brk id="221" max="8" man="1"/>
    <brk id="270" max="8" man="1"/>
    <brk id="322" max="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8"/>
  <sheetViews>
    <sheetView view="pageBreakPreview" zoomScaleNormal="100" zoomScaleSheetLayoutView="100" workbookViewId="0">
      <selection activeCell="H6" sqref="H6:H74"/>
    </sheetView>
  </sheetViews>
  <sheetFormatPr defaultRowHeight="15.6"/>
  <cols>
    <col min="1" max="1" width="3.6640625" style="1728" customWidth="1"/>
    <col min="2" max="2" width="5.109375" style="1732" customWidth="1"/>
    <col min="3" max="3" width="35.5546875" style="1731" customWidth="1"/>
    <col min="4" max="4" width="9.5546875" style="1731" customWidth="1"/>
    <col min="5" max="5" width="10.109375" style="1730" customWidth="1"/>
    <col min="6" max="6" width="1.6640625" style="1730" hidden="1" customWidth="1"/>
    <col min="7" max="7" width="0.44140625" style="1730" hidden="1" customWidth="1"/>
    <col min="8" max="8" width="18.44140625" style="1730" customWidth="1"/>
    <col min="9" max="9" width="23.6640625" style="1729" customWidth="1"/>
    <col min="10" max="256" width="8.88671875" style="1728"/>
    <col min="257" max="257" width="3.6640625" style="1728" customWidth="1"/>
    <col min="258" max="258" width="5.109375" style="1728" customWidth="1"/>
    <col min="259" max="259" width="35.5546875" style="1728" customWidth="1"/>
    <col min="260" max="260" width="9.5546875" style="1728" customWidth="1"/>
    <col min="261" max="261" width="10.109375" style="1728" customWidth="1"/>
    <col min="262" max="263" width="0" style="1728" hidden="1" customWidth="1"/>
    <col min="264" max="264" width="18.44140625" style="1728" customWidth="1"/>
    <col min="265" max="265" width="23.6640625" style="1728" customWidth="1"/>
    <col min="266" max="512" width="8.88671875" style="1728"/>
    <col min="513" max="513" width="3.6640625" style="1728" customWidth="1"/>
    <col min="514" max="514" width="5.109375" style="1728" customWidth="1"/>
    <col min="515" max="515" width="35.5546875" style="1728" customWidth="1"/>
    <col min="516" max="516" width="9.5546875" style="1728" customWidth="1"/>
    <col min="517" max="517" width="10.109375" style="1728" customWidth="1"/>
    <col min="518" max="519" width="0" style="1728" hidden="1" customWidth="1"/>
    <col min="520" max="520" width="18.44140625" style="1728" customWidth="1"/>
    <col min="521" max="521" width="23.6640625" style="1728" customWidth="1"/>
    <col min="522" max="768" width="8.88671875" style="1728"/>
    <col min="769" max="769" width="3.6640625" style="1728" customWidth="1"/>
    <col min="770" max="770" width="5.109375" style="1728" customWidth="1"/>
    <col min="771" max="771" width="35.5546875" style="1728" customWidth="1"/>
    <col min="772" max="772" width="9.5546875" style="1728" customWidth="1"/>
    <col min="773" max="773" width="10.109375" style="1728" customWidth="1"/>
    <col min="774" max="775" width="0" style="1728" hidden="1" customWidth="1"/>
    <col min="776" max="776" width="18.44140625" style="1728" customWidth="1"/>
    <col min="777" max="777" width="23.6640625" style="1728" customWidth="1"/>
    <col min="778" max="1024" width="8.88671875" style="1728"/>
    <col min="1025" max="1025" width="3.6640625" style="1728" customWidth="1"/>
    <col min="1026" max="1026" width="5.109375" style="1728" customWidth="1"/>
    <col min="1027" max="1027" width="35.5546875" style="1728" customWidth="1"/>
    <col min="1028" max="1028" width="9.5546875" style="1728" customWidth="1"/>
    <col min="1029" max="1029" width="10.109375" style="1728" customWidth="1"/>
    <col min="1030" max="1031" width="0" style="1728" hidden="1" customWidth="1"/>
    <col min="1032" max="1032" width="18.44140625" style="1728" customWidth="1"/>
    <col min="1033" max="1033" width="23.6640625" style="1728" customWidth="1"/>
    <col min="1034" max="1280" width="8.88671875" style="1728"/>
    <col min="1281" max="1281" width="3.6640625" style="1728" customWidth="1"/>
    <col min="1282" max="1282" width="5.109375" style="1728" customWidth="1"/>
    <col min="1283" max="1283" width="35.5546875" style="1728" customWidth="1"/>
    <col min="1284" max="1284" width="9.5546875" style="1728" customWidth="1"/>
    <col min="1285" max="1285" width="10.109375" style="1728" customWidth="1"/>
    <col min="1286" max="1287" width="0" style="1728" hidden="1" customWidth="1"/>
    <col min="1288" max="1288" width="18.44140625" style="1728" customWidth="1"/>
    <col min="1289" max="1289" width="23.6640625" style="1728" customWidth="1"/>
    <col min="1290" max="1536" width="8.88671875" style="1728"/>
    <col min="1537" max="1537" width="3.6640625" style="1728" customWidth="1"/>
    <col min="1538" max="1538" width="5.109375" style="1728" customWidth="1"/>
    <col min="1539" max="1539" width="35.5546875" style="1728" customWidth="1"/>
    <col min="1540" max="1540" width="9.5546875" style="1728" customWidth="1"/>
    <col min="1541" max="1541" width="10.109375" style="1728" customWidth="1"/>
    <col min="1542" max="1543" width="0" style="1728" hidden="1" customWidth="1"/>
    <col min="1544" max="1544" width="18.44140625" style="1728" customWidth="1"/>
    <col min="1545" max="1545" width="23.6640625" style="1728" customWidth="1"/>
    <col min="1546" max="1792" width="8.88671875" style="1728"/>
    <col min="1793" max="1793" width="3.6640625" style="1728" customWidth="1"/>
    <col min="1794" max="1794" width="5.109375" style="1728" customWidth="1"/>
    <col min="1795" max="1795" width="35.5546875" style="1728" customWidth="1"/>
    <col min="1796" max="1796" width="9.5546875" style="1728" customWidth="1"/>
    <col min="1797" max="1797" width="10.109375" style="1728" customWidth="1"/>
    <col min="1798" max="1799" width="0" style="1728" hidden="1" customWidth="1"/>
    <col min="1800" max="1800" width="18.44140625" style="1728" customWidth="1"/>
    <col min="1801" max="1801" width="23.6640625" style="1728" customWidth="1"/>
    <col min="1802" max="2048" width="8.88671875" style="1728"/>
    <col min="2049" max="2049" width="3.6640625" style="1728" customWidth="1"/>
    <col min="2050" max="2050" width="5.109375" style="1728" customWidth="1"/>
    <col min="2051" max="2051" width="35.5546875" style="1728" customWidth="1"/>
    <col min="2052" max="2052" width="9.5546875" style="1728" customWidth="1"/>
    <col min="2053" max="2053" width="10.109375" style="1728" customWidth="1"/>
    <col min="2054" max="2055" width="0" style="1728" hidden="1" customWidth="1"/>
    <col min="2056" max="2056" width="18.44140625" style="1728" customWidth="1"/>
    <col min="2057" max="2057" width="23.6640625" style="1728" customWidth="1"/>
    <col min="2058" max="2304" width="8.88671875" style="1728"/>
    <col min="2305" max="2305" width="3.6640625" style="1728" customWidth="1"/>
    <col min="2306" max="2306" width="5.109375" style="1728" customWidth="1"/>
    <col min="2307" max="2307" width="35.5546875" style="1728" customWidth="1"/>
    <col min="2308" max="2308" width="9.5546875" style="1728" customWidth="1"/>
    <col min="2309" max="2309" width="10.109375" style="1728" customWidth="1"/>
    <col min="2310" max="2311" width="0" style="1728" hidden="1" customWidth="1"/>
    <col min="2312" max="2312" width="18.44140625" style="1728" customWidth="1"/>
    <col min="2313" max="2313" width="23.6640625" style="1728" customWidth="1"/>
    <col min="2314" max="2560" width="8.88671875" style="1728"/>
    <col min="2561" max="2561" width="3.6640625" style="1728" customWidth="1"/>
    <col min="2562" max="2562" width="5.109375" style="1728" customWidth="1"/>
    <col min="2563" max="2563" width="35.5546875" style="1728" customWidth="1"/>
    <col min="2564" max="2564" width="9.5546875" style="1728" customWidth="1"/>
    <col min="2565" max="2565" width="10.109375" style="1728" customWidth="1"/>
    <col min="2566" max="2567" width="0" style="1728" hidden="1" customWidth="1"/>
    <col min="2568" max="2568" width="18.44140625" style="1728" customWidth="1"/>
    <col min="2569" max="2569" width="23.6640625" style="1728" customWidth="1"/>
    <col min="2570" max="2816" width="8.88671875" style="1728"/>
    <col min="2817" max="2817" width="3.6640625" style="1728" customWidth="1"/>
    <col min="2818" max="2818" width="5.109375" style="1728" customWidth="1"/>
    <col min="2819" max="2819" width="35.5546875" style="1728" customWidth="1"/>
    <col min="2820" max="2820" width="9.5546875" style="1728" customWidth="1"/>
    <col min="2821" max="2821" width="10.109375" style="1728" customWidth="1"/>
    <col min="2822" max="2823" width="0" style="1728" hidden="1" customWidth="1"/>
    <col min="2824" max="2824" width="18.44140625" style="1728" customWidth="1"/>
    <col min="2825" max="2825" width="23.6640625" style="1728" customWidth="1"/>
    <col min="2826" max="3072" width="8.88671875" style="1728"/>
    <col min="3073" max="3073" width="3.6640625" style="1728" customWidth="1"/>
    <col min="3074" max="3074" width="5.109375" style="1728" customWidth="1"/>
    <col min="3075" max="3075" width="35.5546875" style="1728" customWidth="1"/>
    <col min="3076" max="3076" width="9.5546875" style="1728" customWidth="1"/>
    <col min="3077" max="3077" width="10.109375" style="1728" customWidth="1"/>
    <col min="3078" max="3079" width="0" style="1728" hidden="1" customWidth="1"/>
    <col min="3080" max="3080" width="18.44140625" style="1728" customWidth="1"/>
    <col min="3081" max="3081" width="23.6640625" style="1728" customWidth="1"/>
    <col min="3082" max="3328" width="8.88671875" style="1728"/>
    <col min="3329" max="3329" width="3.6640625" style="1728" customWidth="1"/>
    <col min="3330" max="3330" width="5.109375" style="1728" customWidth="1"/>
    <col min="3331" max="3331" width="35.5546875" style="1728" customWidth="1"/>
    <col min="3332" max="3332" width="9.5546875" style="1728" customWidth="1"/>
    <col min="3333" max="3333" width="10.109375" style="1728" customWidth="1"/>
    <col min="3334" max="3335" width="0" style="1728" hidden="1" customWidth="1"/>
    <col min="3336" max="3336" width="18.44140625" style="1728" customWidth="1"/>
    <col min="3337" max="3337" width="23.6640625" style="1728" customWidth="1"/>
    <col min="3338" max="3584" width="8.88671875" style="1728"/>
    <col min="3585" max="3585" width="3.6640625" style="1728" customWidth="1"/>
    <col min="3586" max="3586" width="5.109375" style="1728" customWidth="1"/>
    <col min="3587" max="3587" width="35.5546875" style="1728" customWidth="1"/>
    <col min="3588" max="3588" width="9.5546875" style="1728" customWidth="1"/>
    <col min="3589" max="3589" width="10.109375" style="1728" customWidth="1"/>
    <col min="3590" max="3591" width="0" style="1728" hidden="1" customWidth="1"/>
    <col min="3592" max="3592" width="18.44140625" style="1728" customWidth="1"/>
    <col min="3593" max="3593" width="23.6640625" style="1728" customWidth="1"/>
    <col min="3594" max="3840" width="8.88671875" style="1728"/>
    <col min="3841" max="3841" width="3.6640625" style="1728" customWidth="1"/>
    <col min="3842" max="3842" width="5.109375" style="1728" customWidth="1"/>
    <col min="3843" max="3843" width="35.5546875" style="1728" customWidth="1"/>
    <col min="3844" max="3844" width="9.5546875" style="1728" customWidth="1"/>
    <col min="3845" max="3845" width="10.109375" style="1728" customWidth="1"/>
    <col min="3846" max="3847" width="0" style="1728" hidden="1" customWidth="1"/>
    <col min="3848" max="3848" width="18.44140625" style="1728" customWidth="1"/>
    <col min="3849" max="3849" width="23.6640625" style="1728" customWidth="1"/>
    <col min="3850" max="4096" width="8.88671875" style="1728"/>
    <col min="4097" max="4097" width="3.6640625" style="1728" customWidth="1"/>
    <col min="4098" max="4098" width="5.109375" style="1728" customWidth="1"/>
    <col min="4099" max="4099" width="35.5546875" style="1728" customWidth="1"/>
    <col min="4100" max="4100" width="9.5546875" style="1728" customWidth="1"/>
    <col min="4101" max="4101" width="10.109375" style="1728" customWidth="1"/>
    <col min="4102" max="4103" width="0" style="1728" hidden="1" customWidth="1"/>
    <col min="4104" max="4104" width="18.44140625" style="1728" customWidth="1"/>
    <col min="4105" max="4105" width="23.6640625" style="1728" customWidth="1"/>
    <col min="4106" max="4352" width="8.88671875" style="1728"/>
    <col min="4353" max="4353" width="3.6640625" style="1728" customWidth="1"/>
    <col min="4354" max="4354" width="5.109375" style="1728" customWidth="1"/>
    <col min="4355" max="4355" width="35.5546875" style="1728" customWidth="1"/>
    <col min="4356" max="4356" width="9.5546875" style="1728" customWidth="1"/>
    <col min="4357" max="4357" width="10.109375" style="1728" customWidth="1"/>
    <col min="4358" max="4359" width="0" style="1728" hidden="1" customWidth="1"/>
    <col min="4360" max="4360" width="18.44140625" style="1728" customWidth="1"/>
    <col min="4361" max="4361" width="23.6640625" style="1728" customWidth="1"/>
    <col min="4362" max="4608" width="8.88671875" style="1728"/>
    <col min="4609" max="4609" width="3.6640625" style="1728" customWidth="1"/>
    <col min="4610" max="4610" width="5.109375" style="1728" customWidth="1"/>
    <col min="4611" max="4611" width="35.5546875" style="1728" customWidth="1"/>
    <col min="4612" max="4612" width="9.5546875" style="1728" customWidth="1"/>
    <col min="4613" max="4613" width="10.109375" style="1728" customWidth="1"/>
    <col min="4614" max="4615" width="0" style="1728" hidden="1" customWidth="1"/>
    <col min="4616" max="4616" width="18.44140625" style="1728" customWidth="1"/>
    <col min="4617" max="4617" width="23.6640625" style="1728" customWidth="1"/>
    <col min="4618" max="4864" width="8.88671875" style="1728"/>
    <col min="4865" max="4865" width="3.6640625" style="1728" customWidth="1"/>
    <col min="4866" max="4866" width="5.109375" style="1728" customWidth="1"/>
    <col min="4867" max="4867" width="35.5546875" style="1728" customWidth="1"/>
    <col min="4868" max="4868" width="9.5546875" style="1728" customWidth="1"/>
    <col min="4869" max="4869" width="10.109375" style="1728" customWidth="1"/>
    <col min="4870" max="4871" width="0" style="1728" hidden="1" customWidth="1"/>
    <col min="4872" max="4872" width="18.44140625" style="1728" customWidth="1"/>
    <col min="4873" max="4873" width="23.6640625" style="1728" customWidth="1"/>
    <col min="4874" max="5120" width="8.88671875" style="1728"/>
    <col min="5121" max="5121" width="3.6640625" style="1728" customWidth="1"/>
    <col min="5122" max="5122" width="5.109375" style="1728" customWidth="1"/>
    <col min="5123" max="5123" width="35.5546875" style="1728" customWidth="1"/>
    <col min="5124" max="5124" width="9.5546875" style="1728" customWidth="1"/>
    <col min="5125" max="5125" width="10.109375" style="1728" customWidth="1"/>
    <col min="5126" max="5127" width="0" style="1728" hidden="1" customWidth="1"/>
    <col min="5128" max="5128" width="18.44140625" style="1728" customWidth="1"/>
    <col min="5129" max="5129" width="23.6640625" style="1728" customWidth="1"/>
    <col min="5130" max="5376" width="8.88671875" style="1728"/>
    <col min="5377" max="5377" width="3.6640625" style="1728" customWidth="1"/>
    <col min="5378" max="5378" width="5.109375" style="1728" customWidth="1"/>
    <col min="5379" max="5379" width="35.5546875" style="1728" customWidth="1"/>
    <col min="5380" max="5380" width="9.5546875" style="1728" customWidth="1"/>
    <col min="5381" max="5381" width="10.109375" style="1728" customWidth="1"/>
    <col min="5382" max="5383" width="0" style="1728" hidden="1" customWidth="1"/>
    <col min="5384" max="5384" width="18.44140625" style="1728" customWidth="1"/>
    <col min="5385" max="5385" width="23.6640625" style="1728" customWidth="1"/>
    <col min="5386" max="5632" width="8.88671875" style="1728"/>
    <col min="5633" max="5633" width="3.6640625" style="1728" customWidth="1"/>
    <col min="5634" max="5634" width="5.109375" style="1728" customWidth="1"/>
    <col min="5635" max="5635" width="35.5546875" style="1728" customWidth="1"/>
    <col min="5636" max="5636" width="9.5546875" style="1728" customWidth="1"/>
    <col min="5637" max="5637" width="10.109375" style="1728" customWidth="1"/>
    <col min="5638" max="5639" width="0" style="1728" hidden="1" customWidth="1"/>
    <col min="5640" max="5640" width="18.44140625" style="1728" customWidth="1"/>
    <col min="5641" max="5641" width="23.6640625" style="1728" customWidth="1"/>
    <col min="5642" max="5888" width="8.88671875" style="1728"/>
    <col min="5889" max="5889" width="3.6640625" style="1728" customWidth="1"/>
    <col min="5890" max="5890" width="5.109375" style="1728" customWidth="1"/>
    <col min="5891" max="5891" width="35.5546875" style="1728" customWidth="1"/>
    <col min="5892" max="5892" width="9.5546875" style="1728" customWidth="1"/>
    <col min="5893" max="5893" width="10.109375" style="1728" customWidth="1"/>
    <col min="5894" max="5895" width="0" style="1728" hidden="1" customWidth="1"/>
    <col min="5896" max="5896" width="18.44140625" style="1728" customWidth="1"/>
    <col min="5897" max="5897" width="23.6640625" style="1728" customWidth="1"/>
    <col min="5898" max="6144" width="8.88671875" style="1728"/>
    <col min="6145" max="6145" width="3.6640625" style="1728" customWidth="1"/>
    <col min="6146" max="6146" width="5.109375" style="1728" customWidth="1"/>
    <col min="6147" max="6147" width="35.5546875" style="1728" customWidth="1"/>
    <col min="6148" max="6148" width="9.5546875" style="1728" customWidth="1"/>
    <col min="6149" max="6149" width="10.109375" style="1728" customWidth="1"/>
    <col min="6150" max="6151" width="0" style="1728" hidden="1" customWidth="1"/>
    <col min="6152" max="6152" width="18.44140625" style="1728" customWidth="1"/>
    <col min="6153" max="6153" width="23.6640625" style="1728" customWidth="1"/>
    <col min="6154" max="6400" width="8.88671875" style="1728"/>
    <col min="6401" max="6401" width="3.6640625" style="1728" customWidth="1"/>
    <col min="6402" max="6402" width="5.109375" style="1728" customWidth="1"/>
    <col min="6403" max="6403" width="35.5546875" style="1728" customWidth="1"/>
    <col min="6404" max="6404" width="9.5546875" style="1728" customWidth="1"/>
    <col min="6405" max="6405" width="10.109375" style="1728" customWidth="1"/>
    <col min="6406" max="6407" width="0" style="1728" hidden="1" customWidth="1"/>
    <col min="6408" max="6408" width="18.44140625" style="1728" customWidth="1"/>
    <col min="6409" max="6409" width="23.6640625" style="1728" customWidth="1"/>
    <col min="6410" max="6656" width="8.88671875" style="1728"/>
    <col min="6657" max="6657" width="3.6640625" style="1728" customWidth="1"/>
    <col min="6658" max="6658" width="5.109375" style="1728" customWidth="1"/>
    <col min="6659" max="6659" width="35.5546875" style="1728" customWidth="1"/>
    <col min="6660" max="6660" width="9.5546875" style="1728" customWidth="1"/>
    <col min="6661" max="6661" width="10.109375" style="1728" customWidth="1"/>
    <col min="6662" max="6663" width="0" style="1728" hidden="1" customWidth="1"/>
    <col min="6664" max="6664" width="18.44140625" style="1728" customWidth="1"/>
    <col min="6665" max="6665" width="23.6640625" style="1728" customWidth="1"/>
    <col min="6666" max="6912" width="8.88671875" style="1728"/>
    <col min="6913" max="6913" width="3.6640625" style="1728" customWidth="1"/>
    <col min="6914" max="6914" width="5.109375" style="1728" customWidth="1"/>
    <col min="6915" max="6915" width="35.5546875" style="1728" customWidth="1"/>
    <col min="6916" max="6916" width="9.5546875" style="1728" customWidth="1"/>
    <col min="6917" max="6917" width="10.109375" style="1728" customWidth="1"/>
    <col min="6918" max="6919" width="0" style="1728" hidden="1" customWidth="1"/>
    <col min="6920" max="6920" width="18.44140625" style="1728" customWidth="1"/>
    <col min="6921" max="6921" width="23.6640625" style="1728" customWidth="1"/>
    <col min="6922" max="7168" width="8.88671875" style="1728"/>
    <col min="7169" max="7169" width="3.6640625" style="1728" customWidth="1"/>
    <col min="7170" max="7170" width="5.109375" style="1728" customWidth="1"/>
    <col min="7171" max="7171" width="35.5546875" style="1728" customWidth="1"/>
    <col min="7172" max="7172" width="9.5546875" style="1728" customWidth="1"/>
    <col min="7173" max="7173" width="10.109375" style="1728" customWidth="1"/>
    <col min="7174" max="7175" width="0" style="1728" hidden="1" customWidth="1"/>
    <col min="7176" max="7176" width="18.44140625" style="1728" customWidth="1"/>
    <col min="7177" max="7177" width="23.6640625" style="1728" customWidth="1"/>
    <col min="7178" max="7424" width="8.88671875" style="1728"/>
    <col min="7425" max="7425" width="3.6640625" style="1728" customWidth="1"/>
    <col min="7426" max="7426" width="5.109375" style="1728" customWidth="1"/>
    <col min="7427" max="7427" width="35.5546875" style="1728" customWidth="1"/>
    <col min="7428" max="7428" width="9.5546875" style="1728" customWidth="1"/>
    <col min="7429" max="7429" width="10.109375" style="1728" customWidth="1"/>
    <col min="7430" max="7431" width="0" style="1728" hidden="1" customWidth="1"/>
    <col min="7432" max="7432" width="18.44140625" style="1728" customWidth="1"/>
    <col min="7433" max="7433" width="23.6640625" style="1728" customWidth="1"/>
    <col min="7434" max="7680" width="8.88671875" style="1728"/>
    <col min="7681" max="7681" width="3.6640625" style="1728" customWidth="1"/>
    <col min="7682" max="7682" width="5.109375" style="1728" customWidth="1"/>
    <col min="7683" max="7683" width="35.5546875" style="1728" customWidth="1"/>
    <col min="7684" max="7684" width="9.5546875" style="1728" customWidth="1"/>
    <col min="7685" max="7685" width="10.109375" style="1728" customWidth="1"/>
    <col min="7686" max="7687" width="0" style="1728" hidden="1" customWidth="1"/>
    <col min="7688" max="7688" width="18.44140625" style="1728" customWidth="1"/>
    <col min="7689" max="7689" width="23.6640625" style="1728" customWidth="1"/>
    <col min="7690" max="7936" width="8.88671875" style="1728"/>
    <col min="7937" max="7937" width="3.6640625" style="1728" customWidth="1"/>
    <col min="7938" max="7938" width="5.109375" style="1728" customWidth="1"/>
    <col min="7939" max="7939" width="35.5546875" style="1728" customWidth="1"/>
    <col min="7940" max="7940" width="9.5546875" style="1728" customWidth="1"/>
    <col min="7941" max="7941" width="10.109375" style="1728" customWidth="1"/>
    <col min="7942" max="7943" width="0" style="1728" hidden="1" customWidth="1"/>
    <col min="7944" max="7944" width="18.44140625" style="1728" customWidth="1"/>
    <col min="7945" max="7945" width="23.6640625" style="1728" customWidth="1"/>
    <col min="7946" max="8192" width="8.88671875" style="1728"/>
    <col min="8193" max="8193" width="3.6640625" style="1728" customWidth="1"/>
    <col min="8194" max="8194" width="5.109375" style="1728" customWidth="1"/>
    <col min="8195" max="8195" width="35.5546875" style="1728" customWidth="1"/>
    <col min="8196" max="8196" width="9.5546875" style="1728" customWidth="1"/>
    <col min="8197" max="8197" width="10.109375" style="1728" customWidth="1"/>
    <col min="8198" max="8199" width="0" style="1728" hidden="1" customWidth="1"/>
    <col min="8200" max="8200" width="18.44140625" style="1728" customWidth="1"/>
    <col min="8201" max="8201" width="23.6640625" style="1728" customWidth="1"/>
    <col min="8202" max="8448" width="8.88671875" style="1728"/>
    <col min="8449" max="8449" width="3.6640625" style="1728" customWidth="1"/>
    <col min="8450" max="8450" width="5.109375" style="1728" customWidth="1"/>
    <col min="8451" max="8451" width="35.5546875" style="1728" customWidth="1"/>
    <col min="8452" max="8452" width="9.5546875" style="1728" customWidth="1"/>
    <col min="8453" max="8453" width="10.109375" style="1728" customWidth="1"/>
    <col min="8454" max="8455" width="0" style="1728" hidden="1" customWidth="1"/>
    <col min="8456" max="8456" width="18.44140625" style="1728" customWidth="1"/>
    <col min="8457" max="8457" width="23.6640625" style="1728" customWidth="1"/>
    <col min="8458" max="8704" width="8.88671875" style="1728"/>
    <col min="8705" max="8705" width="3.6640625" style="1728" customWidth="1"/>
    <col min="8706" max="8706" width="5.109375" style="1728" customWidth="1"/>
    <col min="8707" max="8707" width="35.5546875" style="1728" customWidth="1"/>
    <col min="8708" max="8708" width="9.5546875" style="1728" customWidth="1"/>
    <col min="8709" max="8709" width="10.109375" style="1728" customWidth="1"/>
    <col min="8710" max="8711" width="0" style="1728" hidden="1" customWidth="1"/>
    <col min="8712" max="8712" width="18.44140625" style="1728" customWidth="1"/>
    <col min="8713" max="8713" width="23.6640625" style="1728" customWidth="1"/>
    <col min="8714" max="8960" width="8.88671875" style="1728"/>
    <col min="8961" max="8961" width="3.6640625" style="1728" customWidth="1"/>
    <col min="8962" max="8962" width="5.109375" style="1728" customWidth="1"/>
    <col min="8963" max="8963" width="35.5546875" style="1728" customWidth="1"/>
    <col min="8964" max="8964" width="9.5546875" style="1728" customWidth="1"/>
    <col min="8965" max="8965" width="10.109375" style="1728" customWidth="1"/>
    <col min="8966" max="8967" width="0" style="1728" hidden="1" customWidth="1"/>
    <col min="8968" max="8968" width="18.44140625" style="1728" customWidth="1"/>
    <col min="8969" max="8969" width="23.6640625" style="1728" customWidth="1"/>
    <col min="8970" max="9216" width="8.88671875" style="1728"/>
    <col min="9217" max="9217" width="3.6640625" style="1728" customWidth="1"/>
    <col min="9218" max="9218" width="5.109375" style="1728" customWidth="1"/>
    <col min="9219" max="9219" width="35.5546875" style="1728" customWidth="1"/>
    <col min="9220" max="9220" width="9.5546875" style="1728" customWidth="1"/>
    <col min="9221" max="9221" width="10.109375" style="1728" customWidth="1"/>
    <col min="9222" max="9223" width="0" style="1728" hidden="1" customWidth="1"/>
    <col min="9224" max="9224" width="18.44140625" style="1728" customWidth="1"/>
    <col min="9225" max="9225" width="23.6640625" style="1728" customWidth="1"/>
    <col min="9226" max="9472" width="8.88671875" style="1728"/>
    <col min="9473" max="9473" width="3.6640625" style="1728" customWidth="1"/>
    <col min="9474" max="9474" width="5.109375" style="1728" customWidth="1"/>
    <col min="9475" max="9475" width="35.5546875" style="1728" customWidth="1"/>
    <col min="9476" max="9476" width="9.5546875" style="1728" customWidth="1"/>
    <col min="9477" max="9477" width="10.109375" style="1728" customWidth="1"/>
    <col min="9478" max="9479" width="0" style="1728" hidden="1" customWidth="1"/>
    <col min="9480" max="9480" width="18.44140625" style="1728" customWidth="1"/>
    <col min="9481" max="9481" width="23.6640625" style="1728" customWidth="1"/>
    <col min="9482" max="9728" width="8.88671875" style="1728"/>
    <col min="9729" max="9729" width="3.6640625" style="1728" customWidth="1"/>
    <col min="9730" max="9730" width="5.109375" style="1728" customWidth="1"/>
    <col min="9731" max="9731" width="35.5546875" style="1728" customWidth="1"/>
    <col min="9732" max="9732" width="9.5546875" style="1728" customWidth="1"/>
    <col min="9733" max="9733" width="10.109375" style="1728" customWidth="1"/>
    <col min="9734" max="9735" width="0" style="1728" hidden="1" customWidth="1"/>
    <col min="9736" max="9736" width="18.44140625" style="1728" customWidth="1"/>
    <col min="9737" max="9737" width="23.6640625" style="1728" customWidth="1"/>
    <col min="9738" max="9984" width="8.88671875" style="1728"/>
    <col min="9985" max="9985" width="3.6640625" style="1728" customWidth="1"/>
    <col min="9986" max="9986" width="5.109375" style="1728" customWidth="1"/>
    <col min="9987" max="9987" width="35.5546875" style="1728" customWidth="1"/>
    <col min="9988" max="9988" width="9.5546875" style="1728" customWidth="1"/>
    <col min="9989" max="9989" width="10.109375" style="1728" customWidth="1"/>
    <col min="9990" max="9991" width="0" style="1728" hidden="1" customWidth="1"/>
    <col min="9992" max="9992" width="18.44140625" style="1728" customWidth="1"/>
    <col min="9993" max="9993" width="23.6640625" style="1728" customWidth="1"/>
    <col min="9994" max="10240" width="8.88671875" style="1728"/>
    <col min="10241" max="10241" width="3.6640625" style="1728" customWidth="1"/>
    <col min="10242" max="10242" width="5.109375" style="1728" customWidth="1"/>
    <col min="10243" max="10243" width="35.5546875" style="1728" customWidth="1"/>
    <col min="10244" max="10244" width="9.5546875" style="1728" customWidth="1"/>
    <col min="10245" max="10245" width="10.109375" style="1728" customWidth="1"/>
    <col min="10246" max="10247" width="0" style="1728" hidden="1" customWidth="1"/>
    <col min="10248" max="10248" width="18.44140625" style="1728" customWidth="1"/>
    <col min="10249" max="10249" width="23.6640625" style="1728" customWidth="1"/>
    <col min="10250" max="10496" width="8.88671875" style="1728"/>
    <col min="10497" max="10497" width="3.6640625" style="1728" customWidth="1"/>
    <col min="10498" max="10498" width="5.109375" style="1728" customWidth="1"/>
    <col min="10499" max="10499" width="35.5546875" style="1728" customWidth="1"/>
    <col min="10500" max="10500" width="9.5546875" style="1728" customWidth="1"/>
    <col min="10501" max="10501" width="10.109375" style="1728" customWidth="1"/>
    <col min="10502" max="10503" width="0" style="1728" hidden="1" customWidth="1"/>
    <col min="10504" max="10504" width="18.44140625" style="1728" customWidth="1"/>
    <col min="10505" max="10505" width="23.6640625" style="1728" customWidth="1"/>
    <col min="10506" max="10752" width="8.88671875" style="1728"/>
    <col min="10753" max="10753" width="3.6640625" style="1728" customWidth="1"/>
    <col min="10754" max="10754" width="5.109375" style="1728" customWidth="1"/>
    <col min="10755" max="10755" width="35.5546875" style="1728" customWidth="1"/>
    <col min="10756" max="10756" width="9.5546875" style="1728" customWidth="1"/>
    <col min="10757" max="10757" width="10.109375" style="1728" customWidth="1"/>
    <col min="10758" max="10759" width="0" style="1728" hidden="1" customWidth="1"/>
    <col min="10760" max="10760" width="18.44140625" style="1728" customWidth="1"/>
    <col min="10761" max="10761" width="23.6640625" style="1728" customWidth="1"/>
    <col min="10762" max="11008" width="8.88671875" style="1728"/>
    <col min="11009" max="11009" width="3.6640625" style="1728" customWidth="1"/>
    <col min="11010" max="11010" width="5.109375" style="1728" customWidth="1"/>
    <col min="11011" max="11011" width="35.5546875" style="1728" customWidth="1"/>
    <col min="11012" max="11012" width="9.5546875" style="1728" customWidth="1"/>
    <col min="11013" max="11013" width="10.109375" style="1728" customWidth="1"/>
    <col min="11014" max="11015" width="0" style="1728" hidden="1" customWidth="1"/>
    <col min="11016" max="11016" width="18.44140625" style="1728" customWidth="1"/>
    <col min="11017" max="11017" width="23.6640625" style="1728" customWidth="1"/>
    <col min="11018" max="11264" width="8.88671875" style="1728"/>
    <col min="11265" max="11265" width="3.6640625" style="1728" customWidth="1"/>
    <col min="11266" max="11266" width="5.109375" style="1728" customWidth="1"/>
    <col min="11267" max="11267" width="35.5546875" style="1728" customWidth="1"/>
    <col min="11268" max="11268" width="9.5546875" style="1728" customWidth="1"/>
    <col min="11269" max="11269" width="10.109375" style="1728" customWidth="1"/>
    <col min="11270" max="11271" width="0" style="1728" hidden="1" customWidth="1"/>
    <col min="11272" max="11272" width="18.44140625" style="1728" customWidth="1"/>
    <col min="11273" max="11273" width="23.6640625" style="1728" customWidth="1"/>
    <col min="11274" max="11520" width="8.88671875" style="1728"/>
    <col min="11521" max="11521" width="3.6640625" style="1728" customWidth="1"/>
    <col min="11522" max="11522" width="5.109375" style="1728" customWidth="1"/>
    <col min="11523" max="11523" width="35.5546875" style="1728" customWidth="1"/>
    <col min="11524" max="11524" width="9.5546875" style="1728" customWidth="1"/>
    <col min="11525" max="11525" width="10.109375" style="1728" customWidth="1"/>
    <col min="11526" max="11527" width="0" style="1728" hidden="1" customWidth="1"/>
    <col min="11528" max="11528" width="18.44140625" style="1728" customWidth="1"/>
    <col min="11529" max="11529" width="23.6640625" style="1728" customWidth="1"/>
    <col min="11530" max="11776" width="8.88671875" style="1728"/>
    <col min="11777" max="11777" width="3.6640625" style="1728" customWidth="1"/>
    <col min="11778" max="11778" width="5.109375" style="1728" customWidth="1"/>
    <col min="11779" max="11779" width="35.5546875" style="1728" customWidth="1"/>
    <col min="11780" max="11780" width="9.5546875" style="1728" customWidth="1"/>
    <col min="11781" max="11781" width="10.109375" style="1728" customWidth="1"/>
    <col min="11782" max="11783" width="0" style="1728" hidden="1" customWidth="1"/>
    <col min="11784" max="11784" width="18.44140625" style="1728" customWidth="1"/>
    <col min="11785" max="11785" width="23.6640625" style="1728" customWidth="1"/>
    <col min="11786" max="12032" width="8.88671875" style="1728"/>
    <col min="12033" max="12033" width="3.6640625" style="1728" customWidth="1"/>
    <col min="12034" max="12034" width="5.109375" style="1728" customWidth="1"/>
    <col min="12035" max="12035" width="35.5546875" style="1728" customWidth="1"/>
    <col min="12036" max="12036" width="9.5546875" style="1728" customWidth="1"/>
    <col min="12037" max="12037" width="10.109375" style="1728" customWidth="1"/>
    <col min="12038" max="12039" width="0" style="1728" hidden="1" customWidth="1"/>
    <col min="12040" max="12040" width="18.44140625" style="1728" customWidth="1"/>
    <col min="12041" max="12041" width="23.6640625" style="1728" customWidth="1"/>
    <col min="12042" max="12288" width="8.88671875" style="1728"/>
    <col min="12289" max="12289" width="3.6640625" style="1728" customWidth="1"/>
    <col min="12290" max="12290" width="5.109375" style="1728" customWidth="1"/>
    <col min="12291" max="12291" width="35.5546875" style="1728" customWidth="1"/>
    <col min="12292" max="12292" width="9.5546875" style="1728" customWidth="1"/>
    <col min="12293" max="12293" width="10.109375" style="1728" customWidth="1"/>
    <col min="12294" max="12295" width="0" style="1728" hidden="1" customWidth="1"/>
    <col min="12296" max="12296" width="18.44140625" style="1728" customWidth="1"/>
    <col min="12297" max="12297" width="23.6640625" style="1728" customWidth="1"/>
    <col min="12298" max="12544" width="8.88671875" style="1728"/>
    <col min="12545" max="12545" width="3.6640625" style="1728" customWidth="1"/>
    <col min="12546" max="12546" width="5.109375" style="1728" customWidth="1"/>
    <col min="12547" max="12547" width="35.5546875" style="1728" customWidth="1"/>
    <col min="12548" max="12548" width="9.5546875" style="1728" customWidth="1"/>
    <col min="12549" max="12549" width="10.109375" style="1728" customWidth="1"/>
    <col min="12550" max="12551" width="0" style="1728" hidden="1" customWidth="1"/>
    <col min="12552" max="12552" width="18.44140625" style="1728" customWidth="1"/>
    <col min="12553" max="12553" width="23.6640625" style="1728" customWidth="1"/>
    <col min="12554" max="12800" width="8.88671875" style="1728"/>
    <col min="12801" max="12801" width="3.6640625" style="1728" customWidth="1"/>
    <col min="12802" max="12802" width="5.109375" style="1728" customWidth="1"/>
    <col min="12803" max="12803" width="35.5546875" style="1728" customWidth="1"/>
    <col min="12804" max="12804" width="9.5546875" style="1728" customWidth="1"/>
    <col min="12805" max="12805" width="10.109375" style="1728" customWidth="1"/>
    <col min="12806" max="12807" width="0" style="1728" hidden="1" customWidth="1"/>
    <col min="12808" max="12808" width="18.44140625" style="1728" customWidth="1"/>
    <col min="12809" max="12809" width="23.6640625" style="1728" customWidth="1"/>
    <col min="12810" max="13056" width="8.88671875" style="1728"/>
    <col min="13057" max="13057" width="3.6640625" style="1728" customWidth="1"/>
    <col min="13058" max="13058" width="5.109375" style="1728" customWidth="1"/>
    <col min="13059" max="13059" width="35.5546875" style="1728" customWidth="1"/>
    <col min="13060" max="13060" width="9.5546875" style="1728" customWidth="1"/>
    <col min="13061" max="13061" width="10.109375" style="1728" customWidth="1"/>
    <col min="13062" max="13063" width="0" style="1728" hidden="1" customWidth="1"/>
    <col min="13064" max="13064" width="18.44140625" style="1728" customWidth="1"/>
    <col min="13065" max="13065" width="23.6640625" style="1728" customWidth="1"/>
    <col min="13066" max="13312" width="8.88671875" style="1728"/>
    <col min="13313" max="13313" width="3.6640625" style="1728" customWidth="1"/>
    <col min="13314" max="13314" width="5.109375" style="1728" customWidth="1"/>
    <col min="13315" max="13315" width="35.5546875" style="1728" customWidth="1"/>
    <col min="13316" max="13316" width="9.5546875" style="1728" customWidth="1"/>
    <col min="13317" max="13317" width="10.109375" style="1728" customWidth="1"/>
    <col min="13318" max="13319" width="0" style="1728" hidden="1" customWidth="1"/>
    <col min="13320" max="13320" width="18.44140625" style="1728" customWidth="1"/>
    <col min="13321" max="13321" width="23.6640625" style="1728" customWidth="1"/>
    <col min="13322" max="13568" width="8.88671875" style="1728"/>
    <col min="13569" max="13569" width="3.6640625" style="1728" customWidth="1"/>
    <col min="13570" max="13570" width="5.109375" style="1728" customWidth="1"/>
    <col min="13571" max="13571" width="35.5546875" style="1728" customWidth="1"/>
    <col min="13572" max="13572" width="9.5546875" style="1728" customWidth="1"/>
    <col min="13573" max="13573" width="10.109375" style="1728" customWidth="1"/>
    <col min="13574" max="13575" width="0" style="1728" hidden="1" customWidth="1"/>
    <col min="13576" max="13576" width="18.44140625" style="1728" customWidth="1"/>
    <col min="13577" max="13577" width="23.6640625" style="1728" customWidth="1"/>
    <col min="13578" max="13824" width="8.88671875" style="1728"/>
    <col min="13825" max="13825" width="3.6640625" style="1728" customWidth="1"/>
    <col min="13826" max="13826" width="5.109375" style="1728" customWidth="1"/>
    <col min="13827" max="13827" width="35.5546875" style="1728" customWidth="1"/>
    <col min="13828" max="13828" width="9.5546875" style="1728" customWidth="1"/>
    <col min="13829" max="13829" width="10.109375" style="1728" customWidth="1"/>
    <col min="13830" max="13831" width="0" style="1728" hidden="1" customWidth="1"/>
    <col min="13832" max="13832" width="18.44140625" style="1728" customWidth="1"/>
    <col min="13833" max="13833" width="23.6640625" style="1728" customWidth="1"/>
    <col min="13834" max="14080" width="8.88671875" style="1728"/>
    <col min="14081" max="14081" width="3.6640625" style="1728" customWidth="1"/>
    <col min="14082" max="14082" width="5.109375" style="1728" customWidth="1"/>
    <col min="14083" max="14083" width="35.5546875" style="1728" customWidth="1"/>
    <col min="14084" max="14084" width="9.5546875" style="1728" customWidth="1"/>
    <col min="14085" max="14085" width="10.109375" style="1728" customWidth="1"/>
    <col min="14086" max="14087" width="0" style="1728" hidden="1" customWidth="1"/>
    <col min="14088" max="14088" width="18.44140625" style="1728" customWidth="1"/>
    <col min="14089" max="14089" width="23.6640625" style="1728" customWidth="1"/>
    <col min="14090" max="14336" width="8.88671875" style="1728"/>
    <col min="14337" max="14337" width="3.6640625" style="1728" customWidth="1"/>
    <col min="14338" max="14338" width="5.109375" style="1728" customWidth="1"/>
    <col min="14339" max="14339" width="35.5546875" style="1728" customWidth="1"/>
    <col min="14340" max="14340" width="9.5546875" style="1728" customWidth="1"/>
    <col min="14341" max="14341" width="10.109375" style="1728" customWidth="1"/>
    <col min="14342" max="14343" width="0" style="1728" hidden="1" customWidth="1"/>
    <col min="14344" max="14344" width="18.44140625" style="1728" customWidth="1"/>
    <col min="14345" max="14345" width="23.6640625" style="1728" customWidth="1"/>
    <col min="14346" max="14592" width="8.88671875" style="1728"/>
    <col min="14593" max="14593" width="3.6640625" style="1728" customWidth="1"/>
    <col min="14594" max="14594" width="5.109375" style="1728" customWidth="1"/>
    <col min="14595" max="14595" width="35.5546875" style="1728" customWidth="1"/>
    <col min="14596" max="14596" width="9.5546875" style="1728" customWidth="1"/>
    <col min="14597" max="14597" width="10.109375" style="1728" customWidth="1"/>
    <col min="14598" max="14599" width="0" style="1728" hidden="1" customWidth="1"/>
    <col min="14600" max="14600" width="18.44140625" style="1728" customWidth="1"/>
    <col min="14601" max="14601" width="23.6640625" style="1728" customWidth="1"/>
    <col min="14602" max="14848" width="8.88671875" style="1728"/>
    <col min="14849" max="14849" width="3.6640625" style="1728" customWidth="1"/>
    <col min="14850" max="14850" width="5.109375" style="1728" customWidth="1"/>
    <col min="14851" max="14851" width="35.5546875" style="1728" customWidth="1"/>
    <col min="14852" max="14852" width="9.5546875" style="1728" customWidth="1"/>
    <col min="14853" max="14853" width="10.109375" style="1728" customWidth="1"/>
    <col min="14854" max="14855" width="0" style="1728" hidden="1" customWidth="1"/>
    <col min="14856" max="14856" width="18.44140625" style="1728" customWidth="1"/>
    <col min="14857" max="14857" width="23.6640625" style="1728" customWidth="1"/>
    <col min="14858" max="15104" width="8.88671875" style="1728"/>
    <col min="15105" max="15105" width="3.6640625" style="1728" customWidth="1"/>
    <col min="15106" max="15106" width="5.109375" style="1728" customWidth="1"/>
    <col min="15107" max="15107" width="35.5546875" style="1728" customWidth="1"/>
    <col min="15108" max="15108" width="9.5546875" style="1728" customWidth="1"/>
    <col min="15109" max="15109" width="10.109375" style="1728" customWidth="1"/>
    <col min="15110" max="15111" width="0" style="1728" hidden="1" customWidth="1"/>
    <col min="15112" max="15112" width="18.44140625" style="1728" customWidth="1"/>
    <col min="15113" max="15113" width="23.6640625" style="1728" customWidth="1"/>
    <col min="15114" max="15360" width="8.88671875" style="1728"/>
    <col min="15361" max="15361" width="3.6640625" style="1728" customWidth="1"/>
    <col min="15362" max="15362" width="5.109375" style="1728" customWidth="1"/>
    <col min="15363" max="15363" width="35.5546875" style="1728" customWidth="1"/>
    <col min="15364" max="15364" width="9.5546875" style="1728" customWidth="1"/>
    <col min="15365" max="15365" width="10.109375" style="1728" customWidth="1"/>
    <col min="15366" max="15367" width="0" style="1728" hidden="1" customWidth="1"/>
    <col min="15368" max="15368" width="18.44140625" style="1728" customWidth="1"/>
    <col min="15369" max="15369" width="23.6640625" style="1728" customWidth="1"/>
    <col min="15370" max="15616" width="8.88671875" style="1728"/>
    <col min="15617" max="15617" width="3.6640625" style="1728" customWidth="1"/>
    <col min="15618" max="15618" width="5.109375" style="1728" customWidth="1"/>
    <col min="15619" max="15619" width="35.5546875" style="1728" customWidth="1"/>
    <col min="15620" max="15620" width="9.5546875" style="1728" customWidth="1"/>
    <col min="15621" max="15621" width="10.109375" style="1728" customWidth="1"/>
    <col min="15622" max="15623" width="0" style="1728" hidden="1" customWidth="1"/>
    <col min="15624" max="15624" width="18.44140625" style="1728" customWidth="1"/>
    <col min="15625" max="15625" width="23.6640625" style="1728" customWidth="1"/>
    <col min="15626" max="15872" width="8.88671875" style="1728"/>
    <col min="15873" max="15873" width="3.6640625" style="1728" customWidth="1"/>
    <col min="15874" max="15874" width="5.109375" style="1728" customWidth="1"/>
    <col min="15875" max="15875" width="35.5546875" style="1728" customWidth="1"/>
    <col min="15876" max="15876" width="9.5546875" style="1728" customWidth="1"/>
    <col min="15877" max="15877" width="10.109375" style="1728" customWidth="1"/>
    <col min="15878" max="15879" width="0" style="1728" hidden="1" customWidth="1"/>
    <col min="15880" max="15880" width="18.44140625" style="1728" customWidth="1"/>
    <col min="15881" max="15881" width="23.6640625" style="1728" customWidth="1"/>
    <col min="15882" max="16128" width="8.88671875" style="1728"/>
    <col min="16129" max="16129" width="3.6640625" style="1728" customWidth="1"/>
    <col min="16130" max="16130" width="5.109375" style="1728" customWidth="1"/>
    <col min="16131" max="16131" width="35.5546875" style="1728" customWidth="1"/>
    <col min="16132" max="16132" width="9.5546875" style="1728" customWidth="1"/>
    <col min="16133" max="16133" width="10.109375" style="1728" customWidth="1"/>
    <col min="16134" max="16135" width="0" style="1728" hidden="1" customWidth="1"/>
    <col min="16136" max="16136" width="18.44140625" style="1728" customWidth="1"/>
    <col min="16137" max="16137" width="23.6640625" style="1728" customWidth="1"/>
    <col min="16138" max="16384" width="8.88671875" style="1728"/>
  </cols>
  <sheetData>
    <row r="1" spans="1:13" s="1740" customFormat="1" ht="13.2">
      <c r="A1" s="1774"/>
      <c r="C1" s="1740" t="s">
        <v>1581</v>
      </c>
      <c r="F1" s="1774"/>
      <c r="I1" s="1769"/>
      <c r="J1" s="1774"/>
      <c r="K1" s="1773"/>
      <c r="L1" s="1773"/>
      <c r="M1" s="1773"/>
    </row>
    <row r="2" spans="1:13" s="1733" customFormat="1" ht="13.2">
      <c r="A2" s="1740"/>
      <c r="B2" s="1739"/>
      <c r="C2" s="1755"/>
      <c r="D2" s="1755"/>
      <c r="E2" s="1736"/>
      <c r="F2" s="1736"/>
      <c r="G2" s="1736"/>
      <c r="H2" s="1772"/>
      <c r="I2" s="1735"/>
    </row>
    <row r="3" spans="1:13" s="1733" customFormat="1" ht="13.2">
      <c r="B3" s="1771" t="s">
        <v>366</v>
      </c>
      <c r="C3" s="1748" t="s">
        <v>1580</v>
      </c>
      <c r="D3" s="1748"/>
      <c r="E3" s="1770"/>
      <c r="F3" s="1736"/>
      <c r="G3" s="1736"/>
      <c r="H3" s="1736"/>
      <c r="I3" s="1769"/>
    </row>
    <row r="4" spans="1:13" s="1733" customFormat="1" ht="12.75" customHeight="1">
      <c r="B4" s="1739"/>
      <c r="C4" s="1748"/>
      <c r="D4" s="1767" t="s">
        <v>788</v>
      </c>
      <c r="E4" s="1768" t="s">
        <v>789</v>
      </c>
      <c r="F4" s="1767" t="s">
        <v>790</v>
      </c>
      <c r="G4" s="1767" t="s">
        <v>791</v>
      </c>
      <c r="H4" s="1767" t="s">
        <v>792</v>
      </c>
      <c r="I4" s="1766" t="s">
        <v>793</v>
      </c>
    </row>
    <row r="5" spans="1:13" s="1733" customFormat="1" ht="12.75" customHeight="1">
      <c r="B5" s="1739"/>
      <c r="C5" s="1748"/>
      <c r="D5" s="1767"/>
      <c r="E5" s="1768"/>
      <c r="F5" s="1767"/>
      <c r="G5" s="1767"/>
      <c r="H5" s="1767"/>
      <c r="I5" s="1766"/>
    </row>
    <row r="6" spans="1:13" s="1733" customFormat="1" ht="90" customHeight="1">
      <c r="B6" s="1741" t="s">
        <v>10</v>
      </c>
      <c r="C6" s="1746" t="s">
        <v>1579</v>
      </c>
      <c r="D6" s="1745" t="s">
        <v>764</v>
      </c>
      <c r="E6" s="1744">
        <v>2</v>
      </c>
      <c r="F6" s="1743"/>
      <c r="G6" s="1743"/>
      <c r="H6" s="1918"/>
      <c r="I6" s="1757">
        <f>E6*H6</f>
        <v>0</v>
      </c>
    </row>
    <row r="7" spans="1:13" s="1733" customFormat="1" ht="12.75" customHeight="1">
      <c r="B7" s="1739"/>
      <c r="C7" s="1748"/>
      <c r="D7" s="1767"/>
      <c r="E7" s="1768"/>
      <c r="F7" s="1767"/>
      <c r="G7" s="1767"/>
      <c r="H7" s="1918"/>
      <c r="I7" s="1757"/>
    </row>
    <row r="8" spans="1:13" s="1733" customFormat="1" ht="41.25" customHeight="1">
      <c r="B8" s="1741" t="s">
        <v>8</v>
      </c>
      <c r="C8" s="1746" t="s">
        <v>1578</v>
      </c>
      <c r="D8" s="1745" t="s">
        <v>764</v>
      </c>
      <c r="E8" s="1744">
        <v>1</v>
      </c>
      <c r="F8" s="1743"/>
      <c r="G8" s="1743"/>
      <c r="H8" s="1918"/>
      <c r="I8" s="1757">
        <f t="shared" ref="I8:I24" si="0">E8*H8</f>
        <v>0</v>
      </c>
    </row>
    <row r="9" spans="1:13" s="1733" customFormat="1" ht="13.2">
      <c r="B9" s="1741"/>
      <c r="C9" s="1746"/>
      <c r="D9" s="1745"/>
      <c r="E9" s="1744"/>
      <c r="F9" s="1743"/>
      <c r="G9" s="1765"/>
      <c r="H9" s="1918"/>
      <c r="I9" s="1757"/>
    </row>
    <row r="10" spans="1:13" s="1733" customFormat="1" ht="13.2">
      <c r="B10" s="1741" t="s">
        <v>240</v>
      </c>
      <c r="C10" s="1746" t="s">
        <v>798</v>
      </c>
      <c r="D10" s="1745" t="s">
        <v>701</v>
      </c>
      <c r="E10" s="1744">
        <v>66</v>
      </c>
      <c r="F10" s="1743"/>
      <c r="G10" s="1743"/>
      <c r="H10" s="1918"/>
      <c r="I10" s="1757">
        <f t="shared" si="0"/>
        <v>0</v>
      </c>
    </row>
    <row r="11" spans="1:13" s="1733" customFormat="1" ht="12" customHeight="1">
      <c r="B11" s="1741"/>
      <c r="C11" s="1746"/>
      <c r="D11" s="1745"/>
      <c r="E11" s="1744"/>
      <c r="F11" s="1743"/>
      <c r="G11" s="1743"/>
      <c r="H11" s="1918"/>
      <c r="I11" s="1757"/>
    </row>
    <row r="12" spans="1:13" s="1733" customFormat="1" ht="39.6">
      <c r="B12" s="1741" t="s">
        <v>6</v>
      </c>
      <c r="C12" s="1746" t="s">
        <v>1577</v>
      </c>
      <c r="D12" s="1745" t="s">
        <v>764</v>
      </c>
      <c r="E12" s="1744">
        <v>1</v>
      </c>
      <c r="F12" s="1743"/>
      <c r="G12" s="1743"/>
      <c r="H12" s="1918"/>
      <c r="I12" s="1757">
        <f t="shared" si="0"/>
        <v>0</v>
      </c>
    </row>
    <row r="13" spans="1:13" s="1733" customFormat="1" ht="13.2">
      <c r="B13" s="1741"/>
      <c r="C13" s="1746"/>
      <c r="D13" s="1745"/>
      <c r="E13" s="1744"/>
      <c r="F13" s="1743"/>
      <c r="G13" s="1743"/>
      <c r="H13" s="1918"/>
      <c r="I13" s="1757"/>
    </row>
    <row r="14" spans="1:13" s="1733" customFormat="1" ht="26.4">
      <c r="B14" s="1741" t="s">
        <v>5</v>
      </c>
      <c r="C14" s="1746" t="s">
        <v>1576</v>
      </c>
      <c r="D14" s="1745" t="s">
        <v>764</v>
      </c>
      <c r="E14" s="1744">
        <v>1</v>
      </c>
      <c r="F14" s="1743"/>
      <c r="G14" s="1743"/>
      <c r="H14" s="1918"/>
      <c r="I14" s="1757">
        <f t="shared" si="0"/>
        <v>0</v>
      </c>
    </row>
    <row r="15" spans="1:13" s="1733" customFormat="1" ht="12.75" customHeight="1">
      <c r="B15" s="1741"/>
      <c r="C15" s="1746"/>
      <c r="D15" s="1745"/>
      <c r="E15" s="1744"/>
      <c r="F15" s="1743"/>
      <c r="G15" s="1743"/>
      <c r="H15" s="1918"/>
      <c r="I15" s="1757"/>
    </row>
    <row r="16" spans="1:13" s="1733" customFormat="1" ht="26.4">
      <c r="B16" s="1741" t="s">
        <v>4</v>
      </c>
      <c r="C16" s="1746" t="s">
        <v>1575</v>
      </c>
      <c r="D16" s="1745" t="s">
        <v>764</v>
      </c>
      <c r="E16" s="1744">
        <v>1</v>
      </c>
      <c r="F16" s="1743"/>
      <c r="G16" s="1743"/>
      <c r="H16" s="1918"/>
      <c r="I16" s="1757">
        <f t="shared" si="0"/>
        <v>0</v>
      </c>
    </row>
    <row r="17" spans="2:9" s="1733" customFormat="1" ht="13.2">
      <c r="B17" s="1741"/>
      <c r="C17" s="1746"/>
      <c r="D17" s="1745"/>
      <c r="E17" s="1744"/>
      <c r="F17" s="1743"/>
      <c r="G17" s="1743"/>
      <c r="H17" s="1918"/>
      <c r="I17" s="1757"/>
    </row>
    <row r="18" spans="2:9" s="1733" customFormat="1" ht="39.75" customHeight="1">
      <c r="B18" s="1741" t="s">
        <v>232</v>
      </c>
      <c r="C18" s="1746" t="s">
        <v>1574</v>
      </c>
      <c r="D18" s="1745" t="s">
        <v>701</v>
      </c>
      <c r="E18" s="1744">
        <v>66</v>
      </c>
      <c r="F18" s="1743"/>
      <c r="G18" s="1743"/>
      <c r="H18" s="1918"/>
      <c r="I18" s="1757">
        <f t="shared" si="0"/>
        <v>0</v>
      </c>
    </row>
    <row r="19" spans="2:9" s="1733" customFormat="1" ht="13.2">
      <c r="B19" s="1741"/>
      <c r="C19" s="1746"/>
      <c r="D19" s="1745"/>
      <c r="E19" s="1744"/>
      <c r="F19" s="1743"/>
      <c r="G19" s="1743"/>
      <c r="H19" s="1918"/>
      <c r="I19" s="1757"/>
    </row>
    <row r="20" spans="2:9" s="1733" customFormat="1" ht="13.2">
      <c r="B20" s="1741" t="s">
        <v>244</v>
      </c>
      <c r="C20" s="1746" t="s">
        <v>820</v>
      </c>
      <c r="D20" s="1745" t="s">
        <v>821</v>
      </c>
      <c r="E20" s="1744">
        <v>8</v>
      </c>
      <c r="F20" s="1743"/>
      <c r="G20" s="1743"/>
      <c r="H20" s="1918"/>
      <c r="I20" s="1757">
        <f t="shared" si="0"/>
        <v>0</v>
      </c>
    </row>
    <row r="21" spans="2:9" s="1733" customFormat="1" ht="13.2">
      <c r="B21" s="1741"/>
      <c r="C21" s="1746"/>
      <c r="D21" s="1745"/>
      <c r="E21" s="1744"/>
      <c r="F21" s="1743"/>
      <c r="G21" s="1743"/>
      <c r="H21" s="1918"/>
      <c r="I21" s="1757"/>
    </row>
    <row r="22" spans="2:9" s="1733" customFormat="1" ht="26.4">
      <c r="B22" s="1741" t="s">
        <v>284</v>
      </c>
      <c r="C22" s="1746" t="s">
        <v>1573</v>
      </c>
      <c r="D22" s="1745" t="s">
        <v>821</v>
      </c>
      <c r="E22" s="1744">
        <v>18</v>
      </c>
      <c r="F22" s="1743"/>
      <c r="G22" s="1743"/>
      <c r="H22" s="1918"/>
      <c r="I22" s="1757">
        <f t="shared" si="0"/>
        <v>0</v>
      </c>
    </row>
    <row r="23" spans="2:9" s="1733" customFormat="1" ht="13.2">
      <c r="B23" s="1741"/>
      <c r="C23" s="1746"/>
      <c r="D23" s="1745"/>
      <c r="E23" s="1744"/>
      <c r="F23" s="1743"/>
      <c r="G23" s="1743"/>
      <c r="H23" s="1918"/>
      <c r="I23" s="1757"/>
    </row>
    <row r="24" spans="2:9" s="1733" customFormat="1" ht="29.25" customHeight="1">
      <c r="B24" s="1741" t="s">
        <v>285</v>
      </c>
      <c r="C24" s="1746" t="s">
        <v>933</v>
      </c>
      <c r="D24" s="1745" t="s">
        <v>764</v>
      </c>
      <c r="E24" s="1744">
        <v>1</v>
      </c>
      <c r="F24" s="1743"/>
      <c r="G24" s="1743"/>
      <c r="H24" s="1918"/>
      <c r="I24" s="1757">
        <f t="shared" si="0"/>
        <v>0</v>
      </c>
    </row>
    <row r="25" spans="2:9" s="1733" customFormat="1" ht="12.75" customHeight="1">
      <c r="B25" s="1741"/>
      <c r="C25" s="1746"/>
      <c r="D25" s="1745"/>
      <c r="E25" s="1744"/>
      <c r="F25" s="1743"/>
      <c r="G25" s="1743"/>
      <c r="H25" s="1918"/>
      <c r="I25" s="1757"/>
    </row>
    <row r="26" spans="2:9" s="1733" customFormat="1" ht="26.4">
      <c r="B26" s="1741" t="s">
        <v>804</v>
      </c>
      <c r="C26" s="1746" t="s">
        <v>1572</v>
      </c>
      <c r="D26" s="1745" t="s">
        <v>764</v>
      </c>
      <c r="E26" s="1744">
        <v>1</v>
      </c>
      <c r="F26" s="1743"/>
      <c r="G26" s="1743"/>
      <c r="H26" s="1918"/>
      <c r="I26" s="1757">
        <f>SUM(I10:I25)*0.1</f>
        <v>0</v>
      </c>
    </row>
    <row r="27" spans="2:9" s="1733" customFormat="1" ht="13.8" thickBot="1">
      <c r="B27" s="1741"/>
      <c r="C27" s="1746"/>
      <c r="D27" s="1745"/>
      <c r="E27" s="1744"/>
      <c r="F27" s="1743"/>
      <c r="G27" s="1743"/>
      <c r="H27" s="1918"/>
      <c r="I27" s="1757"/>
    </row>
    <row r="28" spans="2:9" s="1733" customFormat="1" ht="13.8" thickBot="1">
      <c r="B28" s="1762"/>
      <c r="C28" s="1761" t="s">
        <v>650</v>
      </c>
      <c r="D28" s="1764"/>
      <c r="E28" s="1760"/>
      <c r="F28" s="1759"/>
      <c r="G28" s="1759"/>
      <c r="H28" s="1918"/>
      <c r="I28" s="1758">
        <f>SUM(I6:I27)</f>
        <v>0</v>
      </c>
    </row>
    <row r="29" spans="2:9" s="1733" customFormat="1" ht="13.2">
      <c r="B29" s="1741"/>
      <c r="C29" s="1748"/>
      <c r="D29" s="1746"/>
      <c r="E29" s="1744"/>
      <c r="F29" s="1743"/>
      <c r="G29" s="1743"/>
      <c r="H29" s="1918"/>
      <c r="I29" s="1757"/>
    </row>
    <row r="30" spans="2:9" s="1733" customFormat="1" ht="13.2">
      <c r="B30" s="1741"/>
      <c r="C30" s="1748"/>
      <c r="D30" s="1746"/>
      <c r="E30" s="1744"/>
      <c r="F30" s="1743"/>
      <c r="G30" s="1743"/>
      <c r="H30" s="1918"/>
      <c r="I30" s="1757"/>
    </row>
    <row r="31" spans="2:9" s="1733" customFormat="1" ht="13.2">
      <c r="B31" s="1741"/>
      <c r="C31" s="1748"/>
      <c r="D31" s="1746"/>
      <c r="E31" s="1744"/>
      <c r="F31" s="1743"/>
      <c r="G31" s="1743"/>
      <c r="H31" s="1918"/>
      <c r="I31" s="1757"/>
    </row>
    <row r="32" spans="2:9" s="1733" customFormat="1" ht="13.2">
      <c r="B32" s="1741"/>
      <c r="C32" s="1748"/>
      <c r="D32" s="1746"/>
      <c r="E32" s="1744"/>
      <c r="F32" s="1743"/>
      <c r="G32" s="1743"/>
      <c r="H32" s="1918"/>
      <c r="I32" s="1757"/>
    </row>
    <row r="33" spans="2:9" s="1733" customFormat="1" ht="13.2">
      <c r="B33" s="1741"/>
      <c r="C33" s="1748"/>
      <c r="D33" s="1746"/>
      <c r="E33" s="1744"/>
      <c r="F33" s="1743"/>
      <c r="G33" s="1743"/>
      <c r="H33" s="1918"/>
      <c r="I33" s="1757"/>
    </row>
    <row r="34" spans="2:9" s="1733" customFormat="1" ht="13.2">
      <c r="B34" s="1741"/>
      <c r="C34" s="1748"/>
      <c r="D34" s="1746"/>
      <c r="E34" s="1744"/>
      <c r="F34" s="1743"/>
      <c r="G34" s="1743"/>
      <c r="H34" s="1918"/>
      <c r="I34" s="1757"/>
    </row>
    <row r="35" spans="2:9" s="1733" customFormat="1" ht="13.2">
      <c r="B35" s="1741"/>
      <c r="C35" s="1748"/>
      <c r="D35" s="1746"/>
      <c r="E35" s="1744"/>
      <c r="F35" s="1743"/>
      <c r="G35" s="1743"/>
      <c r="H35" s="1918"/>
      <c r="I35" s="1757"/>
    </row>
    <row r="36" spans="2:9" s="1733" customFormat="1" ht="13.2">
      <c r="B36" s="1741"/>
      <c r="C36" s="1748"/>
      <c r="D36" s="1746"/>
      <c r="E36" s="1744"/>
      <c r="F36" s="1743"/>
      <c r="G36" s="1743"/>
      <c r="H36" s="1918"/>
      <c r="I36" s="1757"/>
    </row>
    <row r="37" spans="2:9" s="1733" customFormat="1" ht="13.2">
      <c r="B37" s="1741"/>
      <c r="C37" s="1748"/>
      <c r="D37" s="1746"/>
      <c r="E37" s="1744"/>
      <c r="F37" s="1743"/>
      <c r="G37" s="1743"/>
      <c r="H37" s="1918"/>
      <c r="I37" s="1757"/>
    </row>
    <row r="38" spans="2:9" s="1733" customFormat="1" ht="13.2">
      <c r="B38" s="1741"/>
      <c r="C38" s="1748"/>
      <c r="D38" s="1746"/>
      <c r="E38" s="1744"/>
      <c r="F38" s="1743"/>
      <c r="G38" s="1743"/>
      <c r="H38" s="1918"/>
      <c r="I38" s="1757"/>
    </row>
    <row r="39" spans="2:9" s="1733" customFormat="1" ht="13.2">
      <c r="B39" s="1741"/>
      <c r="C39" s="1748"/>
      <c r="D39" s="1746"/>
      <c r="E39" s="1744"/>
      <c r="F39" s="1743"/>
      <c r="G39" s="1743"/>
      <c r="H39" s="1918"/>
      <c r="I39" s="1757"/>
    </row>
    <row r="40" spans="2:9" s="1733" customFormat="1" ht="13.2">
      <c r="B40" s="1741"/>
      <c r="C40" s="1748"/>
      <c r="D40" s="1746"/>
      <c r="E40" s="1744"/>
      <c r="F40" s="1743"/>
      <c r="G40" s="1743"/>
      <c r="H40" s="1918"/>
      <c r="I40" s="1757"/>
    </row>
    <row r="41" spans="2:9" s="1733" customFormat="1" ht="13.2">
      <c r="B41" s="1741"/>
      <c r="C41" s="1748"/>
      <c r="D41" s="1746"/>
      <c r="E41" s="1744"/>
      <c r="F41" s="1743"/>
      <c r="G41" s="1743"/>
      <c r="H41" s="1918"/>
      <c r="I41" s="1757"/>
    </row>
    <row r="42" spans="2:9" s="1733" customFormat="1" ht="13.2">
      <c r="B42" s="1741"/>
      <c r="C42" s="1748"/>
      <c r="D42" s="1746"/>
      <c r="E42" s="1744"/>
      <c r="F42" s="1743"/>
      <c r="G42" s="1743"/>
      <c r="H42" s="1918"/>
      <c r="I42" s="1757"/>
    </row>
    <row r="43" spans="2:9" s="1733" customFormat="1" ht="13.2">
      <c r="B43" s="1741"/>
      <c r="C43" s="1748"/>
      <c r="D43" s="1746"/>
      <c r="E43" s="1744"/>
      <c r="F43" s="1743"/>
      <c r="G43" s="1743"/>
      <c r="H43" s="1918"/>
      <c r="I43" s="1757"/>
    </row>
    <row r="44" spans="2:9" s="1733" customFormat="1" ht="13.2">
      <c r="B44" s="1741"/>
      <c r="C44" s="1748"/>
      <c r="D44" s="1746"/>
      <c r="E44" s="1744"/>
      <c r="F44" s="1743"/>
      <c r="G44" s="1743"/>
      <c r="H44" s="1918"/>
      <c r="I44" s="1757"/>
    </row>
    <row r="45" spans="2:9" s="1733" customFormat="1" ht="13.2">
      <c r="B45" s="1741"/>
      <c r="C45" s="1748"/>
      <c r="D45" s="1746"/>
      <c r="E45" s="1744"/>
      <c r="F45" s="1743"/>
      <c r="G45" s="1743"/>
      <c r="H45" s="1918"/>
      <c r="I45" s="1757"/>
    </row>
    <row r="46" spans="2:9" s="1733" customFormat="1" ht="13.2">
      <c r="B46" s="1741"/>
      <c r="C46" s="1748"/>
      <c r="D46" s="1746"/>
      <c r="E46" s="1744"/>
      <c r="F46" s="1743"/>
      <c r="G46" s="1743"/>
      <c r="H46" s="1918"/>
      <c r="I46" s="1757"/>
    </row>
    <row r="47" spans="2:9" s="1733" customFormat="1" ht="13.2">
      <c r="B47" s="1741"/>
      <c r="C47" s="1748"/>
      <c r="D47" s="1746"/>
      <c r="E47" s="1744"/>
      <c r="F47" s="1743"/>
      <c r="G47" s="1743"/>
      <c r="H47" s="1918"/>
      <c r="I47" s="1757"/>
    </row>
    <row r="48" spans="2:9" s="1733" customFormat="1" ht="13.2">
      <c r="B48" s="1741"/>
      <c r="C48" s="1748"/>
      <c r="D48" s="1746"/>
      <c r="E48" s="1744"/>
      <c r="F48" s="1743"/>
      <c r="G48" s="1743"/>
      <c r="H48" s="1918"/>
      <c r="I48" s="1757"/>
    </row>
    <row r="49" spans="2:10" s="1733" customFormat="1" ht="13.2">
      <c r="B49" s="1741"/>
      <c r="C49" s="1748"/>
      <c r="D49" s="1746"/>
      <c r="E49" s="1744"/>
      <c r="F49" s="1743"/>
      <c r="G49" s="1743"/>
      <c r="H49" s="1918"/>
      <c r="I49" s="1757"/>
    </row>
    <row r="50" spans="2:10" s="1733" customFormat="1" ht="13.2">
      <c r="B50" s="1741"/>
      <c r="C50" s="1748"/>
      <c r="D50" s="1746"/>
      <c r="E50" s="1744"/>
      <c r="F50" s="1743"/>
      <c r="G50" s="1743"/>
      <c r="H50" s="1918"/>
      <c r="I50" s="1757"/>
    </row>
    <row r="51" spans="2:10" s="1733" customFormat="1" ht="13.2">
      <c r="B51" s="1741"/>
      <c r="C51" s="1748"/>
      <c r="D51" s="1746"/>
      <c r="E51" s="1744"/>
      <c r="F51" s="1743"/>
      <c r="G51" s="1743"/>
      <c r="H51" s="1918"/>
      <c r="I51" s="1757"/>
    </row>
    <row r="52" spans="2:10" s="1733" customFormat="1" ht="13.2">
      <c r="B52" s="1741"/>
      <c r="C52" s="1748"/>
      <c r="D52" s="1746"/>
      <c r="E52" s="1744"/>
      <c r="F52" s="1743"/>
      <c r="G52" s="1743"/>
      <c r="H52" s="1918"/>
      <c r="I52" s="1757"/>
    </row>
    <row r="53" spans="2:10" s="1733" customFormat="1" ht="13.2">
      <c r="B53" s="1741"/>
      <c r="C53" s="1748"/>
      <c r="D53" s="1746"/>
      <c r="E53" s="1744"/>
      <c r="F53" s="1743"/>
      <c r="G53" s="1743"/>
      <c r="H53" s="1918"/>
      <c r="I53" s="1757"/>
    </row>
    <row r="54" spans="2:10" s="1733" customFormat="1" ht="13.2">
      <c r="B54" s="1741"/>
      <c r="C54" s="1748"/>
      <c r="D54" s="1746"/>
      <c r="E54" s="1744"/>
      <c r="F54" s="1743"/>
      <c r="G54" s="1743"/>
      <c r="H54" s="1918"/>
      <c r="I54" s="1757"/>
    </row>
    <row r="55" spans="2:10" s="1733" customFormat="1" ht="13.2">
      <c r="B55" s="1741"/>
      <c r="C55" s="1748"/>
      <c r="D55" s="1746"/>
      <c r="E55" s="1744"/>
      <c r="F55" s="1743"/>
      <c r="G55" s="1743"/>
      <c r="H55" s="1918"/>
      <c r="I55" s="1757"/>
    </row>
    <row r="56" spans="2:10" s="1733" customFormat="1" ht="13.2">
      <c r="B56" s="1741"/>
      <c r="C56" s="1748"/>
      <c r="D56" s="1746"/>
      <c r="E56" s="1744"/>
      <c r="F56" s="1743"/>
      <c r="G56" s="1743"/>
      <c r="H56" s="1918"/>
      <c r="I56" s="1757"/>
    </row>
    <row r="57" spans="2:10" s="1733" customFormat="1" ht="13.2">
      <c r="B57" s="1741"/>
      <c r="C57" s="1748"/>
      <c r="D57" s="1746"/>
      <c r="E57" s="1744"/>
      <c r="F57" s="1743"/>
      <c r="G57" s="1743"/>
      <c r="H57" s="1918"/>
      <c r="I57" s="1757"/>
      <c r="J57" s="1734" t="s">
        <v>1173</v>
      </c>
    </row>
    <row r="58" spans="2:10" s="1733" customFormat="1" ht="13.2">
      <c r="B58" s="1741"/>
      <c r="C58" s="1748" t="s">
        <v>1571</v>
      </c>
      <c r="D58" s="1746"/>
      <c r="E58" s="1744"/>
      <c r="F58" s="1743"/>
      <c r="G58" s="1743"/>
      <c r="H58" s="1918"/>
      <c r="I58" s="1757"/>
    </row>
    <row r="59" spans="2:10" s="1733" customFormat="1" ht="13.2">
      <c r="B59" s="1741"/>
      <c r="C59" s="1748"/>
      <c r="D59" s="1746"/>
      <c r="E59" s="1744"/>
      <c r="F59" s="1743"/>
      <c r="G59" s="1743"/>
      <c r="H59" s="1918"/>
      <c r="I59" s="1757"/>
    </row>
    <row r="60" spans="2:10" s="1733" customFormat="1" ht="41.25" customHeight="1">
      <c r="B60" s="1741" t="s">
        <v>10</v>
      </c>
      <c r="C60" s="1746" t="s">
        <v>1570</v>
      </c>
      <c r="D60" s="1745" t="s">
        <v>764</v>
      </c>
      <c r="E60" s="1744">
        <v>1</v>
      </c>
      <c r="F60" s="1743"/>
      <c r="G60" s="1743"/>
      <c r="H60" s="1918"/>
      <c r="I60" s="1757">
        <f>E60*H60</f>
        <v>0</v>
      </c>
    </row>
    <row r="61" spans="2:10" s="1733" customFormat="1" ht="13.2">
      <c r="B61" s="1741"/>
      <c r="C61" s="1746"/>
      <c r="D61" s="1745"/>
      <c r="E61" s="1744"/>
      <c r="F61" s="1743"/>
      <c r="G61" s="1743"/>
      <c r="H61" s="1918"/>
      <c r="I61" s="1757"/>
    </row>
    <row r="62" spans="2:10" s="1733" customFormat="1" ht="103.5" customHeight="1">
      <c r="B62" s="1741" t="s">
        <v>8</v>
      </c>
      <c r="C62" s="1746" t="s">
        <v>1569</v>
      </c>
      <c r="D62" s="1745" t="s">
        <v>701</v>
      </c>
      <c r="E62" s="1744">
        <v>54</v>
      </c>
      <c r="F62" s="1743"/>
      <c r="G62" s="1743"/>
      <c r="H62" s="1918"/>
      <c r="I62" s="1757">
        <f t="shared" ref="I62:I72" si="1">E62*H62</f>
        <v>0</v>
      </c>
    </row>
    <row r="63" spans="2:10" s="1733" customFormat="1" ht="13.2">
      <c r="B63" s="1741"/>
      <c r="C63" s="1746"/>
      <c r="D63" s="1745"/>
      <c r="E63" s="1744"/>
      <c r="F63" s="1743"/>
      <c r="G63" s="1743"/>
      <c r="H63" s="1918"/>
      <c r="I63" s="1757"/>
    </row>
    <row r="64" spans="2:10" s="1733" customFormat="1" ht="78.75" customHeight="1">
      <c r="B64" s="1741" t="s">
        <v>240</v>
      </c>
      <c r="C64" s="1746" t="s">
        <v>1568</v>
      </c>
      <c r="D64" s="1745" t="s">
        <v>701</v>
      </c>
      <c r="E64" s="1744">
        <v>12</v>
      </c>
      <c r="F64" s="1743"/>
      <c r="G64" s="1743"/>
      <c r="H64" s="1918"/>
      <c r="I64" s="1757">
        <f t="shared" si="1"/>
        <v>0</v>
      </c>
    </row>
    <row r="65" spans="2:10" s="1733" customFormat="1" ht="13.2">
      <c r="B65" s="1741"/>
      <c r="C65" s="1746"/>
      <c r="D65" s="1746"/>
      <c r="E65" s="1744"/>
      <c r="F65" s="1743"/>
      <c r="G65" s="1743"/>
      <c r="H65" s="1918"/>
      <c r="I65" s="1757"/>
    </row>
    <row r="66" spans="2:10" s="1733" customFormat="1" ht="13.5" customHeight="1">
      <c r="B66" s="1741" t="s">
        <v>6</v>
      </c>
      <c r="C66" s="1746" t="s">
        <v>839</v>
      </c>
      <c r="D66" s="1745" t="s">
        <v>701</v>
      </c>
      <c r="E66" s="1744">
        <v>66</v>
      </c>
      <c r="F66" s="1743"/>
      <c r="G66" s="1743"/>
      <c r="H66" s="1918"/>
      <c r="I66" s="1757">
        <f t="shared" si="1"/>
        <v>0</v>
      </c>
    </row>
    <row r="67" spans="2:10" s="1733" customFormat="1" ht="13.2">
      <c r="B67" s="1741"/>
      <c r="C67" s="1746"/>
      <c r="D67" s="1745"/>
      <c r="E67" s="1744"/>
      <c r="F67" s="1743"/>
      <c r="G67" s="1743"/>
      <c r="H67" s="1918"/>
      <c r="I67" s="1757"/>
    </row>
    <row r="68" spans="2:10" s="1733" customFormat="1" ht="12.75" customHeight="1">
      <c r="B68" s="1741" t="s">
        <v>5</v>
      </c>
      <c r="C68" s="1746" t="s">
        <v>1567</v>
      </c>
      <c r="D68" s="1745" t="s">
        <v>838</v>
      </c>
      <c r="E68" s="1744">
        <v>3</v>
      </c>
      <c r="F68" s="1743"/>
      <c r="G68" s="1743"/>
      <c r="H68" s="1918"/>
      <c r="I68" s="1757">
        <f t="shared" si="1"/>
        <v>0</v>
      </c>
    </row>
    <row r="69" spans="2:10" s="1733" customFormat="1" ht="13.2">
      <c r="B69" s="1741"/>
      <c r="C69" s="1746"/>
      <c r="D69" s="1745"/>
      <c r="E69" s="1744"/>
      <c r="F69" s="1743"/>
      <c r="G69" s="1743"/>
      <c r="H69" s="1918"/>
      <c r="I69" s="1757"/>
      <c r="J69" s="1747"/>
    </row>
    <row r="70" spans="2:10" s="1733" customFormat="1" ht="28.5" customHeight="1">
      <c r="B70" s="1741" t="s">
        <v>4</v>
      </c>
      <c r="C70" s="1763" t="s">
        <v>1566</v>
      </c>
      <c r="D70" s="1745" t="s">
        <v>11</v>
      </c>
      <c r="E70" s="1744">
        <v>14</v>
      </c>
      <c r="F70" s="1743"/>
      <c r="G70" s="1743"/>
      <c r="H70" s="1918"/>
      <c r="I70" s="1757">
        <f t="shared" si="1"/>
        <v>0</v>
      </c>
    </row>
    <row r="71" spans="2:10" s="1733" customFormat="1" ht="13.2">
      <c r="B71" s="1741"/>
      <c r="C71" s="1746"/>
      <c r="D71" s="1745"/>
      <c r="E71" s="1744"/>
      <c r="F71" s="1743"/>
      <c r="G71" s="1743"/>
      <c r="H71" s="1918"/>
      <c r="I71" s="1757"/>
    </row>
    <row r="72" spans="2:10" s="1733" customFormat="1">
      <c r="B72" s="1741" t="s">
        <v>232</v>
      </c>
      <c r="C72" s="1746" t="s">
        <v>843</v>
      </c>
      <c r="D72" s="1745" t="s">
        <v>844</v>
      </c>
      <c r="E72" s="1744">
        <v>137</v>
      </c>
      <c r="F72" s="1743"/>
      <c r="G72" s="1743"/>
      <c r="H72" s="1918"/>
      <c r="I72" s="1757">
        <f t="shared" si="1"/>
        <v>0</v>
      </c>
    </row>
    <row r="73" spans="2:10" s="1733" customFormat="1" ht="12.75" customHeight="1">
      <c r="B73" s="1741"/>
      <c r="C73" s="1746"/>
      <c r="D73" s="1745"/>
      <c r="E73" s="1744"/>
      <c r="F73" s="1743"/>
      <c r="G73" s="1743"/>
      <c r="H73" s="1918"/>
      <c r="I73" s="1757"/>
    </row>
    <row r="74" spans="2:10" s="1733" customFormat="1" ht="40.5" customHeight="1">
      <c r="B74" s="1741" t="s">
        <v>244</v>
      </c>
      <c r="C74" s="1746" t="s">
        <v>1565</v>
      </c>
      <c r="D74" s="1745" t="s">
        <v>764</v>
      </c>
      <c r="E74" s="1744">
        <v>1</v>
      </c>
      <c r="F74" s="1743"/>
      <c r="G74" s="1743"/>
      <c r="H74" s="1918"/>
      <c r="I74" s="1757">
        <f>SUM(I58:I73)*0.1</f>
        <v>0</v>
      </c>
      <c r="J74" s="1757"/>
    </row>
    <row r="75" spans="2:10" s="1733" customFormat="1" ht="13.8" thickBot="1">
      <c r="B75" s="1741"/>
      <c r="C75" s="1746"/>
      <c r="D75" s="1745"/>
      <c r="E75" s="1744"/>
      <c r="F75" s="1743"/>
      <c r="G75" s="1743"/>
      <c r="H75" s="1743"/>
      <c r="I75" s="1757"/>
    </row>
    <row r="76" spans="2:10" s="1733" customFormat="1" ht="13.8" thickBot="1">
      <c r="B76" s="1762"/>
      <c r="C76" s="1761" t="s">
        <v>650</v>
      </c>
      <c r="D76" s="1761"/>
      <c r="E76" s="1760"/>
      <c r="F76" s="1759"/>
      <c r="G76" s="1759"/>
      <c r="H76" s="1759"/>
      <c r="I76" s="1758">
        <f>SUM(I60:I74)</f>
        <v>0</v>
      </c>
    </row>
    <row r="77" spans="2:10" s="1733" customFormat="1" ht="13.2">
      <c r="B77" s="1741"/>
      <c r="C77" s="1748"/>
      <c r="D77" s="1748"/>
      <c r="E77" s="1744"/>
      <c r="F77" s="1743"/>
      <c r="G77" s="1743"/>
      <c r="H77" s="1743"/>
      <c r="I77" s="1757"/>
    </row>
    <row r="78" spans="2:10" s="1733" customFormat="1" ht="13.2">
      <c r="B78" s="1741"/>
      <c r="C78" s="1748"/>
      <c r="D78" s="1748"/>
      <c r="E78" s="1744"/>
      <c r="F78" s="1743"/>
      <c r="G78" s="1743"/>
      <c r="H78" s="1743"/>
      <c r="I78" s="1757"/>
    </row>
    <row r="79" spans="2:10" s="1733" customFormat="1" ht="13.2">
      <c r="B79" s="1741"/>
      <c r="C79" s="1748"/>
      <c r="D79" s="1748"/>
      <c r="E79" s="1744"/>
      <c r="F79" s="1743"/>
      <c r="G79" s="1743"/>
      <c r="H79" s="1743"/>
      <c r="I79" s="1757"/>
    </row>
    <row r="80" spans="2:10" s="1733" customFormat="1" ht="13.2">
      <c r="B80" s="1741"/>
      <c r="C80" s="1748"/>
      <c r="D80" s="1748"/>
      <c r="E80" s="1744"/>
      <c r="F80" s="1743"/>
      <c r="G80" s="1743"/>
      <c r="H80" s="1743"/>
      <c r="I80" s="1757"/>
    </row>
    <row r="81" spans="2:9" s="1733" customFormat="1" ht="13.2">
      <c r="B81" s="1741"/>
      <c r="C81" s="1748"/>
      <c r="D81" s="1748"/>
      <c r="E81" s="1744"/>
      <c r="F81" s="1743"/>
      <c r="G81" s="1743"/>
      <c r="H81" s="1743"/>
      <c r="I81" s="1757"/>
    </row>
    <row r="82" spans="2:9" s="1733" customFormat="1" ht="13.2">
      <c r="B82" s="1741"/>
      <c r="C82" s="1748"/>
      <c r="D82" s="1748"/>
      <c r="E82" s="1744"/>
      <c r="F82" s="1743"/>
      <c r="G82" s="1743"/>
      <c r="H82" s="1743"/>
      <c r="I82" s="1757"/>
    </row>
    <row r="83" spans="2:9" s="1733" customFormat="1" ht="13.2">
      <c r="B83" s="1741"/>
      <c r="C83" s="1748"/>
      <c r="D83" s="1748"/>
      <c r="E83" s="1744"/>
      <c r="F83" s="1743"/>
      <c r="G83" s="1743"/>
      <c r="H83" s="1743"/>
      <c r="I83" s="1757"/>
    </row>
    <row r="84" spans="2:9" s="1733" customFormat="1" ht="13.2">
      <c r="B84" s="1741"/>
      <c r="C84" s="1748"/>
      <c r="D84" s="1748"/>
      <c r="E84" s="1744"/>
      <c r="F84" s="1743"/>
      <c r="G84" s="1743"/>
      <c r="H84" s="1743"/>
      <c r="I84" s="1757"/>
    </row>
    <row r="85" spans="2:9" s="1733" customFormat="1" ht="13.2">
      <c r="B85" s="1741"/>
      <c r="C85" s="1748"/>
      <c r="D85" s="1748"/>
      <c r="E85" s="1744"/>
      <c r="F85" s="1743"/>
      <c r="G85" s="1743"/>
      <c r="H85" s="1743"/>
      <c r="I85" s="1757"/>
    </row>
    <row r="86" spans="2:9" s="1733" customFormat="1" ht="13.2">
      <c r="B86" s="1741"/>
      <c r="C86" s="1748"/>
      <c r="D86" s="1748"/>
      <c r="E86" s="1744"/>
      <c r="F86" s="1743"/>
      <c r="G86" s="1743"/>
      <c r="H86" s="1743"/>
      <c r="I86" s="1757"/>
    </row>
    <row r="87" spans="2:9" s="1733" customFormat="1" ht="13.2">
      <c r="B87" s="1741"/>
      <c r="C87" s="1748"/>
      <c r="D87" s="1748"/>
      <c r="E87" s="1744"/>
      <c r="F87" s="1743"/>
      <c r="G87" s="1743"/>
      <c r="H87" s="1743"/>
      <c r="I87" s="1757"/>
    </row>
    <row r="88" spans="2:9" s="1733" customFormat="1" ht="13.2">
      <c r="B88" s="1741"/>
      <c r="C88" s="1748"/>
      <c r="D88" s="1748"/>
      <c r="E88" s="1744"/>
      <c r="F88" s="1743"/>
      <c r="G88" s="1743"/>
      <c r="H88" s="1743"/>
      <c r="I88" s="1757"/>
    </row>
    <row r="89" spans="2:9" s="1733" customFormat="1" ht="13.2">
      <c r="B89" s="1741"/>
      <c r="C89" s="1748"/>
      <c r="D89" s="1748"/>
      <c r="E89" s="1744"/>
      <c r="F89" s="1743"/>
      <c r="G89" s="1743"/>
      <c r="H89" s="1743"/>
      <c r="I89" s="1757"/>
    </row>
    <row r="90" spans="2:9" s="1733" customFormat="1" ht="13.2">
      <c r="B90" s="1741"/>
      <c r="C90" s="1748"/>
      <c r="D90" s="1748"/>
      <c r="E90" s="1744"/>
      <c r="F90" s="1743"/>
      <c r="G90" s="1743"/>
      <c r="H90" s="1743"/>
      <c r="I90" s="1757"/>
    </row>
    <row r="91" spans="2:9" s="1733" customFormat="1" ht="13.2">
      <c r="B91" s="1741"/>
      <c r="C91" s="1748"/>
      <c r="D91" s="1748"/>
      <c r="E91" s="1744"/>
      <c r="F91" s="1743"/>
      <c r="G91" s="1743"/>
      <c r="H91" s="1743"/>
      <c r="I91" s="1757"/>
    </row>
    <row r="92" spans="2:9" s="1733" customFormat="1" ht="13.2">
      <c r="B92" s="1741"/>
      <c r="C92" s="1748"/>
      <c r="D92" s="1748"/>
      <c r="E92" s="1744"/>
      <c r="F92" s="1743"/>
      <c r="G92" s="1743"/>
      <c r="H92" s="1743"/>
      <c r="I92" s="1757"/>
    </row>
    <row r="93" spans="2:9" s="1733" customFormat="1" ht="13.2">
      <c r="B93" s="1741"/>
      <c r="C93" s="1748"/>
      <c r="D93" s="1748"/>
      <c r="E93" s="1744"/>
      <c r="F93" s="1743"/>
      <c r="G93" s="1743"/>
      <c r="H93" s="1743"/>
      <c r="I93" s="1757"/>
    </row>
    <row r="94" spans="2:9" s="1733" customFormat="1" ht="13.2">
      <c r="B94" s="1741"/>
      <c r="C94" s="1748"/>
      <c r="D94" s="1748"/>
      <c r="E94" s="1744"/>
      <c r="F94" s="1743"/>
      <c r="G94" s="1743"/>
      <c r="H94" s="1743"/>
      <c r="I94" s="1757"/>
    </row>
    <row r="95" spans="2:9" s="1733" customFormat="1" ht="13.2">
      <c r="B95" s="1741"/>
      <c r="C95" s="1748"/>
      <c r="D95" s="1748"/>
      <c r="E95" s="1744"/>
      <c r="F95" s="1743"/>
      <c r="G95" s="1743"/>
      <c r="H95" s="1743"/>
      <c r="I95" s="1757"/>
    </row>
    <row r="96" spans="2:9" s="1733" customFormat="1" ht="13.2">
      <c r="B96" s="1741"/>
      <c r="C96" s="1748"/>
      <c r="D96" s="1748"/>
      <c r="E96" s="1744"/>
      <c r="F96" s="1743"/>
      <c r="G96" s="1743"/>
      <c r="H96" s="1743"/>
      <c r="I96" s="1757"/>
    </row>
    <row r="97" spans="2:9" s="1733" customFormat="1" ht="13.2">
      <c r="B97" s="1741"/>
      <c r="C97" s="1748"/>
      <c r="D97" s="1748"/>
      <c r="E97" s="1744"/>
      <c r="F97" s="1743"/>
      <c r="G97" s="1743"/>
      <c r="H97" s="1743"/>
      <c r="I97" s="1757"/>
    </row>
    <row r="98" spans="2:9" s="1733" customFormat="1" ht="13.2">
      <c r="B98" s="1741"/>
      <c r="C98" s="1748"/>
      <c r="D98" s="1748"/>
      <c r="E98" s="1744"/>
      <c r="F98" s="1743"/>
      <c r="G98" s="1743"/>
      <c r="H98" s="1743"/>
      <c r="I98" s="1757"/>
    </row>
    <row r="99" spans="2:9" s="1733" customFormat="1" ht="13.2">
      <c r="B99" s="1741"/>
      <c r="C99" s="1748"/>
      <c r="D99" s="1748"/>
      <c r="E99" s="1744"/>
      <c r="F99" s="1743"/>
      <c r="G99" s="1743"/>
      <c r="H99" s="1743"/>
      <c r="I99" s="1757"/>
    </row>
    <row r="100" spans="2:9" s="1733" customFormat="1" ht="13.2">
      <c r="B100" s="1741"/>
      <c r="C100" s="1748"/>
      <c r="D100" s="1748"/>
      <c r="E100" s="1744"/>
      <c r="F100" s="1743"/>
      <c r="G100" s="1743"/>
      <c r="H100" s="1743"/>
      <c r="I100" s="1757"/>
    </row>
    <row r="101" spans="2:9" s="1733" customFormat="1" ht="13.2">
      <c r="B101" s="1741"/>
      <c r="C101" s="1748"/>
      <c r="D101" s="1748"/>
      <c r="E101" s="1744"/>
      <c r="F101" s="1743"/>
      <c r="G101" s="1743"/>
      <c r="H101" s="1743"/>
      <c r="I101" s="1757"/>
    </row>
    <row r="102" spans="2:9" s="1733" customFormat="1" ht="13.2">
      <c r="B102" s="1741"/>
      <c r="C102" s="1748"/>
      <c r="D102" s="1748"/>
      <c r="E102" s="1744"/>
      <c r="F102" s="1743"/>
      <c r="G102" s="1743"/>
      <c r="H102" s="1743"/>
      <c r="I102" s="1757"/>
    </row>
    <row r="103" spans="2:9" s="1733" customFormat="1" ht="13.2">
      <c r="B103" s="1741"/>
      <c r="C103" s="1748"/>
      <c r="D103" s="1748"/>
      <c r="E103" s="1744"/>
      <c r="F103" s="1743"/>
      <c r="G103" s="1743"/>
      <c r="H103" s="1743"/>
      <c r="I103" s="1757"/>
    </row>
    <row r="104" spans="2:9" s="1733" customFormat="1" ht="13.2">
      <c r="B104" s="1741"/>
      <c r="C104" s="1748"/>
      <c r="D104" s="1748"/>
      <c r="E104" s="1744"/>
      <c r="F104" s="1743"/>
      <c r="G104" s="1743"/>
      <c r="H104" s="1743"/>
      <c r="I104" s="1757"/>
    </row>
    <row r="105" spans="2:9" s="1733" customFormat="1" ht="13.2">
      <c r="B105" s="1741"/>
      <c r="C105" s="1748"/>
      <c r="D105" s="1748"/>
      <c r="E105" s="1744"/>
      <c r="F105" s="1743"/>
      <c r="G105" s="1743"/>
      <c r="H105" s="1743"/>
      <c r="I105" s="1757"/>
    </row>
    <row r="106" spans="2:9" s="1733" customFormat="1" ht="13.2">
      <c r="B106" s="1741"/>
      <c r="C106" s="1748"/>
      <c r="D106" s="1748"/>
      <c r="E106" s="1744"/>
      <c r="F106" s="1743"/>
      <c r="G106" s="1743"/>
      <c r="H106" s="1743"/>
      <c r="I106" s="1757"/>
    </row>
    <row r="107" spans="2:9" s="1733" customFormat="1" ht="13.2">
      <c r="B107" s="1741"/>
      <c r="C107" s="1748"/>
      <c r="D107" s="1748"/>
      <c r="E107" s="1744"/>
      <c r="F107" s="1743"/>
      <c r="G107" s="1743"/>
      <c r="H107" s="1743"/>
      <c r="I107" s="1757"/>
    </row>
    <row r="108" spans="2:9" s="1733" customFormat="1" ht="13.2">
      <c r="B108" s="1741"/>
      <c r="C108" s="1748"/>
      <c r="D108" s="1748"/>
      <c r="E108" s="1744"/>
      <c r="F108" s="1743"/>
      <c r="G108" s="1743"/>
      <c r="H108" s="1743"/>
      <c r="I108" s="1757"/>
    </row>
    <row r="109" spans="2:9" s="1733" customFormat="1" ht="13.2">
      <c r="B109" s="1741"/>
      <c r="C109" s="1748"/>
      <c r="D109" s="1748"/>
      <c r="E109" s="1744"/>
      <c r="F109" s="1743"/>
      <c r="G109" s="1743"/>
      <c r="H109" s="1743"/>
      <c r="I109" s="1757"/>
    </row>
    <row r="110" spans="2:9" s="1733" customFormat="1" ht="13.2">
      <c r="B110" s="1741"/>
      <c r="C110" s="1748"/>
      <c r="D110" s="1748"/>
      <c r="E110" s="1744"/>
      <c r="F110" s="1743"/>
      <c r="G110" s="1743"/>
      <c r="H110" s="1743"/>
      <c r="I110" s="1757"/>
    </row>
    <row r="111" spans="2:9" s="1733" customFormat="1" ht="13.2">
      <c r="B111" s="1741"/>
      <c r="C111" s="1748"/>
      <c r="D111" s="1748"/>
      <c r="E111" s="1744"/>
      <c r="F111" s="1743"/>
      <c r="G111" s="1743"/>
      <c r="H111" s="1743"/>
      <c r="I111" s="1757"/>
    </row>
    <row r="112" spans="2:9" s="1733" customFormat="1" ht="13.2">
      <c r="B112" s="1741"/>
      <c r="C112" s="1748"/>
      <c r="D112" s="1748"/>
      <c r="E112" s="1744"/>
      <c r="F112" s="1743"/>
      <c r="G112" s="1743"/>
      <c r="H112" s="1743"/>
      <c r="I112" s="1757"/>
    </row>
    <row r="113" spans="1:11" s="1733" customFormat="1" ht="13.2">
      <c r="B113" s="1741"/>
      <c r="C113" s="1748"/>
      <c r="D113" s="1748"/>
      <c r="E113" s="1744"/>
      <c r="F113" s="1743"/>
      <c r="G113" s="1743"/>
      <c r="H113" s="1743"/>
      <c r="I113" s="1757"/>
    </row>
    <row r="114" spans="1:11" s="1733" customFormat="1" ht="13.2">
      <c r="B114" s="1741"/>
      <c r="C114" s="1748"/>
      <c r="D114" s="1748"/>
      <c r="E114" s="1744"/>
      <c r="F114" s="1743"/>
      <c r="G114" s="1743"/>
      <c r="H114" s="1743"/>
      <c r="I114" s="1757"/>
      <c r="J114" s="1734" t="s">
        <v>1166</v>
      </c>
      <c r="K114" s="1734"/>
    </row>
    <row r="115" spans="1:11" s="1733" customFormat="1" ht="13.2">
      <c r="B115" s="1741"/>
      <c r="C115" s="1748"/>
      <c r="D115" s="1748"/>
      <c r="E115" s="1744"/>
      <c r="F115" s="1743"/>
      <c r="G115" s="1743"/>
      <c r="H115" s="1743"/>
      <c r="I115" s="1757"/>
    </row>
    <row r="116" spans="1:11" s="1733" customFormat="1" ht="13.2">
      <c r="B116" s="1741"/>
      <c r="C116" s="1748" t="s">
        <v>1564</v>
      </c>
      <c r="D116" s="1748"/>
      <c r="E116" s="1743"/>
      <c r="F116" s="1743"/>
      <c r="G116" s="1743"/>
      <c r="H116" s="1743"/>
      <c r="I116" s="1757"/>
    </row>
    <row r="117" spans="1:11" s="1733" customFormat="1" ht="13.2">
      <c r="B117" s="1741"/>
      <c r="C117" s="1748"/>
      <c r="D117" s="1748"/>
      <c r="E117" s="1743"/>
      <c r="F117" s="1743"/>
      <c r="G117" s="1743"/>
      <c r="H117" s="1743"/>
      <c r="I117" s="1757"/>
    </row>
    <row r="118" spans="1:11" s="1733" customFormat="1" ht="13.2">
      <c r="B118" s="1741"/>
      <c r="C118" s="1748"/>
      <c r="D118" s="1748"/>
      <c r="E118" s="1743"/>
      <c r="F118" s="1743"/>
      <c r="G118" s="1743"/>
      <c r="H118" s="1743"/>
      <c r="I118" s="1757"/>
    </row>
    <row r="119" spans="1:11" s="1733" customFormat="1" ht="13.2">
      <c r="A119" s="1740"/>
      <c r="B119" s="1739"/>
      <c r="C119" s="1738" t="s">
        <v>1563</v>
      </c>
      <c r="D119" s="1755"/>
      <c r="E119" s="1736"/>
      <c r="F119" s="1736"/>
      <c r="G119" s="1736"/>
      <c r="H119" s="1736"/>
      <c r="I119" s="1753">
        <f>SUM(I28)</f>
        <v>0</v>
      </c>
    </row>
    <row r="120" spans="1:11" s="1733" customFormat="1" ht="13.2">
      <c r="A120" s="1740"/>
      <c r="B120" s="1739"/>
      <c r="C120" s="1738"/>
      <c r="D120" s="1755"/>
      <c r="E120" s="1736"/>
      <c r="F120" s="1736"/>
      <c r="G120" s="1736"/>
      <c r="H120" s="1736"/>
      <c r="I120" s="1753"/>
    </row>
    <row r="121" spans="1:11" s="1733" customFormat="1" ht="13.2">
      <c r="A121" s="1740"/>
      <c r="B121" s="1739"/>
      <c r="C121" s="1738" t="s">
        <v>849</v>
      </c>
      <c r="D121" s="1755"/>
      <c r="E121" s="1736"/>
      <c r="F121" s="1736"/>
      <c r="G121" s="1736"/>
      <c r="H121" s="1736"/>
      <c r="I121" s="1753">
        <f>SUM(I76)</f>
        <v>0</v>
      </c>
    </row>
    <row r="122" spans="1:11" s="1733" customFormat="1" ht="13.8" thickBot="1">
      <c r="A122" s="1740"/>
      <c r="B122" s="1739"/>
      <c r="C122" s="1738"/>
      <c r="D122" s="1755"/>
      <c r="E122" s="1736"/>
      <c r="F122" s="1736"/>
      <c r="G122" s="1736"/>
      <c r="H122" s="1736"/>
      <c r="I122" s="1753"/>
    </row>
    <row r="123" spans="1:11" s="1733" customFormat="1" ht="13.8" thickTop="1">
      <c r="A123" s="1740"/>
      <c r="B123" s="1739"/>
      <c r="C123" s="1752" t="s">
        <v>650</v>
      </c>
      <c r="D123" s="1756"/>
      <c r="E123" s="1750"/>
      <c r="F123" s="1750"/>
      <c r="G123" s="1750"/>
      <c r="H123" s="1750"/>
      <c r="I123" s="1749">
        <f>SUM(I118:I121)</f>
        <v>0</v>
      </c>
    </row>
    <row r="124" spans="1:11" s="1733" customFormat="1" ht="13.2">
      <c r="A124" s="1740"/>
      <c r="B124" s="1739"/>
      <c r="C124" s="1738"/>
      <c r="D124" s="1755"/>
      <c r="E124" s="1736"/>
      <c r="F124" s="1736"/>
      <c r="G124" s="1736"/>
      <c r="H124" s="1736"/>
      <c r="I124" s="1753"/>
    </row>
    <row r="125" spans="1:11" s="1733" customFormat="1" ht="12" customHeight="1" thickBot="1">
      <c r="A125" s="1740"/>
      <c r="B125" s="1739"/>
      <c r="C125" s="1738" t="s">
        <v>850</v>
      </c>
      <c r="D125" s="1755"/>
      <c r="E125" s="1754">
        <v>0.22</v>
      </c>
      <c r="F125" s="1736"/>
      <c r="G125" s="1736"/>
      <c r="H125" s="1754"/>
      <c r="I125" s="1753">
        <f>SUM(I123*0.22)</f>
        <v>0</v>
      </c>
    </row>
    <row r="126" spans="1:11" s="1733" customFormat="1" ht="13.8" thickTop="1">
      <c r="A126" s="1740"/>
      <c r="B126" s="1739"/>
      <c r="C126" s="1752" t="s">
        <v>650</v>
      </c>
      <c r="D126" s="1751"/>
      <c r="E126" s="1750"/>
      <c r="F126" s="1750"/>
      <c r="G126" s="1750"/>
      <c r="H126" s="1750"/>
      <c r="I126" s="1749">
        <f>SUM(I123:I125)</f>
        <v>0</v>
      </c>
    </row>
    <row r="127" spans="1:11" s="1733" customFormat="1" ht="13.2">
      <c r="B127" s="1741"/>
      <c r="C127" s="1748"/>
      <c r="D127" s="1748"/>
      <c r="E127" s="1744"/>
      <c r="F127" s="1743"/>
      <c r="G127" s="1743"/>
      <c r="H127" s="1743"/>
      <c r="I127" s="1742"/>
      <c r="J127" s="1747"/>
    </row>
    <row r="128" spans="1:11" s="1733" customFormat="1" ht="13.2">
      <c r="B128" s="1741"/>
      <c r="C128" s="1746"/>
      <c r="D128" s="1745"/>
      <c r="E128" s="1744"/>
      <c r="F128" s="1743"/>
      <c r="G128" s="1743"/>
      <c r="H128" s="1743"/>
      <c r="I128" s="1742"/>
    </row>
    <row r="129" spans="2:10" s="1733" customFormat="1" ht="13.2">
      <c r="B129" s="1741"/>
      <c r="C129" s="1746"/>
      <c r="D129" s="1745"/>
      <c r="E129" s="1744"/>
      <c r="F129" s="1743"/>
      <c r="G129" s="1743"/>
      <c r="H129" s="1743"/>
      <c r="I129" s="1742"/>
    </row>
    <row r="130" spans="2:10" s="1733" customFormat="1" ht="13.2">
      <c r="B130" s="1741"/>
      <c r="C130" s="1746"/>
      <c r="D130" s="1745"/>
      <c r="E130" s="1744"/>
      <c r="F130" s="1743"/>
      <c r="G130" s="1743"/>
      <c r="H130" s="1743"/>
      <c r="I130" s="1742"/>
    </row>
    <row r="131" spans="2:10" s="1733" customFormat="1" ht="13.2">
      <c r="B131" s="1741"/>
      <c r="C131" s="1746"/>
      <c r="D131" s="1745"/>
      <c r="E131" s="1744"/>
      <c r="F131" s="1743"/>
      <c r="G131" s="1743"/>
      <c r="H131" s="1743"/>
      <c r="I131" s="1742"/>
    </row>
    <row r="132" spans="2:10" s="1733" customFormat="1" ht="13.2">
      <c r="B132" s="1741"/>
      <c r="C132" s="1746" t="s">
        <v>44</v>
      </c>
      <c r="D132" s="1745"/>
      <c r="E132" s="1744"/>
      <c r="F132" s="1743"/>
      <c r="G132" s="1743"/>
      <c r="H132" s="1743"/>
      <c r="I132" s="1742"/>
    </row>
    <row r="133" spans="2:10" s="1733" customFormat="1" ht="13.2">
      <c r="B133" s="1741"/>
      <c r="C133" s="1746"/>
      <c r="D133" s="1745"/>
      <c r="E133" s="1744"/>
      <c r="F133" s="1743"/>
      <c r="G133" s="1743"/>
      <c r="H133" s="1743"/>
      <c r="I133" s="1742"/>
    </row>
    <row r="134" spans="2:10" s="1733" customFormat="1" ht="13.2">
      <c r="B134" s="1741"/>
      <c r="C134" s="2302" t="s">
        <v>1562</v>
      </c>
      <c r="D134" s="2304"/>
      <c r="E134" s="2304"/>
      <c r="F134" s="2304"/>
      <c r="G134" s="2304"/>
      <c r="H134" s="2304"/>
      <c r="I134" s="2304"/>
      <c r="J134" s="2304"/>
    </row>
    <row r="135" spans="2:10" s="1733" customFormat="1" ht="13.2">
      <c r="B135" s="1741"/>
      <c r="C135" s="2304"/>
      <c r="D135" s="2304"/>
      <c r="E135" s="2304"/>
      <c r="F135" s="2304"/>
      <c r="G135" s="2304"/>
      <c r="H135" s="2304"/>
      <c r="I135" s="2304"/>
      <c r="J135" s="2304"/>
    </row>
    <row r="136" spans="2:10" s="1733" customFormat="1" ht="13.2">
      <c r="B136" s="1741"/>
      <c r="C136" s="2304"/>
      <c r="D136" s="2304"/>
      <c r="E136" s="2304"/>
      <c r="F136" s="2304"/>
      <c r="G136" s="2304"/>
      <c r="H136" s="2304"/>
      <c r="I136" s="2304"/>
      <c r="J136" s="2304"/>
    </row>
    <row r="137" spans="2:10" s="1733" customFormat="1" ht="13.2">
      <c r="B137" s="1741"/>
      <c r="C137" s="2304"/>
      <c r="D137" s="2304"/>
      <c r="E137" s="2304"/>
      <c r="F137" s="2304"/>
      <c r="G137" s="2304"/>
      <c r="H137" s="2304"/>
      <c r="I137" s="2304"/>
      <c r="J137" s="2304"/>
    </row>
    <row r="138" spans="2:10" s="1733" customFormat="1" ht="13.2">
      <c r="B138" s="1741"/>
      <c r="C138" s="2304"/>
      <c r="D138" s="2304"/>
      <c r="E138" s="2304"/>
      <c r="F138" s="2304"/>
      <c r="G138" s="2304"/>
      <c r="H138" s="2304"/>
      <c r="I138" s="2304"/>
      <c r="J138" s="2304"/>
    </row>
    <row r="139" spans="2:10" s="1733" customFormat="1" ht="13.2">
      <c r="B139" s="1741"/>
      <c r="C139" s="2304"/>
      <c r="D139" s="2304"/>
      <c r="E139" s="2304"/>
      <c r="F139" s="2304"/>
      <c r="G139" s="2304"/>
      <c r="H139" s="2304"/>
      <c r="I139" s="2304"/>
      <c r="J139" s="2304"/>
    </row>
    <row r="140" spans="2:10" s="1733" customFormat="1" ht="13.2">
      <c r="B140" s="1741"/>
      <c r="C140" s="2304"/>
      <c r="D140" s="2304"/>
      <c r="E140" s="2304"/>
      <c r="F140" s="2304"/>
      <c r="G140" s="2304"/>
      <c r="H140" s="2304"/>
      <c r="I140" s="2304"/>
      <c r="J140" s="2304"/>
    </row>
    <row r="141" spans="2:10" s="1733" customFormat="1" ht="13.2">
      <c r="B141" s="1741"/>
      <c r="C141" s="2304"/>
      <c r="D141" s="2304"/>
      <c r="E141" s="2304"/>
      <c r="F141" s="2304"/>
      <c r="G141" s="2304"/>
      <c r="H141" s="2304"/>
      <c r="I141" s="2304"/>
      <c r="J141" s="2304"/>
    </row>
    <row r="142" spans="2:10" s="1733" customFormat="1" ht="13.2">
      <c r="B142" s="1741"/>
      <c r="C142" s="2304"/>
      <c r="D142" s="2304"/>
      <c r="E142" s="2304"/>
      <c r="F142" s="2304"/>
      <c r="G142" s="2304"/>
      <c r="H142" s="2304"/>
      <c r="I142" s="2304"/>
      <c r="J142" s="2304"/>
    </row>
    <row r="143" spans="2:10" s="1733" customFormat="1" ht="13.2">
      <c r="B143" s="1741"/>
      <c r="C143" s="2304"/>
      <c r="D143" s="2304"/>
      <c r="E143" s="2304"/>
      <c r="F143" s="2304"/>
      <c r="G143" s="2304"/>
      <c r="H143" s="2304"/>
      <c r="I143" s="2304"/>
      <c r="J143" s="2304"/>
    </row>
    <row r="144" spans="2:10" s="1733" customFormat="1" ht="31.5" customHeight="1">
      <c r="B144" s="1741"/>
      <c r="C144" s="2304"/>
      <c r="D144" s="2304"/>
      <c r="E144" s="2304"/>
      <c r="F144" s="2304"/>
      <c r="G144" s="2304"/>
      <c r="H144" s="2304"/>
      <c r="I144" s="2304"/>
      <c r="J144" s="2304"/>
    </row>
    <row r="145" spans="1:9" s="1733" customFormat="1" ht="13.2">
      <c r="A145" s="1740"/>
      <c r="B145" s="1739"/>
      <c r="C145" s="1738"/>
      <c r="D145" s="1737"/>
      <c r="E145" s="1736"/>
      <c r="F145" s="1736"/>
      <c r="G145" s="1736"/>
      <c r="H145" s="1736"/>
      <c r="I145" s="1735"/>
    </row>
    <row r="146" spans="1:9" s="1733" customFormat="1" ht="13.2">
      <c r="A146" s="1740"/>
      <c r="B146" s="1739"/>
      <c r="C146" s="1738"/>
      <c r="D146" s="1737"/>
      <c r="E146" s="1736"/>
      <c r="F146" s="1736"/>
      <c r="G146" s="1736"/>
      <c r="H146" s="1736"/>
      <c r="I146" s="1735"/>
    </row>
    <row r="147" spans="1:9" s="1733" customFormat="1" ht="13.2">
      <c r="A147" s="1740"/>
      <c r="B147" s="1739"/>
      <c r="C147" s="1738"/>
      <c r="D147" s="1737"/>
      <c r="E147" s="1736"/>
      <c r="F147" s="1736"/>
      <c r="G147" s="1736"/>
      <c r="H147" s="1736"/>
      <c r="I147" s="1735"/>
    </row>
    <row r="148" spans="1:9" s="1733" customFormat="1" ht="13.2">
      <c r="A148" s="1740"/>
      <c r="B148" s="1739"/>
      <c r="C148" s="1738"/>
      <c r="D148" s="1737"/>
      <c r="E148" s="1736"/>
      <c r="F148" s="1736"/>
      <c r="G148" s="1736"/>
      <c r="H148" s="1736"/>
      <c r="I148" s="1735"/>
    </row>
    <row r="149" spans="1:9" s="1733" customFormat="1" ht="13.2">
      <c r="A149" s="1740"/>
      <c r="B149" s="1739"/>
      <c r="C149" s="1738"/>
      <c r="D149" s="1737"/>
      <c r="E149" s="1736"/>
      <c r="F149" s="1736"/>
      <c r="G149" s="1736"/>
      <c r="H149" s="1736"/>
      <c r="I149" s="1735"/>
    </row>
    <row r="150" spans="1:9" s="1733" customFormat="1" ht="13.2">
      <c r="A150" s="1740"/>
      <c r="B150" s="1739"/>
      <c r="C150" s="1738"/>
      <c r="D150" s="1737"/>
      <c r="E150" s="1736"/>
      <c r="F150" s="1736"/>
      <c r="G150" s="1736"/>
      <c r="H150" s="1736"/>
      <c r="I150" s="1735"/>
    </row>
    <row r="151" spans="1:9" s="1733" customFormat="1" ht="13.2">
      <c r="A151" s="1740"/>
      <c r="B151" s="1739"/>
      <c r="C151" s="1738"/>
      <c r="D151" s="1737"/>
      <c r="E151" s="1736"/>
      <c r="F151" s="1736"/>
      <c r="G151" s="1736"/>
      <c r="H151" s="1736"/>
      <c r="I151" s="1735"/>
    </row>
    <row r="152" spans="1:9" s="1733" customFormat="1" ht="13.2">
      <c r="A152" s="1740"/>
      <c r="B152" s="1739"/>
      <c r="C152" s="1738"/>
      <c r="D152" s="1737"/>
      <c r="E152" s="1736"/>
      <c r="F152" s="1736"/>
      <c r="G152" s="1736"/>
      <c r="H152" s="1736"/>
      <c r="I152" s="1735"/>
    </row>
    <row r="153" spans="1:9" s="1733" customFormat="1" ht="13.2">
      <c r="A153" s="1740"/>
      <c r="B153" s="1739"/>
      <c r="C153" s="1738"/>
      <c r="D153" s="1737"/>
      <c r="E153" s="1736"/>
      <c r="F153" s="1736"/>
      <c r="G153" s="1736"/>
      <c r="H153" s="1736"/>
      <c r="I153" s="1735"/>
    </row>
    <row r="154" spans="1:9" s="1733" customFormat="1" ht="13.2">
      <c r="A154" s="1740"/>
      <c r="B154" s="1739"/>
      <c r="C154" s="1738"/>
      <c r="D154" s="1737"/>
      <c r="E154" s="1736"/>
      <c r="F154" s="1736"/>
      <c r="G154" s="1736"/>
      <c r="H154" s="1736"/>
      <c r="I154" s="1735"/>
    </row>
    <row r="155" spans="1:9" s="1733" customFormat="1" ht="13.2">
      <c r="A155" s="1740"/>
      <c r="B155" s="1739"/>
      <c r="C155" s="1738"/>
      <c r="D155" s="1737"/>
      <c r="E155" s="1736"/>
      <c r="F155" s="1736"/>
      <c r="G155" s="1736"/>
      <c r="H155" s="1736"/>
      <c r="I155" s="1735"/>
    </row>
    <row r="156" spans="1:9" s="1733" customFormat="1" ht="13.2">
      <c r="A156" s="1740"/>
      <c r="B156" s="1739"/>
      <c r="C156" s="1738"/>
      <c r="D156" s="1737"/>
      <c r="E156" s="1736"/>
      <c r="F156" s="1736"/>
      <c r="G156" s="1736"/>
      <c r="H156" s="1736"/>
      <c r="I156" s="1735"/>
    </row>
    <row r="157" spans="1:9" s="1733" customFormat="1" ht="13.2">
      <c r="A157" s="1740"/>
      <c r="B157" s="1739"/>
      <c r="C157" s="1738"/>
      <c r="D157" s="1737"/>
      <c r="E157" s="1736"/>
      <c r="F157" s="1736"/>
      <c r="G157" s="1736"/>
      <c r="H157" s="1736"/>
      <c r="I157" s="1735"/>
    </row>
    <row r="158" spans="1:9" s="1733" customFormat="1" ht="13.2">
      <c r="A158" s="1740"/>
      <c r="B158" s="1739"/>
      <c r="C158" s="1738"/>
      <c r="D158" s="1737"/>
      <c r="E158" s="1736"/>
      <c r="F158" s="1736"/>
      <c r="G158" s="1736"/>
      <c r="H158" s="1736"/>
      <c r="I158" s="1735"/>
    </row>
    <row r="159" spans="1:9" s="1733" customFormat="1" ht="13.2">
      <c r="A159" s="1740"/>
      <c r="B159" s="1739"/>
      <c r="C159" s="1738"/>
      <c r="D159" s="1737"/>
      <c r="E159" s="1736"/>
      <c r="F159" s="1736"/>
      <c r="G159" s="1736"/>
      <c r="H159" s="1736"/>
      <c r="I159" s="1735"/>
    </row>
    <row r="160" spans="1:9" s="1733" customFormat="1" ht="13.2">
      <c r="A160" s="1740"/>
      <c r="B160" s="1739"/>
      <c r="C160" s="1738"/>
      <c r="D160" s="1737"/>
      <c r="E160" s="1736"/>
      <c r="F160" s="1736"/>
      <c r="G160" s="1736"/>
      <c r="H160" s="1736"/>
      <c r="I160" s="1735"/>
    </row>
    <row r="161" spans="1:9" s="1733" customFormat="1" ht="13.2">
      <c r="A161" s="1740"/>
      <c r="B161" s="1739"/>
      <c r="C161" s="1738"/>
      <c r="D161" s="1737"/>
      <c r="E161" s="1736"/>
      <c r="F161" s="1736"/>
      <c r="G161" s="1736"/>
      <c r="H161" s="1736"/>
      <c r="I161" s="1735"/>
    </row>
    <row r="162" spans="1:9" s="1733" customFormat="1" ht="13.2">
      <c r="A162" s="1740"/>
      <c r="B162" s="1739"/>
      <c r="C162" s="1738"/>
      <c r="D162" s="1737"/>
      <c r="E162" s="1736"/>
      <c r="F162" s="1736"/>
      <c r="G162" s="1736"/>
      <c r="H162" s="1736"/>
      <c r="I162" s="1735"/>
    </row>
    <row r="163" spans="1:9" s="1733" customFormat="1" ht="13.2">
      <c r="A163" s="1740"/>
      <c r="B163" s="1739"/>
      <c r="C163" s="1738"/>
      <c r="D163" s="1737"/>
      <c r="E163" s="1736"/>
      <c r="F163" s="1736"/>
      <c r="G163" s="1736"/>
      <c r="H163" s="1736"/>
      <c r="I163" s="1735"/>
    </row>
    <row r="164" spans="1:9" s="1733" customFormat="1" ht="13.2">
      <c r="A164" s="1740"/>
      <c r="B164" s="1739"/>
      <c r="C164" s="1738"/>
      <c r="D164" s="1737"/>
      <c r="E164" s="1736"/>
      <c r="F164" s="1736"/>
      <c r="G164" s="1736"/>
      <c r="H164" s="1736"/>
      <c r="I164" s="1735"/>
    </row>
    <row r="165" spans="1:9" s="1733" customFormat="1" ht="13.2">
      <c r="A165" s="1740"/>
      <c r="B165" s="1739"/>
      <c r="C165" s="1738"/>
      <c r="D165" s="1737"/>
      <c r="E165" s="1736"/>
      <c r="F165" s="1736"/>
      <c r="G165" s="1736"/>
      <c r="H165" s="1736"/>
      <c r="I165" s="1735"/>
    </row>
    <row r="166" spans="1:9" s="1733" customFormat="1" ht="13.2">
      <c r="A166" s="1740"/>
      <c r="B166" s="1739"/>
      <c r="C166" s="1738"/>
      <c r="D166" s="1737"/>
      <c r="E166" s="1736"/>
      <c r="F166" s="1736"/>
      <c r="G166" s="1736"/>
      <c r="H166" s="1736"/>
      <c r="I166" s="1735"/>
    </row>
    <row r="167" spans="1:9" s="1733" customFormat="1" ht="13.2">
      <c r="A167" s="1740"/>
      <c r="B167" s="1739"/>
      <c r="C167" s="1738"/>
      <c r="D167" s="1737"/>
      <c r="E167" s="1736"/>
      <c r="F167" s="1736"/>
      <c r="G167" s="1736"/>
      <c r="H167" s="1736"/>
      <c r="I167" s="1735"/>
    </row>
    <row r="168" spans="1:9" s="1733" customFormat="1" ht="13.2">
      <c r="A168" s="1740"/>
      <c r="B168" s="1739"/>
      <c r="C168" s="1738"/>
      <c r="D168" s="1737"/>
      <c r="E168" s="1736"/>
      <c r="F168" s="1736"/>
      <c r="G168" s="1736"/>
      <c r="H168" s="1736"/>
      <c r="I168" s="1735"/>
    </row>
    <row r="169" spans="1:9" s="1733" customFormat="1" ht="13.2">
      <c r="A169" s="1740"/>
      <c r="B169" s="1739"/>
      <c r="C169" s="1738"/>
      <c r="D169" s="1737"/>
      <c r="E169" s="1736"/>
      <c r="F169" s="1736"/>
      <c r="G169" s="1736"/>
      <c r="H169" s="1736"/>
      <c r="I169" s="1735"/>
    </row>
    <row r="170" spans="1:9" s="1733" customFormat="1" ht="13.2">
      <c r="A170" s="1740"/>
      <c r="B170" s="1739"/>
      <c r="C170" s="1738"/>
      <c r="D170" s="1737"/>
      <c r="E170" s="1736"/>
      <c r="F170" s="1736"/>
      <c r="G170" s="1736"/>
      <c r="H170" s="1736"/>
      <c r="I170" s="1735"/>
    </row>
    <row r="171" spans="1:9" s="1733" customFormat="1" ht="13.2">
      <c r="A171" s="1740"/>
      <c r="B171" s="1739"/>
      <c r="C171" s="1738"/>
      <c r="D171" s="1737"/>
      <c r="E171" s="1736"/>
      <c r="F171" s="1736"/>
      <c r="G171" s="1736"/>
      <c r="H171" s="1736"/>
      <c r="I171" s="1735"/>
    </row>
    <row r="172" spans="1:9" s="1733" customFormat="1" ht="13.2">
      <c r="A172" s="1740"/>
      <c r="B172" s="1739"/>
      <c r="C172" s="1738"/>
      <c r="D172" s="1737"/>
      <c r="E172" s="1736"/>
      <c r="F172" s="1736"/>
      <c r="G172" s="1736"/>
      <c r="H172" s="1736"/>
      <c r="I172" s="1735"/>
    </row>
    <row r="173" spans="1:9" s="1733" customFormat="1" ht="13.2">
      <c r="A173" s="1740"/>
      <c r="B173" s="1739"/>
      <c r="C173" s="1738"/>
      <c r="D173" s="1737"/>
      <c r="E173" s="1736"/>
      <c r="F173" s="1736"/>
      <c r="G173" s="1736"/>
      <c r="H173" s="1736"/>
      <c r="I173" s="1735"/>
    </row>
    <row r="174" spans="1:9" s="1733" customFormat="1" ht="13.2">
      <c r="A174" s="1740"/>
      <c r="B174" s="1739"/>
      <c r="C174" s="1738"/>
      <c r="D174" s="1737"/>
      <c r="E174" s="1736"/>
      <c r="F174" s="1736"/>
      <c r="G174" s="1736"/>
      <c r="H174" s="1736"/>
      <c r="I174" s="1735"/>
    </row>
    <row r="175" spans="1:9" s="1733" customFormat="1" ht="13.2">
      <c r="A175" s="1740"/>
      <c r="B175" s="1739"/>
      <c r="C175" s="1738"/>
      <c r="D175" s="1737"/>
      <c r="E175" s="1736"/>
      <c r="F175" s="1736"/>
      <c r="G175" s="1736"/>
      <c r="H175" s="1736"/>
      <c r="I175" s="1735"/>
    </row>
    <row r="176" spans="1:9" s="1733" customFormat="1" ht="13.2">
      <c r="A176" s="1740"/>
      <c r="B176" s="1739"/>
      <c r="C176" s="1738"/>
      <c r="D176" s="1737"/>
      <c r="E176" s="1736"/>
      <c r="F176" s="1736"/>
      <c r="G176" s="1736"/>
      <c r="H176" s="1736"/>
      <c r="I176" s="1735"/>
    </row>
    <row r="177" spans="1:10" s="1733" customFormat="1" ht="13.2">
      <c r="A177" s="1740"/>
      <c r="B177" s="1739"/>
      <c r="C177" s="1738"/>
      <c r="D177" s="1737"/>
      <c r="E177" s="1736"/>
      <c r="F177" s="1736"/>
      <c r="G177" s="1736"/>
      <c r="H177" s="1736"/>
      <c r="I177" s="1735"/>
    </row>
    <row r="178" spans="1:10" s="1733" customFormat="1" ht="13.2">
      <c r="A178" s="1740"/>
      <c r="B178" s="1739"/>
      <c r="C178" s="1738"/>
      <c r="D178" s="1737"/>
      <c r="E178" s="1736"/>
      <c r="F178" s="1736"/>
      <c r="G178" s="1736"/>
      <c r="H178" s="1736"/>
      <c r="I178" s="1735"/>
    </row>
    <row r="179" spans="1:10" s="1733" customFormat="1" ht="13.2">
      <c r="A179" s="1740"/>
      <c r="B179" s="1739"/>
      <c r="C179" s="1738"/>
      <c r="D179" s="1737"/>
      <c r="E179" s="1736"/>
      <c r="F179" s="1736"/>
      <c r="G179" s="1736"/>
      <c r="H179" s="1736"/>
      <c r="I179" s="1735"/>
    </row>
    <row r="180" spans="1:10" s="1733" customFormat="1" ht="13.2">
      <c r="A180" s="1740"/>
      <c r="B180" s="1739"/>
      <c r="C180" s="1738"/>
      <c r="D180" s="1737"/>
      <c r="E180" s="1736"/>
      <c r="F180" s="1736"/>
      <c r="G180" s="1736"/>
      <c r="H180" s="1736"/>
      <c r="I180" s="1735"/>
    </row>
    <row r="181" spans="1:10" s="1733" customFormat="1" ht="13.2">
      <c r="A181" s="1740"/>
      <c r="B181" s="1739"/>
      <c r="C181" s="1738"/>
      <c r="D181" s="1737"/>
      <c r="E181" s="1736"/>
      <c r="F181" s="1736"/>
      <c r="G181" s="1736"/>
      <c r="H181" s="1736"/>
      <c r="I181" s="1735"/>
    </row>
    <row r="182" spans="1:10" s="1733" customFormat="1" ht="13.2">
      <c r="A182" s="1740"/>
      <c r="B182" s="1739"/>
      <c r="C182" s="1738"/>
      <c r="D182" s="1737"/>
      <c r="E182" s="1736"/>
      <c r="F182" s="1736"/>
      <c r="G182" s="1736"/>
      <c r="H182" s="1736"/>
      <c r="I182" s="1735"/>
    </row>
    <row r="183" spans="1:10" s="1733" customFormat="1" ht="13.2">
      <c r="A183" s="1740"/>
      <c r="B183" s="1739"/>
      <c r="C183" s="1738"/>
      <c r="D183" s="1737"/>
      <c r="E183" s="1736"/>
      <c r="F183" s="1736"/>
      <c r="G183" s="1736"/>
      <c r="H183" s="1736"/>
      <c r="I183" s="1735"/>
    </row>
    <row r="184" spans="1:10" s="1733" customFormat="1" ht="13.2">
      <c r="A184" s="1740"/>
      <c r="B184" s="1739"/>
      <c r="C184" s="1738"/>
      <c r="D184" s="1737"/>
      <c r="E184" s="1736"/>
      <c r="F184" s="1736"/>
      <c r="G184" s="1736"/>
      <c r="H184" s="1736"/>
      <c r="I184" s="1735"/>
    </row>
    <row r="185" spans="1:10" s="1733" customFormat="1" ht="13.2">
      <c r="A185" s="1740"/>
      <c r="B185" s="1739"/>
      <c r="C185" s="1738"/>
      <c r="D185" s="1737"/>
      <c r="E185" s="1736"/>
      <c r="F185" s="1736"/>
      <c r="G185" s="1736"/>
      <c r="H185" s="1736"/>
      <c r="I185" s="1735"/>
    </row>
    <row r="186" spans="1:10" s="1733" customFormat="1" ht="13.2">
      <c r="A186" s="1740"/>
      <c r="B186" s="1739"/>
      <c r="C186" s="1738"/>
      <c r="D186" s="1737"/>
      <c r="E186" s="1736"/>
      <c r="F186" s="1736"/>
      <c r="G186" s="1736"/>
      <c r="H186" s="1736"/>
      <c r="I186" s="1735"/>
    </row>
    <row r="187" spans="1:10" s="1733" customFormat="1" ht="13.2">
      <c r="A187" s="1740"/>
      <c r="B187" s="1739"/>
      <c r="C187" s="1738"/>
      <c r="D187" s="1737"/>
      <c r="E187" s="1736"/>
      <c r="F187" s="1736"/>
      <c r="G187" s="1736"/>
      <c r="H187" s="1736"/>
      <c r="I187" s="1735"/>
    </row>
    <row r="188" spans="1:10" s="1733" customFormat="1" ht="13.2">
      <c r="A188" s="1740"/>
      <c r="B188" s="1739"/>
      <c r="C188" s="1738"/>
      <c r="D188" s="1737"/>
      <c r="E188" s="1736"/>
      <c r="F188" s="1736"/>
      <c r="G188" s="1736"/>
      <c r="H188" s="1736"/>
      <c r="I188" s="1735"/>
      <c r="J188" s="1734" t="s">
        <v>1165</v>
      </c>
    </row>
  </sheetData>
  <sheetProtection algorithmName="SHA-512" hashValue="J4hGF6zWZK6HSwZoH8d5VN3WusFQ+hTbYklV79idRZHruj9JYlqJAIGk3vR+v+S/fBJ8Gltrn2t8JuZ7h32znA==" saltValue="dGVpCmBGeV5e/thTW22n9A==" spinCount="100000" sheet="1" objects="1" scenarios="1" selectLockedCells="1"/>
  <mergeCells count="1">
    <mergeCell ref="C134:J144"/>
  </mergeCells>
  <dataValidations count="1">
    <dataValidation type="custom" allowBlank="1" showInputMessage="1" showErrorMessage="1" error="Ceno na e.m. je potrebno vnesti na dve decimalni mesti " sqref="H6:H74">
      <formula1>H6=ROUND(H6,2)</formula1>
    </dataValidation>
  </dataValidations>
  <pageMargins left="0.99" right="0.41" top="0.98425196850393704" bottom="0.98425196850393704" header="0.51181102362204722" footer="0.51181102362204722"/>
  <pageSetup paperSize="9" scale="75" orientation="portrait" r:id="rId1"/>
  <headerFooter alignWithMargins="0">
    <oddFooter xml:space="preserve">&amp;R&amp;14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537"/>
  <sheetViews>
    <sheetView view="pageBreakPreview" zoomScaleNormal="100" zoomScaleSheetLayoutView="100" workbookViewId="0">
      <selection activeCell="K5" sqref="K5:K84"/>
    </sheetView>
  </sheetViews>
  <sheetFormatPr defaultColWidth="13.6640625" defaultRowHeight="13.2"/>
  <cols>
    <col min="1" max="1" width="3.88671875" style="907" customWidth="1"/>
    <col min="2" max="2" width="1.44140625" style="908" customWidth="1"/>
    <col min="3" max="3" width="22.6640625" style="908" customWidth="1"/>
    <col min="4" max="4" width="10.88671875" style="907" customWidth="1"/>
    <col min="5" max="5" width="8.33203125" style="908" customWidth="1"/>
    <col min="6" max="6" width="1.44140625" style="908" customWidth="1"/>
    <col min="7" max="7" width="5.6640625" style="908" customWidth="1"/>
    <col min="8" max="8" width="2.44140625" style="908" customWidth="1"/>
    <col min="9" max="9" width="3.33203125" style="908" hidden="1" customWidth="1"/>
    <col min="10" max="10" width="5" style="907" hidden="1" customWidth="1"/>
    <col min="11" max="11" width="12.88671875" style="909" customWidth="1"/>
    <col min="12" max="12" width="1.109375" style="909" customWidth="1"/>
    <col min="13" max="13" width="20.109375" style="910" customWidth="1"/>
    <col min="14" max="14" width="14.6640625" style="908" customWidth="1"/>
    <col min="15" max="256" width="13.6640625" style="908"/>
    <col min="257" max="257" width="3.88671875" style="908" customWidth="1"/>
    <col min="258" max="258" width="1.44140625" style="908" customWidth="1"/>
    <col min="259" max="259" width="22.6640625" style="908" customWidth="1"/>
    <col min="260" max="260" width="10.88671875" style="908" customWidth="1"/>
    <col min="261" max="261" width="8.33203125" style="908" customWidth="1"/>
    <col min="262" max="262" width="1.44140625" style="908" customWidth="1"/>
    <col min="263" max="263" width="5.6640625" style="908" customWidth="1"/>
    <col min="264" max="264" width="2.44140625" style="908" customWidth="1"/>
    <col min="265" max="266" width="0" style="908" hidden="1" customWidth="1"/>
    <col min="267" max="267" width="12.88671875" style="908" customWidth="1"/>
    <col min="268" max="268" width="1.109375" style="908" customWidth="1"/>
    <col min="269" max="269" width="20.109375" style="908" customWidth="1"/>
    <col min="270" max="270" width="17.44140625" style="908" customWidth="1"/>
    <col min="271" max="512" width="13.6640625" style="908"/>
    <col min="513" max="513" width="3.88671875" style="908" customWidth="1"/>
    <col min="514" max="514" width="1.44140625" style="908" customWidth="1"/>
    <col min="515" max="515" width="22.6640625" style="908" customWidth="1"/>
    <col min="516" max="516" width="10.88671875" style="908" customWidth="1"/>
    <col min="517" max="517" width="8.33203125" style="908" customWidth="1"/>
    <col min="518" max="518" width="1.44140625" style="908" customWidth="1"/>
    <col min="519" max="519" width="5.6640625" style="908" customWidth="1"/>
    <col min="520" max="520" width="2.44140625" style="908" customWidth="1"/>
    <col min="521" max="522" width="0" style="908" hidden="1" customWidth="1"/>
    <col min="523" max="523" width="12.88671875" style="908" customWidth="1"/>
    <col min="524" max="524" width="1.109375" style="908" customWidth="1"/>
    <col min="525" max="525" width="20.109375" style="908" customWidth="1"/>
    <col min="526" max="526" width="17.44140625" style="908" customWidth="1"/>
    <col min="527" max="768" width="13.6640625" style="908"/>
    <col min="769" max="769" width="3.88671875" style="908" customWidth="1"/>
    <col min="770" max="770" width="1.44140625" style="908" customWidth="1"/>
    <col min="771" max="771" width="22.6640625" style="908" customWidth="1"/>
    <col min="772" max="772" width="10.88671875" style="908" customWidth="1"/>
    <col min="773" max="773" width="8.33203125" style="908" customWidth="1"/>
    <col min="774" max="774" width="1.44140625" style="908" customWidth="1"/>
    <col min="775" max="775" width="5.6640625" style="908" customWidth="1"/>
    <col min="776" max="776" width="2.44140625" style="908" customWidth="1"/>
    <col min="777" max="778" width="0" style="908" hidden="1" customWidth="1"/>
    <col min="779" max="779" width="12.88671875" style="908" customWidth="1"/>
    <col min="780" max="780" width="1.109375" style="908" customWidth="1"/>
    <col min="781" max="781" width="20.109375" style="908" customWidth="1"/>
    <col min="782" max="782" width="17.44140625" style="908" customWidth="1"/>
    <col min="783" max="1024" width="13.6640625" style="908"/>
    <col min="1025" max="1025" width="3.88671875" style="908" customWidth="1"/>
    <col min="1026" max="1026" width="1.44140625" style="908" customWidth="1"/>
    <col min="1027" max="1027" width="22.6640625" style="908" customWidth="1"/>
    <col min="1028" max="1028" width="10.88671875" style="908" customWidth="1"/>
    <col min="1029" max="1029" width="8.33203125" style="908" customWidth="1"/>
    <col min="1030" max="1030" width="1.44140625" style="908" customWidth="1"/>
    <col min="1031" max="1031" width="5.6640625" style="908" customWidth="1"/>
    <col min="1032" max="1032" width="2.44140625" style="908" customWidth="1"/>
    <col min="1033" max="1034" width="0" style="908" hidden="1" customWidth="1"/>
    <col min="1035" max="1035" width="12.88671875" style="908" customWidth="1"/>
    <col min="1036" max="1036" width="1.109375" style="908" customWidth="1"/>
    <col min="1037" max="1037" width="20.109375" style="908" customWidth="1"/>
    <col min="1038" max="1038" width="17.44140625" style="908" customWidth="1"/>
    <col min="1039" max="1280" width="13.6640625" style="908"/>
    <col min="1281" max="1281" width="3.88671875" style="908" customWidth="1"/>
    <col min="1282" max="1282" width="1.44140625" style="908" customWidth="1"/>
    <col min="1283" max="1283" width="22.6640625" style="908" customWidth="1"/>
    <col min="1284" max="1284" width="10.88671875" style="908" customWidth="1"/>
    <col min="1285" max="1285" width="8.33203125" style="908" customWidth="1"/>
    <col min="1286" max="1286" width="1.44140625" style="908" customWidth="1"/>
    <col min="1287" max="1287" width="5.6640625" style="908" customWidth="1"/>
    <col min="1288" max="1288" width="2.44140625" style="908" customWidth="1"/>
    <col min="1289" max="1290" width="0" style="908" hidden="1" customWidth="1"/>
    <col min="1291" max="1291" width="12.88671875" style="908" customWidth="1"/>
    <col min="1292" max="1292" width="1.109375" style="908" customWidth="1"/>
    <col min="1293" max="1293" width="20.109375" style="908" customWidth="1"/>
    <col min="1294" max="1294" width="17.44140625" style="908" customWidth="1"/>
    <col min="1295" max="1536" width="13.6640625" style="908"/>
    <col min="1537" max="1537" width="3.88671875" style="908" customWidth="1"/>
    <col min="1538" max="1538" width="1.44140625" style="908" customWidth="1"/>
    <col min="1539" max="1539" width="22.6640625" style="908" customWidth="1"/>
    <col min="1540" max="1540" width="10.88671875" style="908" customWidth="1"/>
    <col min="1541" max="1541" width="8.33203125" style="908" customWidth="1"/>
    <col min="1542" max="1542" width="1.44140625" style="908" customWidth="1"/>
    <col min="1543" max="1543" width="5.6640625" style="908" customWidth="1"/>
    <col min="1544" max="1544" width="2.44140625" style="908" customWidth="1"/>
    <col min="1545" max="1546" width="0" style="908" hidden="1" customWidth="1"/>
    <col min="1547" max="1547" width="12.88671875" style="908" customWidth="1"/>
    <col min="1548" max="1548" width="1.109375" style="908" customWidth="1"/>
    <col min="1549" max="1549" width="20.109375" style="908" customWidth="1"/>
    <col min="1550" max="1550" width="17.44140625" style="908" customWidth="1"/>
    <col min="1551" max="1792" width="13.6640625" style="908"/>
    <col min="1793" max="1793" width="3.88671875" style="908" customWidth="1"/>
    <col min="1794" max="1794" width="1.44140625" style="908" customWidth="1"/>
    <col min="1795" max="1795" width="22.6640625" style="908" customWidth="1"/>
    <col min="1796" max="1796" width="10.88671875" style="908" customWidth="1"/>
    <col min="1797" max="1797" width="8.33203125" style="908" customWidth="1"/>
    <col min="1798" max="1798" width="1.44140625" style="908" customWidth="1"/>
    <col min="1799" max="1799" width="5.6640625" style="908" customWidth="1"/>
    <col min="1800" max="1800" width="2.44140625" style="908" customWidth="1"/>
    <col min="1801" max="1802" width="0" style="908" hidden="1" customWidth="1"/>
    <col min="1803" max="1803" width="12.88671875" style="908" customWidth="1"/>
    <col min="1804" max="1804" width="1.109375" style="908" customWidth="1"/>
    <col min="1805" max="1805" width="20.109375" style="908" customWidth="1"/>
    <col min="1806" max="1806" width="17.44140625" style="908" customWidth="1"/>
    <col min="1807" max="2048" width="13.6640625" style="908"/>
    <col min="2049" max="2049" width="3.88671875" style="908" customWidth="1"/>
    <col min="2050" max="2050" width="1.44140625" style="908" customWidth="1"/>
    <col min="2051" max="2051" width="22.6640625" style="908" customWidth="1"/>
    <col min="2052" max="2052" width="10.88671875" style="908" customWidth="1"/>
    <col min="2053" max="2053" width="8.33203125" style="908" customWidth="1"/>
    <col min="2054" max="2054" width="1.44140625" style="908" customWidth="1"/>
    <col min="2055" max="2055" width="5.6640625" style="908" customWidth="1"/>
    <col min="2056" max="2056" width="2.44140625" style="908" customWidth="1"/>
    <col min="2057" max="2058" width="0" style="908" hidden="1" customWidth="1"/>
    <col min="2059" max="2059" width="12.88671875" style="908" customWidth="1"/>
    <col min="2060" max="2060" width="1.109375" style="908" customWidth="1"/>
    <col min="2061" max="2061" width="20.109375" style="908" customWidth="1"/>
    <col min="2062" max="2062" width="17.44140625" style="908" customWidth="1"/>
    <col min="2063" max="2304" width="13.6640625" style="908"/>
    <col min="2305" max="2305" width="3.88671875" style="908" customWidth="1"/>
    <col min="2306" max="2306" width="1.44140625" style="908" customWidth="1"/>
    <col min="2307" max="2307" width="22.6640625" style="908" customWidth="1"/>
    <col min="2308" max="2308" width="10.88671875" style="908" customWidth="1"/>
    <col min="2309" max="2309" width="8.33203125" style="908" customWidth="1"/>
    <col min="2310" max="2310" width="1.44140625" style="908" customWidth="1"/>
    <col min="2311" max="2311" width="5.6640625" style="908" customWidth="1"/>
    <col min="2312" max="2312" width="2.44140625" style="908" customWidth="1"/>
    <col min="2313" max="2314" width="0" style="908" hidden="1" customWidth="1"/>
    <col min="2315" max="2315" width="12.88671875" style="908" customWidth="1"/>
    <col min="2316" max="2316" width="1.109375" style="908" customWidth="1"/>
    <col min="2317" max="2317" width="20.109375" style="908" customWidth="1"/>
    <col min="2318" max="2318" width="17.44140625" style="908" customWidth="1"/>
    <col min="2319" max="2560" width="13.6640625" style="908"/>
    <col min="2561" max="2561" width="3.88671875" style="908" customWidth="1"/>
    <col min="2562" max="2562" width="1.44140625" style="908" customWidth="1"/>
    <col min="2563" max="2563" width="22.6640625" style="908" customWidth="1"/>
    <col min="2564" max="2564" width="10.88671875" style="908" customWidth="1"/>
    <col min="2565" max="2565" width="8.33203125" style="908" customWidth="1"/>
    <col min="2566" max="2566" width="1.44140625" style="908" customWidth="1"/>
    <col min="2567" max="2567" width="5.6640625" style="908" customWidth="1"/>
    <col min="2568" max="2568" width="2.44140625" style="908" customWidth="1"/>
    <col min="2569" max="2570" width="0" style="908" hidden="1" customWidth="1"/>
    <col min="2571" max="2571" width="12.88671875" style="908" customWidth="1"/>
    <col min="2572" max="2572" width="1.109375" style="908" customWidth="1"/>
    <col min="2573" max="2573" width="20.109375" style="908" customWidth="1"/>
    <col min="2574" max="2574" width="17.44140625" style="908" customWidth="1"/>
    <col min="2575" max="2816" width="13.6640625" style="908"/>
    <col min="2817" max="2817" width="3.88671875" style="908" customWidth="1"/>
    <col min="2818" max="2818" width="1.44140625" style="908" customWidth="1"/>
    <col min="2819" max="2819" width="22.6640625" style="908" customWidth="1"/>
    <col min="2820" max="2820" width="10.88671875" style="908" customWidth="1"/>
    <col min="2821" max="2821" width="8.33203125" style="908" customWidth="1"/>
    <col min="2822" max="2822" width="1.44140625" style="908" customWidth="1"/>
    <col min="2823" max="2823" width="5.6640625" style="908" customWidth="1"/>
    <col min="2824" max="2824" width="2.44140625" style="908" customWidth="1"/>
    <col min="2825" max="2826" width="0" style="908" hidden="1" customWidth="1"/>
    <col min="2827" max="2827" width="12.88671875" style="908" customWidth="1"/>
    <col min="2828" max="2828" width="1.109375" style="908" customWidth="1"/>
    <col min="2829" max="2829" width="20.109375" style="908" customWidth="1"/>
    <col min="2830" max="2830" width="17.44140625" style="908" customWidth="1"/>
    <col min="2831" max="3072" width="13.6640625" style="908"/>
    <col min="3073" max="3073" width="3.88671875" style="908" customWidth="1"/>
    <col min="3074" max="3074" width="1.44140625" style="908" customWidth="1"/>
    <col min="3075" max="3075" width="22.6640625" style="908" customWidth="1"/>
    <col min="3076" max="3076" width="10.88671875" style="908" customWidth="1"/>
    <col min="3077" max="3077" width="8.33203125" style="908" customWidth="1"/>
    <col min="3078" max="3078" width="1.44140625" style="908" customWidth="1"/>
    <col min="3079" max="3079" width="5.6640625" style="908" customWidth="1"/>
    <col min="3080" max="3080" width="2.44140625" style="908" customWidth="1"/>
    <col min="3081" max="3082" width="0" style="908" hidden="1" customWidth="1"/>
    <col min="3083" max="3083" width="12.88671875" style="908" customWidth="1"/>
    <col min="3084" max="3084" width="1.109375" style="908" customWidth="1"/>
    <col min="3085" max="3085" width="20.109375" style="908" customWidth="1"/>
    <col min="3086" max="3086" width="17.44140625" style="908" customWidth="1"/>
    <col min="3087" max="3328" width="13.6640625" style="908"/>
    <col min="3329" max="3329" width="3.88671875" style="908" customWidth="1"/>
    <col min="3330" max="3330" width="1.44140625" style="908" customWidth="1"/>
    <col min="3331" max="3331" width="22.6640625" style="908" customWidth="1"/>
    <col min="3332" max="3332" width="10.88671875" style="908" customWidth="1"/>
    <col min="3333" max="3333" width="8.33203125" style="908" customWidth="1"/>
    <col min="3334" max="3334" width="1.44140625" style="908" customWidth="1"/>
    <col min="3335" max="3335" width="5.6640625" style="908" customWidth="1"/>
    <col min="3336" max="3336" width="2.44140625" style="908" customWidth="1"/>
    <col min="3337" max="3338" width="0" style="908" hidden="1" customWidth="1"/>
    <col min="3339" max="3339" width="12.88671875" style="908" customWidth="1"/>
    <col min="3340" max="3340" width="1.109375" style="908" customWidth="1"/>
    <col min="3341" max="3341" width="20.109375" style="908" customWidth="1"/>
    <col min="3342" max="3342" width="17.44140625" style="908" customWidth="1"/>
    <col min="3343" max="3584" width="13.6640625" style="908"/>
    <col min="3585" max="3585" width="3.88671875" style="908" customWidth="1"/>
    <col min="3586" max="3586" width="1.44140625" style="908" customWidth="1"/>
    <col min="3587" max="3587" width="22.6640625" style="908" customWidth="1"/>
    <col min="3588" max="3588" width="10.88671875" style="908" customWidth="1"/>
    <col min="3589" max="3589" width="8.33203125" style="908" customWidth="1"/>
    <col min="3590" max="3590" width="1.44140625" style="908" customWidth="1"/>
    <col min="3591" max="3591" width="5.6640625" style="908" customWidth="1"/>
    <col min="3592" max="3592" width="2.44140625" style="908" customWidth="1"/>
    <col min="3593" max="3594" width="0" style="908" hidden="1" customWidth="1"/>
    <col min="3595" max="3595" width="12.88671875" style="908" customWidth="1"/>
    <col min="3596" max="3596" width="1.109375" style="908" customWidth="1"/>
    <col min="3597" max="3597" width="20.109375" style="908" customWidth="1"/>
    <col min="3598" max="3598" width="17.44140625" style="908" customWidth="1"/>
    <col min="3599" max="3840" width="13.6640625" style="908"/>
    <col min="3841" max="3841" width="3.88671875" style="908" customWidth="1"/>
    <col min="3842" max="3842" width="1.44140625" style="908" customWidth="1"/>
    <col min="3843" max="3843" width="22.6640625" style="908" customWidth="1"/>
    <col min="3844" max="3844" width="10.88671875" style="908" customWidth="1"/>
    <col min="3845" max="3845" width="8.33203125" style="908" customWidth="1"/>
    <col min="3846" max="3846" width="1.44140625" style="908" customWidth="1"/>
    <col min="3847" max="3847" width="5.6640625" style="908" customWidth="1"/>
    <col min="3848" max="3848" width="2.44140625" style="908" customWidth="1"/>
    <col min="3849" max="3850" width="0" style="908" hidden="1" customWidth="1"/>
    <col min="3851" max="3851" width="12.88671875" style="908" customWidth="1"/>
    <col min="3852" max="3852" width="1.109375" style="908" customWidth="1"/>
    <col min="3853" max="3853" width="20.109375" style="908" customWidth="1"/>
    <col min="3854" max="3854" width="17.44140625" style="908" customWidth="1"/>
    <col min="3855" max="4096" width="13.6640625" style="908"/>
    <col min="4097" max="4097" width="3.88671875" style="908" customWidth="1"/>
    <col min="4098" max="4098" width="1.44140625" style="908" customWidth="1"/>
    <col min="4099" max="4099" width="22.6640625" style="908" customWidth="1"/>
    <col min="4100" max="4100" width="10.88671875" style="908" customWidth="1"/>
    <col min="4101" max="4101" width="8.33203125" style="908" customWidth="1"/>
    <col min="4102" max="4102" width="1.44140625" style="908" customWidth="1"/>
    <col min="4103" max="4103" width="5.6640625" style="908" customWidth="1"/>
    <col min="4104" max="4104" width="2.44140625" style="908" customWidth="1"/>
    <col min="4105" max="4106" width="0" style="908" hidden="1" customWidth="1"/>
    <col min="4107" max="4107" width="12.88671875" style="908" customWidth="1"/>
    <col min="4108" max="4108" width="1.109375" style="908" customWidth="1"/>
    <col min="4109" max="4109" width="20.109375" style="908" customWidth="1"/>
    <col min="4110" max="4110" width="17.44140625" style="908" customWidth="1"/>
    <col min="4111" max="4352" width="13.6640625" style="908"/>
    <col min="4353" max="4353" width="3.88671875" style="908" customWidth="1"/>
    <col min="4354" max="4354" width="1.44140625" style="908" customWidth="1"/>
    <col min="4355" max="4355" width="22.6640625" style="908" customWidth="1"/>
    <col min="4356" max="4356" width="10.88671875" style="908" customWidth="1"/>
    <col min="4357" max="4357" width="8.33203125" style="908" customWidth="1"/>
    <col min="4358" max="4358" width="1.44140625" style="908" customWidth="1"/>
    <col min="4359" max="4359" width="5.6640625" style="908" customWidth="1"/>
    <col min="4360" max="4360" width="2.44140625" style="908" customWidth="1"/>
    <col min="4361" max="4362" width="0" style="908" hidden="1" customWidth="1"/>
    <col min="4363" max="4363" width="12.88671875" style="908" customWidth="1"/>
    <col min="4364" max="4364" width="1.109375" style="908" customWidth="1"/>
    <col min="4365" max="4365" width="20.109375" style="908" customWidth="1"/>
    <col min="4366" max="4366" width="17.44140625" style="908" customWidth="1"/>
    <col min="4367" max="4608" width="13.6640625" style="908"/>
    <col min="4609" max="4609" width="3.88671875" style="908" customWidth="1"/>
    <col min="4610" max="4610" width="1.44140625" style="908" customWidth="1"/>
    <col min="4611" max="4611" width="22.6640625" style="908" customWidth="1"/>
    <col min="4612" max="4612" width="10.88671875" style="908" customWidth="1"/>
    <col min="4613" max="4613" width="8.33203125" style="908" customWidth="1"/>
    <col min="4614" max="4614" width="1.44140625" style="908" customWidth="1"/>
    <col min="4615" max="4615" width="5.6640625" style="908" customWidth="1"/>
    <col min="4616" max="4616" width="2.44140625" style="908" customWidth="1"/>
    <col min="4617" max="4618" width="0" style="908" hidden="1" customWidth="1"/>
    <col min="4619" max="4619" width="12.88671875" style="908" customWidth="1"/>
    <col min="4620" max="4620" width="1.109375" style="908" customWidth="1"/>
    <col min="4621" max="4621" width="20.109375" style="908" customWidth="1"/>
    <col min="4622" max="4622" width="17.44140625" style="908" customWidth="1"/>
    <col min="4623" max="4864" width="13.6640625" style="908"/>
    <col min="4865" max="4865" width="3.88671875" style="908" customWidth="1"/>
    <col min="4866" max="4866" width="1.44140625" style="908" customWidth="1"/>
    <col min="4867" max="4867" width="22.6640625" style="908" customWidth="1"/>
    <col min="4868" max="4868" width="10.88671875" style="908" customWidth="1"/>
    <col min="4869" max="4869" width="8.33203125" style="908" customWidth="1"/>
    <col min="4870" max="4870" width="1.44140625" style="908" customWidth="1"/>
    <col min="4871" max="4871" width="5.6640625" style="908" customWidth="1"/>
    <col min="4872" max="4872" width="2.44140625" style="908" customWidth="1"/>
    <col min="4873" max="4874" width="0" style="908" hidden="1" customWidth="1"/>
    <col min="4875" max="4875" width="12.88671875" style="908" customWidth="1"/>
    <col min="4876" max="4876" width="1.109375" style="908" customWidth="1"/>
    <col min="4877" max="4877" width="20.109375" style="908" customWidth="1"/>
    <col min="4878" max="4878" width="17.44140625" style="908" customWidth="1"/>
    <col min="4879" max="5120" width="13.6640625" style="908"/>
    <col min="5121" max="5121" width="3.88671875" style="908" customWidth="1"/>
    <col min="5122" max="5122" width="1.44140625" style="908" customWidth="1"/>
    <col min="5123" max="5123" width="22.6640625" style="908" customWidth="1"/>
    <col min="5124" max="5124" width="10.88671875" style="908" customWidth="1"/>
    <col min="5125" max="5125" width="8.33203125" style="908" customWidth="1"/>
    <col min="5126" max="5126" width="1.44140625" style="908" customWidth="1"/>
    <col min="5127" max="5127" width="5.6640625" style="908" customWidth="1"/>
    <col min="5128" max="5128" width="2.44140625" style="908" customWidth="1"/>
    <col min="5129" max="5130" width="0" style="908" hidden="1" customWidth="1"/>
    <col min="5131" max="5131" width="12.88671875" style="908" customWidth="1"/>
    <col min="5132" max="5132" width="1.109375" style="908" customWidth="1"/>
    <col min="5133" max="5133" width="20.109375" style="908" customWidth="1"/>
    <col min="5134" max="5134" width="17.44140625" style="908" customWidth="1"/>
    <col min="5135" max="5376" width="13.6640625" style="908"/>
    <col min="5377" max="5377" width="3.88671875" style="908" customWidth="1"/>
    <col min="5378" max="5378" width="1.44140625" style="908" customWidth="1"/>
    <col min="5379" max="5379" width="22.6640625" style="908" customWidth="1"/>
    <col min="5380" max="5380" width="10.88671875" style="908" customWidth="1"/>
    <col min="5381" max="5381" width="8.33203125" style="908" customWidth="1"/>
    <col min="5382" max="5382" width="1.44140625" style="908" customWidth="1"/>
    <col min="5383" max="5383" width="5.6640625" style="908" customWidth="1"/>
    <col min="5384" max="5384" width="2.44140625" style="908" customWidth="1"/>
    <col min="5385" max="5386" width="0" style="908" hidden="1" customWidth="1"/>
    <col min="5387" max="5387" width="12.88671875" style="908" customWidth="1"/>
    <col min="5388" max="5388" width="1.109375" style="908" customWidth="1"/>
    <col min="5389" max="5389" width="20.109375" style="908" customWidth="1"/>
    <col min="5390" max="5390" width="17.44140625" style="908" customWidth="1"/>
    <col min="5391" max="5632" width="13.6640625" style="908"/>
    <col min="5633" max="5633" width="3.88671875" style="908" customWidth="1"/>
    <col min="5634" max="5634" width="1.44140625" style="908" customWidth="1"/>
    <col min="5635" max="5635" width="22.6640625" style="908" customWidth="1"/>
    <col min="5636" max="5636" width="10.88671875" style="908" customWidth="1"/>
    <col min="5637" max="5637" width="8.33203125" style="908" customWidth="1"/>
    <col min="5638" max="5638" width="1.44140625" style="908" customWidth="1"/>
    <col min="5639" max="5639" width="5.6640625" style="908" customWidth="1"/>
    <col min="5640" max="5640" width="2.44140625" style="908" customWidth="1"/>
    <col min="5641" max="5642" width="0" style="908" hidden="1" customWidth="1"/>
    <col min="5643" max="5643" width="12.88671875" style="908" customWidth="1"/>
    <col min="5644" max="5644" width="1.109375" style="908" customWidth="1"/>
    <col min="5645" max="5645" width="20.109375" style="908" customWidth="1"/>
    <col min="5646" max="5646" width="17.44140625" style="908" customWidth="1"/>
    <col min="5647" max="5888" width="13.6640625" style="908"/>
    <col min="5889" max="5889" width="3.88671875" style="908" customWidth="1"/>
    <col min="5890" max="5890" width="1.44140625" style="908" customWidth="1"/>
    <col min="5891" max="5891" width="22.6640625" style="908" customWidth="1"/>
    <col min="5892" max="5892" width="10.88671875" style="908" customWidth="1"/>
    <col min="5893" max="5893" width="8.33203125" style="908" customWidth="1"/>
    <col min="5894" max="5894" width="1.44140625" style="908" customWidth="1"/>
    <col min="5895" max="5895" width="5.6640625" style="908" customWidth="1"/>
    <col min="5896" max="5896" width="2.44140625" style="908" customWidth="1"/>
    <col min="5897" max="5898" width="0" style="908" hidden="1" customWidth="1"/>
    <col min="5899" max="5899" width="12.88671875" style="908" customWidth="1"/>
    <col min="5900" max="5900" width="1.109375" style="908" customWidth="1"/>
    <col min="5901" max="5901" width="20.109375" style="908" customWidth="1"/>
    <col min="5902" max="5902" width="17.44140625" style="908" customWidth="1"/>
    <col min="5903" max="6144" width="13.6640625" style="908"/>
    <col min="6145" max="6145" width="3.88671875" style="908" customWidth="1"/>
    <col min="6146" max="6146" width="1.44140625" style="908" customWidth="1"/>
    <col min="6147" max="6147" width="22.6640625" style="908" customWidth="1"/>
    <col min="6148" max="6148" width="10.88671875" style="908" customWidth="1"/>
    <col min="6149" max="6149" width="8.33203125" style="908" customWidth="1"/>
    <col min="6150" max="6150" width="1.44140625" style="908" customWidth="1"/>
    <col min="6151" max="6151" width="5.6640625" style="908" customWidth="1"/>
    <col min="6152" max="6152" width="2.44140625" style="908" customWidth="1"/>
    <col min="6153" max="6154" width="0" style="908" hidden="1" customWidth="1"/>
    <col min="6155" max="6155" width="12.88671875" style="908" customWidth="1"/>
    <col min="6156" max="6156" width="1.109375" style="908" customWidth="1"/>
    <col min="6157" max="6157" width="20.109375" style="908" customWidth="1"/>
    <col min="6158" max="6158" width="17.44140625" style="908" customWidth="1"/>
    <col min="6159" max="6400" width="13.6640625" style="908"/>
    <col min="6401" max="6401" width="3.88671875" style="908" customWidth="1"/>
    <col min="6402" max="6402" width="1.44140625" style="908" customWidth="1"/>
    <col min="6403" max="6403" width="22.6640625" style="908" customWidth="1"/>
    <col min="6404" max="6404" width="10.88671875" style="908" customWidth="1"/>
    <col min="6405" max="6405" width="8.33203125" style="908" customWidth="1"/>
    <col min="6406" max="6406" width="1.44140625" style="908" customWidth="1"/>
    <col min="6407" max="6407" width="5.6640625" style="908" customWidth="1"/>
    <col min="6408" max="6408" width="2.44140625" style="908" customWidth="1"/>
    <col min="6409" max="6410" width="0" style="908" hidden="1" customWidth="1"/>
    <col min="6411" max="6411" width="12.88671875" style="908" customWidth="1"/>
    <col min="6412" max="6412" width="1.109375" style="908" customWidth="1"/>
    <col min="6413" max="6413" width="20.109375" style="908" customWidth="1"/>
    <col min="6414" max="6414" width="17.44140625" style="908" customWidth="1"/>
    <col min="6415" max="6656" width="13.6640625" style="908"/>
    <col min="6657" max="6657" width="3.88671875" style="908" customWidth="1"/>
    <col min="6658" max="6658" width="1.44140625" style="908" customWidth="1"/>
    <col min="6659" max="6659" width="22.6640625" style="908" customWidth="1"/>
    <col min="6660" max="6660" width="10.88671875" style="908" customWidth="1"/>
    <col min="6661" max="6661" width="8.33203125" style="908" customWidth="1"/>
    <col min="6662" max="6662" width="1.44140625" style="908" customWidth="1"/>
    <col min="6663" max="6663" width="5.6640625" style="908" customWidth="1"/>
    <col min="6664" max="6664" width="2.44140625" style="908" customWidth="1"/>
    <col min="6665" max="6666" width="0" style="908" hidden="1" customWidth="1"/>
    <col min="6667" max="6667" width="12.88671875" style="908" customWidth="1"/>
    <col min="6668" max="6668" width="1.109375" style="908" customWidth="1"/>
    <col min="6669" max="6669" width="20.109375" style="908" customWidth="1"/>
    <col min="6670" max="6670" width="17.44140625" style="908" customWidth="1"/>
    <col min="6671" max="6912" width="13.6640625" style="908"/>
    <col min="6913" max="6913" width="3.88671875" style="908" customWidth="1"/>
    <col min="6914" max="6914" width="1.44140625" style="908" customWidth="1"/>
    <col min="6915" max="6915" width="22.6640625" style="908" customWidth="1"/>
    <col min="6916" max="6916" width="10.88671875" style="908" customWidth="1"/>
    <col min="6917" max="6917" width="8.33203125" style="908" customWidth="1"/>
    <col min="6918" max="6918" width="1.44140625" style="908" customWidth="1"/>
    <col min="6919" max="6919" width="5.6640625" style="908" customWidth="1"/>
    <col min="6920" max="6920" width="2.44140625" style="908" customWidth="1"/>
    <col min="6921" max="6922" width="0" style="908" hidden="1" customWidth="1"/>
    <col min="6923" max="6923" width="12.88671875" style="908" customWidth="1"/>
    <col min="6924" max="6924" width="1.109375" style="908" customWidth="1"/>
    <col min="6925" max="6925" width="20.109375" style="908" customWidth="1"/>
    <col min="6926" max="6926" width="17.44140625" style="908" customWidth="1"/>
    <col min="6927" max="7168" width="13.6640625" style="908"/>
    <col min="7169" max="7169" width="3.88671875" style="908" customWidth="1"/>
    <col min="7170" max="7170" width="1.44140625" style="908" customWidth="1"/>
    <col min="7171" max="7171" width="22.6640625" style="908" customWidth="1"/>
    <col min="7172" max="7172" width="10.88671875" style="908" customWidth="1"/>
    <col min="7173" max="7173" width="8.33203125" style="908" customWidth="1"/>
    <col min="7174" max="7174" width="1.44140625" style="908" customWidth="1"/>
    <col min="7175" max="7175" width="5.6640625" style="908" customWidth="1"/>
    <col min="7176" max="7176" width="2.44140625" style="908" customWidth="1"/>
    <col min="7177" max="7178" width="0" style="908" hidden="1" customWidth="1"/>
    <col min="7179" max="7179" width="12.88671875" style="908" customWidth="1"/>
    <col min="7180" max="7180" width="1.109375" style="908" customWidth="1"/>
    <col min="7181" max="7181" width="20.109375" style="908" customWidth="1"/>
    <col min="7182" max="7182" width="17.44140625" style="908" customWidth="1"/>
    <col min="7183" max="7424" width="13.6640625" style="908"/>
    <col min="7425" max="7425" width="3.88671875" style="908" customWidth="1"/>
    <col min="7426" max="7426" width="1.44140625" style="908" customWidth="1"/>
    <col min="7427" max="7427" width="22.6640625" style="908" customWidth="1"/>
    <col min="7428" max="7428" width="10.88671875" style="908" customWidth="1"/>
    <col min="7429" max="7429" width="8.33203125" style="908" customWidth="1"/>
    <col min="7430" max="7430" width="1.44140625" style="908" customWidth="1"/>
    <col min="7431" max="7431" width="5.6640625" style="908" customWidth="1"/>
    <col min="7432" max="7432" width="2.44140625" style="908" customWidth="1"/>
    <col min="7433" max="7434" width="0" style="908" hidden="1" customWidth="1"/>
    <col min="7435" max="7435" width="12.88671875" style="908" customWidth="1"/>
    <col min="7436" max="7436" width="1.109375" style="908" customWidth="1"/>
    <col min="7437" max="7437" width="20.109375" style="908" customWidth="1"/>
    <col min="7438" max="7438" width="17.44140625" style="908" customWidth="1"/>
    <col min="7439" max="7680" width="13.6640625" style="908"/>
    <col min="7681" max="7681" width="3.88671875" style="908" customWidth="1"/>
    <col min="7682" max="7682" width="1.44140625" style="908" customWidth="1"/>
    <col min="7683" max="7683" width="22.6640625" style="908" customWidth="1"/>
    <col min="7684" max="7684" width="10.88671875" style="908" customWidth="1"/>
    <col min="7685" max="7685" width="8.33203125" style="908" customWidth="1"/>
    <col min="7686" max="7686" width="1.44140625" style="908" customWidth="1"/>
    <col min="7687" max="7687" width="5.6640625" style="908" customWidth="1"/>
    <col min="7688" max="7688" width="2.44140625" style="908" customWidth="1"/>
    <col min="7689" max="7690" width="0" style="908" hidden="1" customWidth="1"/>
    <col min="7691" max="7691" width="12.88671875" style="908" customWidth="1"/>
    <col min="7692" max="7692" width="1.109375" style="908" customWidth="1"/>
    <col min="7693" max="7693" width="20.109375" style="908" customWidth="1"/>
    <col min="7694" max="7694" width="17.44140625" style="908" customWidth="1"/>
    <col min="7695" max="7936" width="13.6640625" style="908"/>
    <col min="7937" max="7937" width="3.88671875" style="908" customWidth="1"/>
    <col min="7938" max="7938" width="1.44140625" style="908" customWidth="1"/>
    <col min="7939" max="7939" width="22.6640625" style="908" customWidth="1"/>
    <col min="7940" max="7940" width="10.88671875" style="908" customWidth="1"/>
    <col min="7941" max="7941" width="8.33203125" style="908" customWidth="1"/>
    <col min="7942" max="7942" width="1.44140625" style="908" customWidth="1"/>
    <col min="7943" max="7943" width="5.6640625" style="908" customWidth="1"/>
    <col min="7944" max="7944" width="2.44140625" style="908" customWidth="1"/>
    <col min="7945" max="7946" width="0" style="908" hidden="1" customWidth="1"/>
    <col min="7947" max="7947" width="12.88671875" style="908" customWidth="1"/>
    <col min="7948" max="7948" width="1.109375" style="908" customWidth="1"/>
    <col min="7949" max="7949" width="20.109375" style="908" customWidth="1"/>
    <col min="7950" max="7950" width="17.44140625" style="908" customWidth="1"/>
    <col min="7951" max="8192" width="13.6640625" style="908"/>
    <col min="8193" max="8193" width="3.88671875" style="908" customWidth="1"/>
    <col min="8194" max="8194" width="1.44140625" style="908" customWidth="1"/>
    <col min="8195" max="8195" width="22.6640625" style="908" customWidth="1"/>
    <col min="8196" max="8196" width="10.88671875" style="908" customWidth="1"/>
    <col min="8197" max="8197" width="8.33203125" style="908" customWidth="1"/>
    <col min="8198" max="8198" width="1.44140625" style="908" customWidth="1"/>
    <col min="8199" max="8199" width="5.6640625" style="908" customWidth="1"/>
    <col min="8200" max="8200" width="2.44140625" style="908" customWidth="1"/>
    <col min="8201" max="8202" width="0" style="908" hidden="1" customWidth="1"/>
    <col min="8203" max="8203" width="12.88671875" style="908" customWidth="1"/>
    <col min="8204" max="8204" width="1.109375" style="908" customWidth="1"/>
    <col min="8205" max="8205" width="20.109375" style="908" customWidth="1"/>
    <col min="8206" max="8206" width="17.44140625" style="908" customWidth="1"/>
    <col min="8207" max="8448" width="13.6640625" style="908"/>
    <col min="8449" max="8449" width="3.88671875" style="908" customWidth="1"/>
    <col min="8450" max="8450" width="1.44140625" style="908" customWidth="1"/>
    <col min="8451" max="8451" width="22.6640625" style="908" customWidth="1"/>
    <col min="8452" max="8452" width="10.88671875" style="908" customWidth="1"/>
    <col min="8453" max="8453" width="8.33203125" style="908" customWidth="1"/>
    <col min="8454" max="8454" width="1.44140625" style="908" customWidth="1"/>
    <col min="8455" max="8455" width="5.6640625" style="908" customWidth="1"/>
    <col min="8456" max="8456" width="2.44140625" style="908" customWidth="1"/>
    <col min="8457" max="8458" width="0" style="908" hidden="1" customWidth="1"/>
    <col min="8459" max="8459" width="12.88671875" style="908" customWidth="1"/>
    <col min="8460" max="8460" width="1.109375" style="908" customWidth="1"/>
    <col min="8461" max="8461" width="20.109375" style="908" customWidth="1"/>
    <col min="8462" max="8462" width="17.44140625" style="908" customWidth="1"/>
    <col min="8463" max="8704" width="13.6640625" style="908"/>
    <col min="8705" max="8705" width="3.88671875" style="908" customWidth="1"/>
    <col min="8706" max="8706" width="1.44140625" style="908" customWidth="1"/>
    <col min="8707" max="8707" width="22.6640625" style="908" customWidth="1"/>
    <col min="8708" max="8708" width="10.88671875" style="908" customWidth="1"/>
    <col min="8709" max="8709" width="8.33203125" style="908" customWidth="1"/>
    <col min="8710" max="8710" width="1.44140625" style="908" customWidth="1"/>
    <col min="8711" max="8711" width="5.6640625" style="908" customWidth="1"/>
    <col min="8712" max="8712" width="2.44140625" style="908" customWidth="1"/>
    <col min="8713" max="8714" width="0" style="908" hidden="1" customWidth="1"/>
    <col min="8715" max="8715" width="12.88671875" style="908" customWidth="1"/>
    <col min="8716" max="8716" width="1.109375" style="908" customWidth="1"/>
    <col min="8717" max="8717" width="20.109375" style="908" customWidth="1"/>
    <col min="8718" max="8718" width="17.44140625" style="908" customWidth="1"/>
    <col min="8719" max="8960" width="13.6640625" style="908"/>
    <col min="8961" max="8961" width="3.88671875" style="908" customWidth="1"/>
    <col min="8962" max="8962" width="1.44140625" style="908" customWidth="1"/>
    <col min="8963" max="8963" width="22.6640625" style="908" customWidth="1"/>
    <col min="8964" max="8964" width="10.88671875" style="908" customWidth="1"/>
    <col min="8965" max="8965" width="8.33203125" style="908" customWidth="1"/>
    <col min="8966" max="8966" width="1.44140625" style="908" customWidth="1"/>
    <col min="8967" max="8967" width="5.6640625" style="908" customWidth="1"/>
    <col min="8968" max="8968" width="2.44140625" style="908" customWidth="1"/>
    <col min="8969" max="8970" width="0" style="908" hidden="1" customWidth="1"/>
    <col min="8971" max="8971" width="12.88671875" style="908" customWidth="1"/>
    <col min="8972" max="8972" width="1.109375" style="908" customWidth="1"/>
    <col min="8973" max="8973" width="20.109375" style="908" customWidth="1"/>
    <col min="8974" max="8974" width="17.44140625" style="908" customWidth="1"/>
    <col min="8975" max="9216" width="13.6640625" style="908"/>
    <col min="9217" max="9217" width="3.88671875" style="908" customWidth="1"/>
    <col min="9218" max="9218" width="1.44140625" style="908" customWidth="1"/>
    <col min="9219" max="9219" width="22.6640625" style="908" customWidth="1"/>
    <col min="9220" max="9220" width="10.88671875" style="908" customWidth="1"/>
    <col min="9221" max="9221" width="8.33203125" style="908" customWidth="1"/>
    <col min="9222" max="9222" width="1.44140625" style="908" customWidth="1"/>
    <col min="9223" max="9223" width="5.6640625" style="908" customWidth="1"/>
    <col min="9224" max="9224" width="2.44140625" style="908" customWidth="1"/>
    <col min="9225" max="9226" width="0" style="908" hidden="1" customWidth="1"/>
    <col min="9227" max="9227" width="12.88671875" style="908" customWidth="1"/>
    <col min="9228" max="9228" width="1.109375" style="908" customWidth="1"/>
    <col min="9229" max="9229" width="20.109375" style="908" customWidth="1"/>
    <col min="9230" max="9230" width="17.44140625" style="908" customWidth="1"/>
    <col min="9231" max="9472" width="13.6640625" style="908"/>
    <col min="9473" max="9473" width="3.88671875" style="908" customWidth="1"/>
    <col min="9474" max="9474" width="1.44140625" style="908" customWidth="1"/>
    <col min="9475" max="9475" width="22.6640625" style="908" customWidth="1"/>
    <col min="9476" max="9476" width="10.88671875" style="908" customWidth="1"/>
    <col min="9477" max="9477" width="8.33203125" style="908" customWidth="1"/>
    <col min="9478" max="9478" width="1.44140625" style="908" customWidth="1"/>
    <col min="9479" max="9479" width="5.6640625" style="908" customWidth="1"/>
    <col min="9480" max="9480" width="2.44140625" style="908" customWidth="1"/>
    <col min="9481" max="9482" width="0" style="908" hidden="1" customWidth="1"/>
    <col min="9483" max="9483" width="12.88671875" style="908" customWidth="1"/>
    <col min="9484" max="9484" width="1.109375" style="908" customWidth="1"/>
    <col min="9485" max="9485" width="20.109375" style="908" customWidth="1"/>
    <col min="9486" max="9486" width="17.44140625" style="908" customWidth="1"/>
    <col min="9487" max="9728" width="13.6640625" style="908"/>
    <col min="9729" max="9729" width="3.88671875" style="908" customWidth="1"/>
    <col min="9730" max="9730" width="1.44140625" style="908" customWidth="1"/>
    <col min="9731" max="9731" width="22.6640625" style="908" customWidth="1"/>
    <col min="9732" max="9732" width="10.88671875" style="908" customWidth="1"/>
    <col min="9733" max="9733" width="8.33203125" style="908" customWidth="1"/>
    <col min="9734" max="9734" width="1.44140625" style="908" customWidth="1"/>
    <col min="9735" max="9735" width="5.6640625" style="908" customWidth="1"/>
    <col min="9736" max="9736" width="2.44140625" style="908" customWidth="1"/>
    <col min="9737" max="9738" width="0" style="908" hidden="1" customWidth="1"/>
    <col min="9739" max="9739" width="12.88671875" style="908" customWidth="1"/>
    <col min="9740" max="9740" width="1.109375" style="908" customWidth="1"/>
    <col min="9741" max="9741" width="20.109375" style="908" customWidth="1"/>
    <col min="9742" max="9742" width="17.44140625" style="908" customWidth="1"/>
    <col min="9743" max="9984" width="13.6640625" style="908"/>
    <col min="9985" max="9985" width="3.88671875" style="908" customWidth="1"/>
    <col min="9986" max="9986" width="1.44140625" style="908" customWidth="1"/>
    <col min="9987" max="9987" width="22.6640625" style="908" customWidth="1"/>
    <col min="9988" max="9988" width="10.88671875" style="908" customWidth="1"/>
    <col min="9989" max="9989" width="8.33203125" style="908" customWidth="1"/>
    <col min="9990" max="9990" width="1.44140625" style="908" customWidth="1"/>
    <col min="9991" max="9991" width="5.6640625" style="908" customWidth="1"/>
    <col min="9992" max="9992" width="2.44140625" style="908" customWidth="1"/>
    <col min="9993" max="9994" width="0" style="908" hidden="1" customWidth="1"/>
    <col min="9995" max="9995" width="12.88671875" style="908" customWidth="1"/>
    <col min="9996" max="9996" width="1.109375" style="908" customWidth="1"/>
    <col min="9997" max="9997" width="20.109375" style="908" customWidth="1"/>
    <col min="9998" max="9998" width="17.44140625" style="908" customWidth="1"/>
    <col min="9999" max="10240" width="13.6640625" style="908"/>
    <col min="10241" max="10241" width="3.88671875" style="908" customWidth="1"/>
    <col min="10242" max="10242" width="1.44140625" style="908" customWidth="1"/>
    <col min="10243" max="10243" width="22.6640625" style="908" customWidth="1"/>
    <col min="10244" max="10244" width="10.88671875" style="908" customWidth="1"/>
    <col min="10245" max="10245" width="8.33203125" style="908" customWidth="1"/>
    <col min="10246" max="10246" width="1.44140625" style="908" customWidth="1"/>
    <col min="10247" max="10247" width="5.6640625" style="908" customWidth="1"/>
    <col min="10248" max="10248" width="2.44140625" style="908" customWidth="1"/>
    <col min="10249" max="10250" width="0" style="908" hidden="1" customWidth="1"/>
    <col min="10251" max="10251" width="12.88671875" style="908" customWidth="1"/>
    <col min="10252" max="10252" width="1.109375" style="908" customWidth="1"/>
    <col min="10253" max="10253" width="20.109375" style="908" customWidth="1"/>
    <col min="10254" max="10254" width="17.44140625" style="908" customWidth="1"/>
    <col min="10255" max="10496" width="13.6640625" style="908"/>
    <col min="10497" max="10497" width="3.88671875" style="908" customWidth="1"/>
    <col min="10498" max="10498" width="1.44140625" style="908" customWidth="1"/>
    <col min="10499" max="10499" width="22.6640625" style="908" customWidth="1"/>
    <col min="10500" max="10500" width="10.88671875" style="908" customWidth="1"/>
    <col min="10501" max="10501" width="8.33203125" style="908" customWidth="1"/>
    <col min="10502" max="10502" width="1.44140625" style="908" customWidth="1"/>
    <col min="10503" max="10503" width="5.6640625" style="908" customWidth="1"/>
    <col min="10504" max="10504" width="2.44140625" style="908" customWidth="1"/>
    <col min="10505" max="10506" width="0" style="908" hidden="1" customWidth="1"/>
    <col min="10507" max="10507" width="12.88671875" style="908" customWidth="1"/>
    <col min="10508" max="10508" width="1.109375" style="908" customWidth="1"/>
    <col min="10509" max="10509" width="20.109375" style="908" customWidth="1"/>
    <col min="10510" max="10510" width="17.44140625" style="908" customWidth="1"/>
    <col min="10511" max="10752" width="13.6640625" style="908"/>
    <col min="10753" max="10753" width="3.88671875" style="908" customWidth="1"/>
    <col min="10754" max="10754" width="1.44140625" style="908" customWidth="1"/>
    <col min="10755" max="10755" width="22.6640625" style="908" customWidth="1"/>
    <col min="10756" max="10756" width="10.88671875" style="908" customWidth="1"/>
    <col min="10757" max="10757" width="8.33203125" style="908" customWidth="1"/>
    <col min="10758" max="10758" width="1.44140625" style="908" customWidth="1"/>
    <col min="10759" max="10759" width="5.6640625" style="908" customWidth="1"/>
    <col min="10760" max="10760" width="2.44140625" style="908" customWidth="1"/>
    <col min="10761" max="10762" width="0" style="908" hidden="1" customWidth="1"/>
    <col min="10763" max="10763" width="12.88671875" style="908" customWidth="1"/>
    <col min="10764" max="10764" width="1.109375" style="908" customWidth="1"/>
    <col min="10765" max="10765" width="20.109375" style="908" customWidth="1"/>
    <col min="10766" max="10766" width="17.44140625" style="908" customWidth="1"/>
    <col min="10767" max="11008" width="13.6640625" style="908"/>
    <col min="11009" max="11009" width="3.88671875" style="908" customWidth="1"/>
    <col min="11010" max="11010" width="1.44140625" style="908" customWidth="1"/>
    <col min="11011" max="11011" width="22.6640625" style="908" customWidth="1"/>
    <col min="11012" max="11012" width="10.88671875" style="908" customWidth="1"/>
    <col min="11013" max="11013" width="8.33203125" style="908" customWidth="1"/>
    <col min="11014" max="11014" width="1.44140625" style="908" customWidth="1"/>
    <col min="11015" max="11015" width="5.6640625" style="908" customWidth="1"/>
    <col min="11016" max="11016" width="2.44140625" style="908" customWidth="1"/>
    <col min="11017" max="11018" width="0" style="908" hidden="1" customWidth="1"/>
    <col min="11019" max="11019" width="12.88671875" style="908" customWidth="1"/>
    <col min="11020" max="11020" width="1.109375" style="908" customWidth="1"/>
    <col min="11021" max="11021" width="20.109375" style="908" customWidth="1"/>
    <col min="11022" max="11022" width="17.44140625" style="908" customWidth="1"/>
    <col min="11023" max="11264" width="13.6640625" style="908"/>
    <col min="11265" max="11265" width="3.88671875" style="908" customWidth="1"/>
    <col min="11266" max="11266" width="1.44140625" style="908" customWidth="1"/>
    <col min="11267" max="11267" width="22.6640625" style="908" customWidth="1"/>
    <col min="11268" max="11268" width="10.88671875" style="908" customWidth="1"/>
    <col min="11269" max="11269" width="8.33203125" style="908" customWidth="1"/>
    <col min="11270" max="11270" width="1.44140625" style="908" customWidth="1"/>
    <col min="11271" max="11271" width="5.6640625" style="908" customWidth="1"/>
    <col min="11272" max="11272" width="2.44140625" style="908" customWidth="1"/>
    <col min="11273" max="11274" width="0" style="908" hidden="1" customWidth="1"/>
    <col min="11275" max="11275" width="12.88671875" style="908" customWidth="1"/>
    <col min="11276" max="11276" width="1.109375" style="908" customWidth="1"/>
    <col min="11277" max="11277" width="20.109375" style="908" customWidth="1"/>
    <col min="11278" max="11278" width="17.44140625" style="908" customWidth="1"/>
    <col min="11279" max="11520" width="13.6640625" style="908"/>
    <col min="11521" max="11521" width="3.88671875" style="908" customWidth="1"/>
    <col min="11522" max="11522" width="1.44140625" style="908" customWidth="1"/>
    <col min="11523" max="11523" width="22.6640625" style="908" customWidth="1"/>
    <col min="11524" max="11524" width="10.88671875" style="908" customWidth="1"/>
    <col min="11525" max="11525" width="8.33203125" style="908" customWidth="1"/>
    <col min="11526" max="11526" width="1.44140625" style="908" customWidth="1"/>
    <col min="11527" max="11527" width="5.6640625" style="908" customWidth="1"/>
    <col min="11528" max="11528" width="2.44140625" style="908" customWidth="1"/>
    <col min="11529" max="11530" width="0" style="908" hidden="1" customWidth="1"/>
    <col min="11531" max="11531" width="12.88671875" style="908" customWidth="1"/>
    <col min="11532" max="11532" width="1.109375" style="908" customWidth="1"/>
    <col min="11533" max="11533" width="20.109375" style="908" customWidth="1"/>
    <col min="11534" max="11534" width="17.44140625" style="908" customWidth="1"/>
    <col min="11535" max="11776" width="13.6640625" style="908"/>
    <col min="11777" max="11777" width="3.88671875" style="908" customWidth="1"/>
    <col min="11778" max="11778" width="1.44140625" style="908" customWidth="1"/>
    <col min="11779" max="11779" width="22.6640625" style="908" customWidth="1"/>
    <col min="11780" max="11780" width="10.88671875" style="908" customWidth="1"/>
    <col min="11781" max="11781" width="8.33203125" style="908" customWidth="1"/>
    <col min="11782" max="11782" width="1.44140625" style="908" customWidth="1"/>
    <col min="11783" max="11783" width="5.6640625" style="908" customWidth="1"/>
    <col min="11784" max="11784" width="2.44140625" style="908" customWidth="1"/>
    <col min="11785" max="11786" width="0" style="908" hidden="1" customWidth="1"/>
    <col min="11787" max="11787" width="12.88671875" style="908" customWidth="1"/>
    <col min="11788" max="11788" width="1.109375" style="908" customWidth="1"/>
    <col min="11789" max="11789" width="20.109375" style="908" customWidth="1"/>
    <col min="11790" max="11790" width="17.44140625" style="908" customWidth="1"/>
    <col min="11791" max="12032" width="13.6640625" style="908"/>
    <col min="12033" max="12033" width="3.88671875" style="908" customWidth="1"/>
    <col min="12034" max="12034" width="1.44140625" style="908" customWidth="1"/>
    <col min="12035" max="12035" width="22.6640625" style="908" customWidth="1"/>
    <col min="12036" max="12036" width="10.88671875" style="908" customWidth="1"/>
    <col min="12037" max="12037" width="8.33203125" style="908" customWidth="1"/>
    <col min="12038" max="12038" width="1.44140625" style="908" customWidth="1"/>
    <col min="12039" max="12039" width="5.6640625" style="908" customWidth="1"/>
    <col min="12040" max="12040" width="2.44140625" style="908" customWidth="1"/>
    <col min="12041" max="12042" width="0" style="908" hidden="1" customWidth="1"/>
    <col min="12043" max="12043" width="12.88671875" style="908" customWidth="1"/>
    <col min="12044" max="12044" width="1.109375" style="908" customWidth="1"/>
    <col min="12045" max="12045" width="20.109375" style="908" customWidth="1"/>
    <col min="12046" max="12046" width="17.44140625" style="908" customWidth="1"/>
    <col min="12047" max="12288" width="13.6640625" style="908"/>
    <col min="12289" max="12289" width="3.88671875" style="908" customWidth="1"/>
    <col min="12290" max="12290" width="1.44140625" style="908" customWidth="1"/>
    <col min="12291" max="12291" width="22.6640625" style="908" customWidth="1"/>
    <col min="12292" max="12292" width="10.88671875" style="908" customWidth="1"/>
    <col min="12293" max="12293" width="8.33203125" style="908" customWidth="1"/>
    <col min="12294" max="12294" width="1.44140625" style="908" customWidth="1"/>
    <col min="12295" max="12295" width="5.6640625" style="908" customWidth="1"/>
    <col min="12296" max="12296" width="2.44140625" style="908" customWidth="1"/>
    <col min="12297" max="12298" width="0" style="908" hidden="1" customWidth="1"/>
    <col min="12299" max="12299" width="12.88671875" style="908" customWidth="1"/>
    <col min="12300" max="12300" width="1.109375" style="908" customWidth="1"/>
    <col min="12301" max="12301" width="20.109375" style="908" customWidth="1"/>
    <col min="12302" max="12302" width="17.44140625" style="908" customWidth="1"/>
    <col min="12303" max="12544" width="13.6640625" style="908"/>
    <col min="12545" max="12545" width="3.88671875" style="908" customWidth="1"/>
    <col min="12546" max="12546" width="1.44140625" style="908" customWidth="1"/>
    <col min="12547" max="12547" width="22.6640625" style="908" customWidth="1"/>
    <col min="12548" max="12548" width="10.88671875" style="908" customWidth="1"/>
    <col min="12549" max="12549" width="8.33203125" style="908" customWidth="1"/>
    <col min="12550" max="12550" width="1.44140625" style="908" customWidth="1"/>
    <col min="12551" max="12551" width="5.6640625" style="908" customWidth="1"/>
    <col min="12552" max="12552" width="2.44140625" style="908" customWidth="1"/>
    <col min="12553" max="12554" width="0" style="908" hidden="1" customWidth="1"/>
    <col min="12555" max="12555" width="12.88671875" style="908" customWidth="1"/>
    <col min="12556" max="12556" width="1.109375" style="908" customWidth="1"/>
    <col min="12557" max="12557" width="20.109375" style="908" customWidth="1"/>
    <col min="12558" max="12558" width="17.44140625" style="908" customWidth="1"/>
    <col min="12559" max="12800" width="13.6640625" style="908"/>
    <col min="12801" max="12801" width="3.88671875" style="908" customWidth="1"/>
    <col min="12802" max="12802" width="1.44140625" style="908" customWidth="1"/>
    <col min="12803" max="12803" width="22.6640625" style="908" customWidth="1"/>
    <col min="12804" max="12804" width="10.88671875" style="908" customWidth="1"/>
    <col min="12805" max="12805" width="8.33203125" style="908" customWidth="1"/>
    <col min="12806" max="12806" width="1.44140625" style="908" customWidth="1"/>
    <col min="12807" max="12807" width="5.6640625" style="908" customWidth="1"/>
    <col min="12808" max="12808" width="2.44140625" style="908" customWidth="1"/>
    <col min="12809" max="12810" width="0" style="908" hidden="1" customWidth="1"/>
    <col min="12811" max="12811" width="12.88671875" style="908" customWidth="1"/>
    <col min="12812" max="12812" width="1.109375" style="908" customWidth="1"/>
    <col min="12813" max="12813" width="20.109375" style="908" customWidth="1"/>
    <col min="12814" max="12814" width="17.44140625" style="908" customWidth="1"/>
    <col min="12815" max="13056" width="13.6640625" style="908"/>
    <col min="13057" max="13057" width="3.88671875" style="908" customWidth="1"/>
    <col min="13058" max="13058" width="1.44140625" style="908" customWidth="1"/>
    <col min="13059" max="13059" width="22.6640625" style="908" customWidth="1"/>
    <col min="13060" max="13060" width="10.88671875" style="908" customWidth="1"/>
    <col min="13061" max="13061" width="8.33203125" style="908" customWidth="1"/>
    <col min="13062" max="13062" width="1.44140625" style="908" customWidth="1"/>
    <col min="13063" max="13063" width="5.6640625" style="908" customWidth="1"/>
    <col min="13064" max="13064" width="2.44140625" style="908" customWidth="1"/>
    <col min="13065" max="13066" width="0" style="908" hidden="1" customWidth="1"/>
    <col min="13067" max="13067" width="12.88671875" style="908" customWidth="1"/>
    <col min="13068" max="13068" width="1.109375" style="908" customWidth="1"/>
    <col min="13069" max="13069" width="20.109375" style="908" customWidth="1"/>
    <col min="13070" max="13070" width="17.44140625" style="908" customWidth="1"/>
    <col min="13071" max="13312" width="13.6640625" style="908"/>
    <col min="13313" max="13313" width="3.88671875" style="908" customWidth="1"/>
    <col min="13314" max="13314" width="1.44140625" style="908" customWidth="1"/>
    <col min="13315" max="13315" width="22.6640625" style="908" customWidth="1"/>
    <col min="13316" max="13316" width="10.88671875" style="908" customWidth="1"/>
    <col min="13317" max="13317" width="8.33203125" style="908" customWidth="1"/>
    <col min="13318" max="13318" width="1.44140625" style="908" customWidth="1"/>
    <col min="13319" max="13319" width="5.6640625" style="908" customWidth="1"/>
    <col min="13320" max="13320" width="2.44140625" style="908" customWidth="1"/>
    <col min="13321" max="13322" width="0" style="908" hidden="1" customWidth="1"/>
    <col min="13323" max="13323" width="12.88671875" style="908" customWidth="1"/>
    <col min="13324" max="13324" width="1.109375" style="908" customWidth="1"/>
    <col min="13325" max="13325" width="20.109375" style="908" customWidth="1"/>
    <col min="13326" max="13326" width="17.44140625" style="908" customWidth="1"/>
    <col min="13327" max="13568" width="13.6640625" style="908"/>
    <col min="13569" max="13569" width="3.88671875" style="908" customWidth="1"/>
    <col min="13570" max="13570" width="1.44140625" style="908" customWidth="1"/>
    <col min="13571" max="13571" width="22.6640625" style="908" customWidth="1"/>
    <col min="13572" max="13572" width="10.88671875" style="908" customWidth="1"/>
    <col min="13573" max="13573" width="8.33203125" style="908" customWidth="1"/>
    <col min="13574" max="13574" width="1.44140625" style="908" customWidth="1"/>
    <col min="13575" max="13575" width="5.6640625" style="908" customWidth="1"/>
    <col min="13576" max="13576" width="2.44140625" style="908" customWidth="1"/>
    <col min="13577" max="13578" width="0" style="908" hidden="1" customWidth="1"/>
    <col min="13579" max="13579" width="12.88671875" style="908" customWidth="1"/>
    <col min="13580" max="13580" width="1.109375" style="908" customWidth="1"/>
    <col min="13581" max="13581" width="20.109375" style="908" customWidth="1"/>
    <col min="13582" max="13582" width="17.44140625" style="908" customWidth="1"/>
    <col min="13583" max="13824" width="13.6640625" style="908"/>
    <col min="13825" max="13825" width="3.88671875" style="908" customWidth="1"/>
    <col min="13826" max="13826" width="1.44140625" style="908" customWidth="1"/>
    <col min="13827" max="13827" width="22.6640625" style="908" customWidth="1"/>
    <col min="13828" max="13828" width="10.88671875" style="908" customWidth="1"/>
    <col min="13829" max="13829" width="8.33203125" style="908" customWidth="1"/>
    <col min="13830" max="13830" width="1.44140625" style="908" customWidth="1"/>
    <col min="13831" max="13831" width="5.6640625" style="908" customWidth="1"/>
    <col min="13832" max="13832" width="2.44140625" style="908" customWidth="1"/>
    <col min="13833" max="13834" width="0" style="908" hidden="1" customWidth="1"/>
    <col min="13835" max="13835" width="12.88671875" style="908" customWidth="1"/>
    <col min="13836" max="13836" width="1.109375" style="908" customWidth="1"/>
    <col min="13837" max="13837" width="20.109375" style="908" customWidth="1"/>
    <col min="13838" max="13838" width="17.44140625" style="908" customWidth="1"/>
    <col min="13839" max="14080" width="13.6640625" style="908"/>
    <col min="14081" max="14081" width="3.88671875" style="908" customWidth="1"/>
    <col min="14082" max="14082" width="1.44140625" style="908" customWidth="1"/>
    <col min="14083" max="14083" width="22.6640625" style="908" customWidth="1"/>
    <col min="14084" max="14084" width="10.88671875" style="908" customWidth="1"/>
    <col min="14085" max="14085" width="8.33203125" style="908" customWidth="1"/>
    <col min="14086" max="14086" width="1.44140625" style="908" customWidth="1"/>
    <col min="14087" max="14087" width="5.6640625" style="908" customWidth="1"/>
    <col min="14088" max="14088" width="2.44140625" style="908" customWidth="1"/>
    <col min="14089" max="14090" width="0" style="908" hidden="1" customWidth="1"/>
    <col min="14091" max="14091" width="12.88671875" style="908" customWidth="1"/>
    <col min="14092" max="14092" width="1.109375" style="908" customWidth="1"/>
    <col min="14093" max="14093" width="20.109375" style="908" customWidth="1"/>
    <col min="14094" max="14094" width="17.44140625" style="908" customWidth="1"/>
    <col min="14095" max="14336" width="13.6640625" style="908"/>
    <col min="14337" max="14337" width="3.88671875" style="908" customWidth="1"/>
    <col min="14338" max="14338" width="1.44140625" style="908" customWidth="1"/>
    <col min="14339" max="14339" width="22.6640625" style="908" customWidth="1"/>
    <col min="14340" max="14340" width="10.88671875" style="908" customWidth="1"/>
    <col min="14341" max="14341" width="8.33203125" style="908" customWidth="1"/>
    <col min="14342" max="14342" width="1.44140625" style="908" customWidth="1"/>
    <col min="14343" max="14343" width="5.6640625" style="908" customWidth="1"/>
    <col min="14344" max="14344" width="2.44140625" style="908" customWidth="1"/>
    <col min="14345" max="14346" width="0" style="908" hidden="1" customWidth="1"/>
    <col min="14347" max="14347" width="12.88671875" style="908" customWidth="1"/>
    <col min="14348" max="14348" width="1.109375" style="908" customWidth="1"/>
    <col min="14349" max="14349" width="20.109375" style="908" customWidth="1"/>
    <col min="14350" max="14350" width="17.44140625" style="908" customWidth="1"/>
    <col min="14351" max="14592" width="13.6640625" style="908"/>
    <col min="14593" max="14593" width="3.88671875" style="908" customWidth="1"/>
    <col min="14594" max="14594" width="1.44140625" style="908" customWidth="1"/>
    <col min="14595" max="14595" width="22.6640625" style="908" customWidth="1"/>
    <col min="14596" max="14596" width="10.88671875" style="908" customWidth="1"/>
    <col min="14597" max="14597" width="8.33203125" style="908" customWidth="1"/>
    <col min="14598" max="14598" width="1.44140625" style="908" customWidth="1"/>
    <col min="14599" max="14599" width="5.6640625" style="908" customWidth="1"/>
    <col min="14600" max="14600" width="2.44140625" style="908" customWidth="1"/>
    <col min="14601" max="14602" width="0" style="908" hidden="1" customWidth="1"/>
    <col min="14603" max="14603" width="12.88671875" style="908" customWidth="1"/>
    <col min="14604" max="14604" width="1.109375" style="908" customWidth="1"/>
    <col min="14605" max="14605" width="20.109375" style="908" customWidth="1"/>
    <col min="14606" max="14606" width="17.44140625" style="908" customWidth="1"/>
    <col min="14607" max="14848" width="13.6640625" style="908"/>
    <col min="14849" max="14849" width="3.88671875" style="908" customWidth="1"/>
    <col min="14850" max="14850" width="1.44140625" style="908" customWidth="1"/>
    <col min="14851" max="14851" width="22.6640625" style="908" customWidth="1"/>
    <col min="14852" max="14852" width="10.88671875" style="908" customWidth="1"/>
    <col min="14853" max="14853" width="8.33203125" style="908" customWidth="1"/>
    <col min="14854" max="14854" width="1.44140625" style="908" customWidth="1"/>
    <col min="14855" max="14855" width="5.6640625" style="908" customWidth="1"/>
    <col min="14856" max="14856" width="2.44140625" style="908" customWidth="1"/>
    <col min="14857" max="14858" width="0" style="908" hidden="1" customWidth="1"/>
    <col min="14859" max="14859" width="12.88671875" style="908" customWidth="1"/>
    <col min="14860" max="14860" width="1.109375" style="908" customWidth="1"/>
    <col min="14861" max="14861" width="20.109375" style="908" customWidth="1"/>
    <col min="14862" max="14862" width="17.44140625" style="908" customWidth="1"/>
    <col min="14863" max="15104" width="13.6640625" style="908"/>
    <col min="15105" max="15105" width="3.88671875" style="908" customWidth="1"/>
    <col min="15106" max="15106" width="1.44140625" style="908" customWidth="1"/>
    <col min="15107" max="15107" width="22.6640625" style="908" customWidth="1"/>
    <col min="15108" max="15108" width="10.88671875" style="908" customWidth="1"/>
    <col min="15109" max="15109" width="8.33203125" style="908" customWidth="1"/>
    <col min="15110" max="15110" width="1.44140625" style="908" customWidth="1"/>
    <col min="15111" max="15111" width="5.6640625" style="908" customWidth="1"/>
    <col min="15112" max="15112" width="2.44140625" style="908" customWidth="1"/>
    <col min="15113" max="15114" width="0" style="908" hidden="1" customWidth="1"/>
    <col min="15115" max="15115" width="12.88671875" style="908" customWidth="1"/>
    <col min="15116" max="15116" width="1.109375" style="908" customWidth="1"/>
    <col min="15117" max="15117" width="20.109375" style="908" customWidth="1"/>
    <col min="15118" max="15118" width="17.44140625" style="908" customWidth="1"/>
    <col min="15119" max="15360" width="13.6640625" style="908"/>
    <col min="15361" max="15361" width="3.88671875" style="908" customWidth="1"/>
    <col min="15362" max="15362" width="1.44140625" style="908" customWidth="1"/>
    <col min="15363" max="15363" width="22.6640625" style="908" customWidth="1"/>
    <col min="15364" max="15364" width="10.88671875" style="908" customWidth="1"/>
    <col min="15365" max="15365" width="8.33203125" style="908" customWidth="1"/>
    <col min="15366" max="15366" width="1.44140625" style="908" customWidth="1"/>
    <col min="15367" max="15367" width="5.6640625" style="908" customWidth="1"/>
    <col min="15368" max="15368" width="2.44140625" style="908" customWidth="1"/>
    <col min="15369" max="15370" width="0" style="908" hidden="1" customWidth="1"/>
    <col min="15371" max="15371" width="12.88671875" style="908" customWidth="1"/>
    <col min="15372" max="15372" width="1.109375" style="908" customWidth="1"/>
    <col min="15373" max="15373" width="20.109375" style="908" customWidth="1"/>
    <col min="15374" max="15374" width="17.44140625" style="908" customWidth="1"/>
    <col min="15375" max="15616" width="13.6640625" style="908"/>
    <col min="15617" max="15617" width="3.88671875" style="908" customWidth="1"/>
    <col min="15618" max="15618" width="1.44140625" style="908" customWidth="1"/>
    <col min="15619" max="15619" width="22.6640625" style="908" customWidth="1"/>
    <col min="15620" max="15620" width="10.88671875" style="908" customWidth="1"/>
    <col min="15621" max="15621" width="8.33203125" style="908" customWidth="1"/>
    <col min="15622" max="15622" width="1.44140625" style="908" customWidth="1"/>
    <col min="15623" max="15623" width="5.6640625" style="908" customWidth="1"/>
    <col min="15624" max="15624" width="2.44140625" style="908" customWidth="1"/>
    <col min="15625" max="15626" width="0" style="908" hidden="1" customWidth="1"/>
    <col min="15627" max="15627" width="12.88671875" style="908" customWidth="1"/>
    <col min="15628" max="15628" width="1.109375" style="908" customWidth="1"/>
    <col min="15629" max="15629" width="20.109375" style="908" customWidth="1"/>
    <col min="15630" max="15630" width="17.44140625" style="908" customWidth="1"/>
    <col min="15631" max="15872" width="13.6640625" style="908"/>
    <col min="15873" max="15873" width="3.88671875" style="908" customWidth="1"/>
    <col min="15874" max="15874" width="1.44140625" style="908" customWidth="1"/>
    <col min="15875" max="15875" width="22.6640625" style="908" customWidth="1"/>
    <col min="15876" max="15876" width="10.88671875" style="908" customWidth="1"/>
    <col min="15877" max="15877" width="8.33203125" style="908" customWidth="1"/>
    <col min="15878" max="15878" width="1.44140625" style="908" customWidth="1"/>
    <col min="15879" max="15879" width="5.6640625" style="908" customWidth="1"/>
    <col min="15880" max="15880" width="2.44140625" style="908" customWidth="1"/>
    <col min="15881" max="15882" width="0" style="908" hidden="1" customWidth="1"/>
    <col min="15883" max="15883" width="12.88671875" style="908" customWidth="1"/>
    <col min="15884" max="15884" width="1.109375" style="908" customWidth="1"/>
    <col min="15885" max="15885" width="20.109375" style="908" customWidth="1"/>
    <col min="15886" max="15886" width="17.44140625" style="908" customWidth="1"/>
    <col min="15887" max="16128" width="13.6640625" style="908"/>
    <col min="16129" max="16129" width="3.88671875" style="908" customWidth="1"/>
    <col min="16130" max="16130" width="1.44140625" style="908" customWidth="1"/>
    <col min="16131" max="16131" width="22.6640625" style="908" customWidth="1"/>
    <col min="16132" max="16132" width="10.88671875" style="908" customWidth="1"/>
    <col min="16133" max="16133" width="8.33203125" style="908" customWidth="1"/>
    <col min="16134" max="16134" width="1.44140625" style="908" customWidth="1"/>
    <col min="16135" max="16135" width="5.6640625" style="908" customWidth="1"/>
    <col min="16136" max="16136" width="2.44140625" style="908" customWidth="1"/>
    <col min="16137" max="16138" width="0" style="908" hidden="1" customWidth="1"/>
    <col min="16139" max="16139" width="12.88671875" style="908" customWidth="1"/>
    <col min="16140" max="16140" width="1.109375" style="908" customWidth="1"/>
    <col min="16141" max="16141" width="20.109375" style="908" customWidth="1"/>
    <col min="16142" max="16142" width="17.44140625" style="908" customWidth="1"/>
    <col min="16143" max="16384" width="13.6640625" style="908"/>
  </cols>
  <sheetData>
    <row r="1" spans="1:13" s="904" customFormat="1">
      <c r="A1" s="903"/>
      <c r="C1" s="904" t="s">
        <v>1561</v>
      </c>
      <c r="F1" s="903"/>
      <c r="J1" s="903"/>
      <c r="K1" s="905"/>
      <c r="L1" s="905"/>
      <c r="M1" s="906"/>
    </row>
    <row r="2" spans="1:13" s="904" customFormat="1">
      <c r="F2" s="903"/>
      <c r="J2" s="903"/>
      <c r="K2" s="905"/>
      <c r="L2" s="905"/>
      <c r="M2" s="906"/>
    </row>
    <row r="3" spans="1:13" s="904" customFormat="1">
      <c r="A3" s="903"/>
      <c r="C3" s="904" t="s">
        <v>1151</v>
      </c>
      <c r="D3" s="903"/>
      <c r="J3" s="903"/>
      <c r="K3" s="905"/>
      <c r="L3" s="905"/>
      <c r="M3" s="916"/>
    </row>
    <row r="4" spans="1:13">
      <c r="C4" s="917"/>
      <c r="M4" s="911"/>
    </row>
    <row r="5" spans="1:13" ht="36.75" customHeight="1">
      <c r="A5" s="918">
        <v>1</v>
      </c>
      <c r="C5" s="2238" t="s">
        <v>858</v>
      </c>
      <c r="D5" s="2239"/>
      <c r="E5" s="2239"/>
      <c r="K5" s="1968"/>
      <c r="M5" s="911"/>
    </row>
    <row r="6" spans="1:13">
      <c r="K6" s="1968"/>
      <c r="M6" s="911"/>
    </row>
    <row r="7" spans="1:13">
      <c r="C7" s="908" t="s">
        <v>701</v>
      </c>
      <c r="D7" s="907">
        <v>145</v>
      </c>
      <c r="K7" s="1918"/>
      <c r="M7" s="911">
        <f>D7*K7</f>
        <v>0</v>
      </c>
    </row>
    <row r="8" spans="1:13">
      <c r="K8" s="1918"/>
      <c r="M8" s="911"/>
    </row>
    <row r="9" spans="1:13" ht="41.25" customHeight="1">
      <c r="A9" s="918">
        <v>2</v>
      </c>
      <c r="C9" s="2236" t="s">
        <v>859</v>
      </c>
      <c r="D9" s="2239"/>
      <c r="E9" s="2239"/>
      <c r="K9" s="1918"/>
      <c r="M9" s="911"/>
    </row>
    <row r="10" spans="1:13">
      <c r="K10" s="1918"/>
      <c r="M10" s="911"/>
    </row>
    <row r="11" spans="1:13">
      <c r="C11" s="908" t="s">
        <v>701</v>
      </c>
      <c r="D11" s="907">
        <v>145</v>
      </c>
      <c r="K11" s="1918"/>
      <c r="M11" s="911">
        <f>D11*K11</f>
        <v>0</v>
      </c>
    </row>
    <row r="12" spans="1:13">
      <c r="K12" s="1918"/>
      <c r="M12" s="911"/>
    </row>
    <row r="13" spans="1:13" ht="92.25" customHeight="1">
      <c r="A13" s="918">
        <v>3</v>
      </c>
      <c r="C13" s="2236" t="s">
        <v>1560</v>
      </c>
      <c r="D13" s="2237"/>
      <c r="E13" s="2237"/>
      <c r="K13" s="1918"/>
      <c r="M13" s="911"/>
    </row>
    <row r="14" spans="1:13" ht="12" customHeight="1">
      <c r="K14" s="1918"/>
      <c r="M14" s="911"/>
    </row>
    <row r="15" spans="1:13">
      <c r="C15" s="908" t="s">
        <v>701</v>
      </c>
      <c r="D15" s="907">
        <v>87</v>
      </c>
      <c r="K15" s="1918"/>
      <c r="M15" s="911">
        <f>D15*K15</f>
        <v>0</v>
      </c>
    </row>
    <row r="16" spans="1:13">
      <c r="K16" s="1918"/>
      <c r="M16" s="911"/>
    </row>
    <row r="17" spans="1:13" ht="102.75" customHeight="1">
      <c r="A17" s="918">
        <v>4</v>
      </c>
      <c r="C17" s="2236" t="s">
        <v>1559</v>
      </c>
      <c r="D17" s="2237"/>
      <c r="E17" s="2237"/>
      <c r="K17" s="1918"/>
      <c r="M17" s="911"/>
    </row>
    <row r="18" spans="1:13" ht="12" customHeight="1">
      <c r="K18" s="1918"/>
      <c r="M18" s="911"/>
    </row>
    <row r="19" spans="1:13">
      <c r="C19" s="908" t="s">
        <v>701</v>
      </c>
      <c r="D19" s="907">
        <v>58</v>
      </c>
      <c r="K19" s="1918"/>
      <c r="M19" s="911">
        <f>D19*K19</f>
        <v>0</v>
      </c>
    </row>
    <row r="20" spans="1:13">
      <c r="K20" s="1918"/>
      <c r="M20" s="911"/>
    </row>
    <row r="21" spans="1:13" ht="109.5" customHeight="1">
      <c r="A21" s="918">
        <v>5</v>
      </c>
      <c r="C21" s="2236" t="s">
        <v>1558</v>
      </c>
      <c r="D21" s="2237"/>
      <c r="E21" s="2237"/>
      <c r="K21" s="1918"/>
      <c r="M21" s="911"/>
    </row>
    <row r="22" spans="1:13" ht="12" customHeight="1">
      <c r="K22" s="1918"/>
      <c r="M22" s="911"/>
    </row>
    <row r="23" spans="1:13">
      <c r="C23" s="908" t="s">
        <v>701</v>
      </c>
      <c r="D23" s="907">
        <v>58</v>
      </c>
      <c r="K23" s="1918"/>
      <c r="M23" s="911">
        <f>D23*K23</f>
        <v>0</v>
      </c>
    </row>
    <row r="24" spans="1:13">
      <c r="K24" s="1918"/>
      <c r="M24" s="911"/>
    </row>
    <row r="25" spans="1:13" ht="77.25" customHeight="1">
      <c r="A25" s="918">
        <v>6</v>
      </c>
      <c r="C25" s="2236" t="s">
        <v>1557</v>
      </c>
      <c r="D25" s="2237"/>
      <c r="E25" s="2237"/>
      <c r="K25" s="1918"/>
      <c r="M25" s="911"/>
    </row>
    <row r="26" spans="1:13" ht="12" customHeight="1">
      <c r="K26" s="1918"/>
      <c r="M26" s="911"/>
    </row>
    <row r="27" spans="1:13">
      <c r="C27" s="908" t="s">
        <v>701</v>
      </c>
      <c r="D27" s="907">
        <v>31</v>
      </c>
      <c r="K27" s="1918"/>
      <c r="M27" s="911">
        <f>D27*K27</f>
        <v>0</v>
      </c>
    </row>
    <row r="28" spans="1:13">
      <c r="K28" s="1918"/>
      <c r="M28" s="911"/>
    </row>
    <row r="29" spans="1:13" ht="66.75" customHeight="1">
      <c r="A29" s="918">
        <v>7</v>
      </c>
      <c r="C29" s="2236" t="s">
        <v>1556</v>
      </c>
      <c r="D29" s="2237"/>
      <c r="E29" s="2237"/>
      <c r="K29" s="1918"/>
      <c r="M29" s="911"/>
    </row>
    <row r="30" spans="1:13" ht="12" customHeight="1">
      <c r="K30" s="1918"/>
      <c r="M30" s="911"/>
    </row>
    <row r="31" spans="1:13">
      <c r="C31" s="908" t="s">
        <v>701</v>
      </c>
      <c r="D31" s="907">
        <v>27</v>
      </c>
      <c r="K31" s="1918"/>
      <c r="M31" s="911">
        <f>D31*K31</f>
        <v>0</v>
      </c>
    </row>
    <row r="32" spans="1:13">
      <c r="K32" s="1918"/>
      <c r="M32" s="911"/>
    </row>
    <row r="33" spans="1:14" ht="52.5" customHeight="1">
      <c r="A33" s="918">
        <v>8</v>
      </c>
      <c r="C33" s="2236" t="s">
        <v>1555</v>
      </c>
      <c r="D33" s="2236"/>
      <c r="E33" s="2236"/>
      <c r="K33" s="1918"/>
      <c r="M33" s="911"/>
    </row>
    <row r="34" spans="1:14" ht="12" customHeight="1">
      <c r="K34" s="1918"/>
      <c r="M34" s="911"/>
    </row>
    <row r="35" spans="1:14">
      <c r="C35" s="908" t="s">
        <v>701</v>
      </c>
      <c r="D35" s="907">
        <v>87</v>
      </c>
      <c r="K35" s="1918"/>
      <c r="M35" s="911">
        <f>D35*K35</f>
        <v>0</v>
      </c>
    </row>
    <row r="36" spans="1:14">
      <c r="K36" s="1918"/>
      <c r="M36" s="911"/>
    </row>
    <row r="37" spans="1:14">
      <c r="K37" s="1918"/>
      <c r="M37" s="911"/>
    </row>
    <row r="38" spans="1:14">
      <c r="K38" s="1918"/>
      <c r="M38" s="911"/>
    </row>
    <row r="39" spans="1:14">
      <c r="K39" s="1918"/>
      <c r="M39" s="911"/>
    </row>
    <row r="40" spans="1:14">
      <c r="K40" s="1918"/>
      <c r="M40" s="911"/>
    </row>
    <row r="41" spans="1:14">
      <c r="K41" s="1918"/>
      <c r="M41" s="911"/>
      <c r="N41" s="919" t="s">
        <v>1173</v>
      </c>
    </row>
    <row r="42" spans="1:14" ht="28.5" customHeight="1">
      <c r="A42" s="918">
        <v>9</v>
      </c>
      <c r="C42" s="2236" t="s">
        <v>905</v>
      </c>
      <c r="D42" s="2237"/>
      <c r="E42" s="2237"/>
      <c r="K42" s="1918"/>
      <c r="M42" s="909"/>
    </row>
    <row r="43" spans="1:14">
      <c r="K43" s="1918"/>
      <c r="M43" s="909"/>
    </row>
    <row r="44" spans="1:14">
      <c r="C44" s="908" t="s">
        <v>701</v>
      </c>
      <c r="D44" s="907">
        <v>145</v>
      </c>
      <c r="K44" s="1918"/>
      <c r="M44" s="911">
        <f>D44*K44</f>
        <v>0</v>
      </c>
    </row>
    <row r="45" spans="1:14">
      <c r="K45" s="1918"/>
      <c r="M45" s="911"/>
    </row>
    <row r="46" spans="1:14" ht="28.5" customHeight="1">
      <c r="A46" s="918">
        <v>10</v>
      </c>
      <c r="C46" s="2236" t="s">
        <v>866</v>
      </c>
      <c r="D46" s="2237"/>
      <c r="E46" s="2237"/>
      <c r="K46" s="1918"/>
      <c r="M46" s="909"/>
    </row>
    <row r="47" spans="1:14">
      <c r="K47" s="1918"/>
      <c r="M47" s="909"/>
    </row>
    <row r="48" spans="1:14">
      <c r="C48" s="908" t="s">
        <v>701</v>
      </c>
      <c r="D48" s="907">
        <v>145</v>
      </c>
      <c r="K48" s="1918"/>
      <c r="M48" s="911">
        <f>D48*K48</f>
        <v>0</v>
      </c>
    </row>
    <row r="49" spans="1:13">
      <c r="K49" s="1918"/>
      <c r="M49" s="911"/>
    </row>
    <row r="50" spans="1:13" ht="69" customHeight="1">
      <c r="A50" s="918">
        <v>11</v>
      </c>
      <c r="C50" s="2236" t="s">
        <v>1554</v>
      </c>
      <c r="D50" s="2236"/>
      <c r="E50" s="2236"/>
      <c r="K50" s="1918"/>
      <c r="M50" s="911"/>
    </row>
    <row r="51" spans="1:13" ht="12" customHeight="1">
      <c r="K51" s="1918"/>
      <c r="M51" s="911"/>
    </row>
    <row r="52" spans="1:13">
      <c r="C52" s="908" t="s">
        <v>764</v>
      </c>
      <c r="D52" s="907">
        <v>1</v>
      </c>
      <c r="K52" s="1918"/>
      <c r="M52" s="911">
        <f>D52*K52</f>
        <v>0</v>
      </c>
    </row>
    <row r="53" spans="1:13">
      <c r="K53" s="1918"/>
      <c r="M53" s="911"/>
    </row>
    <row r="54" spans="1:13" ht="27" customHeight="1">
      <c r="A54" s="918">
        <v>12</v>
      </c>
      <c r="C54" s="2236" t="s">
        <v>884</v>
      </c>
      <c r="D54" s="2237"/>
      <c r="E54" s="2237"/>
      <c r="K54" s="1918"/>
      <c r="M54" s="909"/>
    </row>
    <row r="55" spans="1:13">
      <c r="K55" s="1918"/>
      <c r="M55" s="909"/>
    </row>
    <row r="56" spans="1:13">
      <c r="C56" s="908" t="s">
        <v>885</v>
      </c>
      <c r="D56" s="907">
        <v>12</v>
      </c>
      <c r="K56" s="1918"/>
      <c r="M56" s="911">
        <f>D56*K56</f>
        <v>0</v>
      </c>
    </row>
    <row r="57" spans="1:13">
      <c r="K57" s="1918"/>
      <c r="M57" s="911"/>
    </row>
    <row r="58" spans="1:13" ht="27" customHeight="1">
      <c r="A58" s="918">
        <v>13</v>
      </c>
      <c r="C58" s="2236" t="s">
        <v>886</v>
      </c>
      <c r="D58" s="2237"/>
      <c r="E58" s="2237"/>
      <c r="K58" s="1918"/>
      <c r="M58" s="909"/>
    </row>
    <row r="59" spans="1:13">
      <c r="K59" s="1918"/>
      <c r="M59" s="909"/>
    </row>
    <row r="60" spans="1:13">
      <c r="C60" s="908" t="s">
        <v>701</v>
      </c>
      <c r="D60" s="907">
        <v>145</v>
      </c>
      <c r="K60" s="1918"/>
      <c r="M60" s="911">
        <f>D60*K60</f>
        <v>0</v>
      </c>
    </row>
    <row r="61" spans="1:13">
      <c r="K61" s="1918"/>
      <c r="M61" s="911"/>
    </row>
    <row r="62" spans="1:13" ht="15.75" customHeight="1">
      <c r="A62" s="918">
        <v>14</v>
      </c>
      <c r="C62" s="2236" t="s">
        <v>1141</v>
      </c>
      <c r="D62" s="2237"/>
      <c r="E62" s="2237"/>
      <c r="K62" s="1918"/>
      <c r="M62" s="909"/>
    </row>
    <row r="63" spans="1:13">
      <c r="K63" s="1918"/>
      <c r="M63" s="909"/>
    </row>
    <row r="64" spans="1:13">
      <c r="C64" s="908" t="s">
        <v>764</v>
      </c>
      <c r="D64" s="907">
        <v>1</v>
      </c>
      <c r="K64" s="1918"/>
      <c r="M64" s="911">
        <f>D64*K64</f>
        <v>0</v>
      </c>
    </row>
    <row r="65" spans="1:13">
      <c r="K65" s="1918"/>
      <c r="M65" s="911"/>
    </row>
    <row r="66" spans="1:13" ht="15.75" customHeight="1">
      <c r="A66" s="918">
        <v>15</v>
      </c>
      <c r="C66" s="2236" t="s">
        <v>887</v>
      </c>
      <c r="D66" s="2237"/>
      <c r="E66" s="2237"/>
      <c r="K66" s="1918"/>
      <c r="M66" s="909"/>
    </row>
    <row r="67" spans="1:13">
      <c r="K67" s="1918"/>
      <c r="M67" s="909"/>
    </row>
    <row r="68" spans="1:13">
      <c r="C68" s="908" t="s">
        <v>885</v>
      </c>
      <c r="D68" s="907">
        <v>14</v>
      </c>
      <c r="K68" s="1918"/>
      <c r="M68" s="911">
        <f>D68*K68</f>
        <v>0</v>
      </c>
    </row>
    <row r="69" spans="1:13">
      <c r="K69" s="1918"/>
      <c r="M69" s="911"/>
    </row>
    <row r="70" spans="1:13" ht="29.25" customHeight="1">
      <c r="A70" s="918">
        <v>16</v>
      </c>
      <c r="C70" s="2236" t="s">
        <v>1154</v>
      </c>
      <c r="D70" s="2237"/>
      <c r="E70" s="2237"/>
      <c r="K70" s="1918"/>
      <c r="M70" s="909"/>
    </row>
    <row r="71" spans="1:13">
      <c r="K71" s="1918"/>
      <c r="M71" s="909"/>
    </row>
    <row r="72" spans="1:13">
      <c r="C72" s="908" t="s">
        <v>885</v>
      </c>
      <c r="D72" s="907">
        <v>18</v>
      </c>
      <c r="K72" s="1918"/>
      <c r="M72" s="911">
        <f>D72*K72</f>
        <v>0</v>
      </c>
    </row>
    <row r="73" spans="1:13">
      <c r="K73" s="1918"/>
      <c r="M73" s="911"/>
    </row>
    <row r="74" spans="1:13" ht="18" customHeight="1">
      <c r="A74" s="918">
        <v>17</v>
      </c>
      <c r="C74" s="2236" t="s">
        <v>888</v>
      </c>
      <c r="D74" s="2237"/>
      <c r="E74" s="2237"/>
      <c r="K74" s="1918"/>
      <c r="M74" s="909"/>
    </row>
    <row r="75" spans="1:13">
      <c r="K75" s="1918"/>
      <c r="M75" s="909"/>
    </row>
    <row r="76" spans="1:13">
      <c r="C76" s="908" t="s">
        <v>885</v>
      </c>
      <c r="D76" s="907">
        <v>18</v>
      </c>
      <c r="K76" s="1918"/>
      <c r="M76" s="911">
        <f>D76*K76</f>
        <v>0</v>
      </c>
    </row>
    <row r="77" spans="1:13">
      <c r="K77" s="1918"/>
      <c r="M77" s="911"/>
    </row>
    <row r="78" spans="1:13" ht="29.25" customHeight="1">
      <c r="A78" s="918">
        <v>18</v>
      </c>
      <c r="C78" s="2236" t="s">
        <v>1140</v>
      </c>
      <c r="D78" s="2237"/>
      <c r="E78" s="2237"/>
      <c r="K78" s="1918"/>
      <c r="M78" s="909"/>
    </row>
    <row r="79" spans="1:13">
      <c r="K79" s="1918"/>
      <c r="M79" s="909"/>
    </row>
    <row r="80" spans="1:13">
      <c r="C80" s="908" t="s">
        <v>764</v>
      </c>
      <c r="D80" s="907">
        <v>1</v>
      </c>
      <c r="K80" s="1918"/>
      <c r="M80" s="1757">
        <f>SUM(M6:M79)*0.1</f>
        <v>0</v>
      </c>
    </row>
    <row r="81" spans="1:13" ht="12.75" customHeight="1" thickBot="1">
      <c r="K81" s="1968"/>
      <c r="M81" s="911"/>
    </row>
    <row r="82" spans="1:13" ht="13.8" thickTop="1">
      <c r="C82" s="912"/>
      <c r="D82" s="913"/>
      <c r="E82" s="912"/>
      <c r="F82" s="912"/>
      <c r="G82" s="912"/>
      <c r="H82" s="912"/>
      <c r="I82" s="912"/>
      <c r="J82" s="913"/>
      <c r="K82" s="1969"/>
      <c r="L82" s="914"/>
      <c r="M82" s="915"/>
    </row>
    <row r="83" spans="1:13" s="904" customFormat="1">
      <c r="A83" s="903"/>
      <c r="C83" s="904" t="s">
        <v>650</v>
      </c>
      <c r="D83" s="903"/>
      <c r="J83" s="903"/>
      <c r="K83" s="1970"/>
      <c r="L83" s="905"/>
      <c r="M83" s="916">
        <f>SUM(M5:M80)</f>
        <v>0</v>
      </c>
    </row>
    <row r="84" spans="1:13" s="904" customFormat="1">
      <c r="A84" s="903"/>
      <c r="D84" s="903"/>
      <c r="J84" s="903"/>
      <c r="K84" s="1970"/>
      <c r="L84" s="905"/>
      <c r="M84" s="916"/>
    </row>
    <row r="85" spans="1:13" s="904" customFormat="1">
      <c r="A85" s="903"/>
      <c r="D85" s="903"/>
      <c r="J85" s="903"/>
      <c r="K85" s="905"/>
      <c r="L85" s="905"/>
      <c r="M85" s="916"/>
    </row>
    <row r="86" spans="1:13" s="904" customFormat="1">
      <c r="A86" s="903"/>
      <c r="D86" s="903"/>
      <c r="J86" s="903"/>
      <c r="K86" s="905"/>
      <c r="L86" s="905"/>
      <c r="M86" s="916"/>
    </row>
    <row r="87" spans="1:13" s="904" customFormat="1">
      <c r="A87" s="903"/>
      <c r="D87" s="903"/>
      <c r="J87" s="903"/>
      <c r="K87" s="905"/>
      <c r="L87" s="905"/>
      <c r="M87" s="916"/>
    </row>
    <row r="88" spans="1:13" s="904" customFormat="1">
      <c r="A88" s="903"/>
      <c r="D88" s="903"/>
      <c r="J88" s="903"/>
      <c r="K88" s="905"/>
      <c r="L88" s="905"/>
      <c r="M88" s="916"/>
    </row>
    <row r="89" spans="1:13" s="904" customFormat="1">
      <c r="A89" s="903"/>
      <c r="D89" s="903"/>
      <c r="J89" s="903"/>
      <c r="K89" s="905"/>
      <c r="L89" s="905"/>
      <c r="M89" s="916"/>
    </row>
    <row r="90" spans="1:13" s="904" customFormat="1">
      <c r="A90" s="903"/>
      <c r="D90" s="903"/>
      <c r="J90" s="903"/>
      <c r="K90" s="905"/>
      <c r="L90" s="905"/>
      <c r="M90" s="916"/>
    </row>
    <row r="91" spans="1:13" s="904" customFormat="1">
      <c r="A91" s="903"/>
      <c r="D91" s="903"/>
      <c r="J91" s="903"/>
      <c r="K91" s="905"/>
      <c r="L91" s="905"/>
      <c r="M91" s="916"/>
    </row>
    <row r="92" spans="1:13" s="904" customFormat="1">
      <c r="A92" s="903"/>
      <c r="D92" s="903"/>
      <c r="J92" s="903"/>
      <c r="K92" s="905"/>
      <c r="L92" s="905"/>
      <c r="M92" s="916"/>
    </row>
    <row r="93" spans="1:13" s="904" customFormat="1">
      <c r="A93" s="903"/>
      <c r="D93" s="903"/>
      <c r="J93" s="903"/>
      <c r="K93" s="905"/>
      <c r="L93" s="905"/>
      <c r="M93" s="916"/>
    </row>
    <row r="94" spans="1:13" s="904" customFormat="1">
      <c r="A94" s="903"/>
      <c r="D94" s="903"/>
      <c r="J94" s="903"/>
      <c r="K94" s="905"/>
      <c r="L94" s="905"/>
      <c r="M94" s="916"/>
    </row>
    <row r="95" spans="1:13" s="904" customFormat="1">
      <c r="A95" s="903"/>
      <c r="D95" s="903"/>
      <c r="J95" s="903"/>
      <c r="K95" s="905"/>
      <c r="L95" s="905"/>
      <c r="M95" s="916"/>
    </row>
    <row r="96" spans="1:13" s="904" customFormat="1">
      <c r="A96" s="903"/>
      <c r="D96" s="903"/>
      <c r="J96" s="903"/>
      <c r="K96" s="905"/>
      <c r="L96" s="905"/>
      <c r="M96" s="916"/>
    </row>
    <row r="97" spans="1:14" s="904" customFormat="1">
      <c r="A97" s="903"/>
      <c r="D97" s="903"/>
      <c r="J97" s="903"/>
      <c r="K97" s="905"/>
      <c r="L97" s="905"/>
      <c r="M97" s="916"/>
    </row>
    <row r="98" spans="1:14" s="904" customFormat="1">
      <c r="A98" s="903"/>
      <c r="D98" s="903"/>
      <c r="J98" s="903"/>
      <c r="K98" s="905"/>
      <c r="L98" s="905"/>
      <c r="M98" s="916"/>
    </row>
    <row r="99" spans="1:14" s="904" customFormat="1">
      <c r="A99" s="903"/>
      <c r="D99" s="903"/>
      <c r="J99" s="903"/>
      <c r="K99" s="905"/>
      <c r="L99" s="905"/>
      <c r="M99" s="916"/>
    </row>
    <row r="100" spans="1:14" s="904" customFormat="1">
      <c r="A100" s="903"/>
      <c r="D100" s="903"/>
      <c r="J100" s="903"/>
      <c r="K100" s="905"/>
      <c r="L100" s="905"/>
      <c r="M100" s="916"/>
    </row>
    <row r="101" spans="1:14" s="904" customFormat="1">
      <c r="A101" s="903"/>
      <c r="D101" s="903"/>
      <c r="J101" s="903"/>
      <c r="K101" s="905"/>
      <c r="L101" s="905"/>
      <c r="M101" s="916"/>
    </row>
    <row r="102" spans="1:14" s="904" customFormat="1">
      <c r="A102" s="903"/>
      <c r="D102" s="903"/>
      <c r="J102" s="903"/>
      <c r="K102" s="905"/>
      <c r="L102" s="905"/>
      <c r="M102" s="916"/>
    </row>
    <row r="103" spans="1:14" s="904" customFormat="1">
      <c r="A103" s="903"/>
      <c r="D103" s="903"/>
      <c r="J103" s="903"/>
      <c r="K103" s="905"/>
      <c r="L103" s="905"/>
      <c r="M103" s="916"/>
    </row>
    <row r="104" spans="1:14" s="904" customFormat="1">
      <c r="A104" s="903"/>
      <c r="D104" s="903"/>
      <c r="J104" s="903"/>
      <c r="K104" s="905"/>
      <c r="L104" s="905"/>
      <c r="M104" s="916"/>
    </row>
    <row r="105" spans="1:14" s="904" customFormat="1">
      <c r="A105" s="903"/>
      <c r="D105" s="903"/>
      <c r="J105" s="903"/>
      <c r="K105" s="905"/>
      <c r="L105" s="905"/>
      <c r="M105" s="916"/>
    </row>
    <row r="106" spans="1:14" s="904" customFormat="1">
      <c r="A106" s="903"/>
      <c r="D106" s="903"/>
      <c r="J106" s="903"/>
      <c r="K106" s="905"/>
      <c r="L106" s="905"/>
      <c r="M106" s="916"/>
      <c r="N106" s="919" t="s">
        <v>1166</v>
      </c>
    </row>
    <row r="107" spans="1:14">
      <c r="M107" s="919"/>
    </row>
    <row r="108" spans="1:14">
      <c r="A108" s="903"/>
      <c r="B108" s="904"/>
      <c r="C108" s="904" t="s">
        <v>1139</v>
      </c>
      <c r="D108" s="903"/>
      <c r="E108" s="904"/>
      <c r="F108" s="904"/>
      <c r="G108" s="904"/>
      <c r="H108" s="904"/>
      <c r="I108" s="904"/>
      <c r="J108" s="903"/>
      <c r="K108" s="905"/>
      <c r="L108" s="905"/>
      <c r="M108" s="906"/>
    </row>
    <row r="109" spans="1:14">
      <c r="A109" s="903"/>
      <c r="B109" s="904"/>
      <c r="C109" s="904"/>
      <c r="D109" s="903"/>
      <c r="E109" s="904"/>
      <c r="F109" s="904"/>
      <c r="G109" s="904"/>
      <c r="H109" s="904"/>
      <c r="I109" s="904"/>
      <c r="J109" s="903"/>
      <c r="K109" s="905"/>
      <c r="L109" s="905"/>
      <c r="M109" s="906"/>
    </row>
    <row r="110" spans="1:14">
      <c r="A110" s="903"/>
      <c r="B110" s="904"/>
      <c r="C110" s="904" t="s">
        <v>1138</v>
      </c>
      <c r="D110" s="903"/>
      <c r="E110" s="904"/>
      <c r="F110" s="904"/>
      <c r="G110" s="904"/>
      <c r="H110" s="904"/>
      <c r="I110" s="904"/>
      <c r="J110" s="903"/>
      <c r="K110" s="905"/>
      <c r="L110" s="905"/>
      <c r="M110" s="906">
        <f>SUM(M83)</f>
        <v>0</v>
      </c>
    </row>
    <row r="111" spans="1:14" ht="13.8" thickBot="1"/>
    <row r="112" spans="1:14" ht="13.8" thickTop="1">
      <c r="C112" s="912"/>
      <c r="D112" s="913"/>
      <c r="E112" s="912"/>
      <c r="F112" s="912"/>
      <c r="G112" s="912"/>
      <c r="H112" s="912"/>
      <c r="I112" s="912"/>
      <c r="J112" s="913"/>
      <c r="K112" s="914"/>
      <c r="L112" s="914"/>
      <c r="M112" s="923"/>
    </row>
    <row r="113" spans="1:14">
      <c r="A113" s="903"/>
      <c r="B113" s="904"/>
      <c r="C113" s="904" t="s">
        <v>650</v>
      </c>
      <c r="D113" s="903"/>
      <c r="E113" s="904"/>
      <c r="F113" s="904"/>
      <c r="G113" s="904"/>
      <c r="H113" s="904"/>
      <c r="I113" s="904"/>
      <c r="J113" s="903"/>
      <c r="K113" s="905"/>
      <c r="L113" s="905"/>
      <c r="M113" s="906">
        <f>SUM(M110:M110)</f>
        <v>0</v>
      </c>
    </row>
    <row r="114" spans="1:14">
      <c r="A114" s="903"/>
      <c r="B114" s="904"/>
      <c r="C114" s="904"/>
      <c r="D114" s="903"/>
      <c r="E114" s="904"/>
      <c r="F114" s="904"/>
      <c r="G114" s="904"/>
      <c r="H114" s="904"/>
      <c r="I114" s="904"/>
      <c r="J114" s="903"/>
      <c r="K114" s="905"/>
      <c r="L114" s="905"/>
      <c r="M114" s="906"/>
    </row>
    <row r="115" spans="1:14">
      <c r="A115" s="903"/>
      <c r="B115" s="904"/>
      <c r="C115" s="904"/>
      <c r="D115" s="903"/>
      <c r="E115" s="904"/>
      <c r="F115" s="904"/>
      <c r="G115" s="904"/>
      <c r="H115" s="904"/>
      <c r="I115" s="904"/>
      <c r="J115" s="904"/>
      <c r="K115" s="904" t="s">
        <v>34</v>
      </c>
      <c r="L115" s="903"/>
      <c r="M115" s="906">
        <f>SUM(M113*0.22)</f>
        <v>0</v>
      </c>
    </row>
    <row r="116" spans="1:14" ht="13.8" thickBot="1">
      <c r="A116" s="924"/>
      <c r="B116" s="925"/>
      <c r="C116" s="926"/>
      <c r="D116" s="927"/>
      <c r="E116" s="926"/>
      <c r="F116" s="926"/>
      <c r="G116" s="926"/>
      <c r="H116" s="926"/>
      <c r="I116" s="926"/>
      <c r="J116" s="927"/>
      <c r="K116" s="928"/>
      <c r="L116" s="928"/>
      <c r="M116" s="929"/>
    </row>
    <row r="117" spans="1:14" ht="13.8" thickTop="1">
      <c r="A117" s="903"/>
      <c r="B117" s="904"/>
      <c r="C117" s="904"/>
      <c r="D117" s="903"/>
      <c r="E117" s="904"/>
      <c r="F117" s="904"/>
      <c r="G117" s="904"/>
      <c r="H117" s="904" t="s">
        <v>650</v>
      </c>
      <c r="I117" s="904"/>
      <c r="J117" s="903"/>
      <c r="K117" s="905"/>
      <c r="L117" s="905"/>
      <c r="M117" s="906">
        <f>SUM(M113:M115)</f>
        <v>0</v>
      </c>
    </row>
    <row r="118" spans="1:14" s="930" customFormat="1">
      <c r="B118" s="931"/>
      <c r="C118" s="932"/>
      <c r="D118" s="932"/>
      <c r="E118" s="933"/>
      <c r="F118" s="934"/>
      <c r="G118" s="934"/>
      <c r="H118" s="934"/>
      <c r="I118" s="935"/>
      <c r="J118" s="936"/>
    </row>
    <row r="119" spans="1:14" s="930" customFormat="1">
      <c r="B119" s="937"/>
      <c r="C119" s="1021"/>
      <c r="D119" s="939"/>
      <c r="E119" s="940"/>
      <c r="F119" s="941"/>
      <c r="G119" s="941"/>
      <c r="H119" s="941"/>
      <c r="I119" s="942"/>
    </row>
    <row r="120" spans="1:14" s="930" customFormat="1">
      <c r="B120" s="937"/>
      <c r="C120" s="1021"/>
      <c r="D120" s="939"/>
      <c r="E120" s="940"/>
      <c r="F120" s="941"/>
      <c r="G120" s="941"/>
      <c r="H120" s="941"/>
      <c r="I120" s="942"/>
    </row>
    <row r="121" spans="1:14" s="930" customFormat="1">
      <c r="B121" s="937"/>
      <c r="C121" s="1021"/>
      <c r="D121" s="939"/>
      <c r="E121" s="940"/>
      <c r="F121" s="941"/>
      <c r="G121" s="941"/>
      <c r="H121" s="941"/>
      <c r="I121" s="942"/>
    </row>
    <row r="122" spans="1:14" s="930" customFormat="1">
      <c r="B122" s="937"/>
      <c r="C122" s="1021"/>
      <c r="D122" s="939"/>
      <c r="E122" s="940"/>
      <c r="F122" s="941"/>
      <c r="G122" s="941"/>
      <c r="H122" s="941"/>
      <c r="I122" s="942"/>
    </row>
    <row r="123" spans="1:14" s="930" customFormat="1">
      <c r="B123" s="937"/>
      <c r="C123" s="1021" t="s">
        <v>44</v>
      </c>
      <c r="D123" s="939"/>
      <c r="E123" s="940"/>
      <c r="F123" s="941"/>
      <c r="G123" s="941"/>
      <c r="H123" s="941"/>
      <c r="I123" s="942"/>
    </row>
    <row r="124" spans="1:14" s="930" customFormat="1">
      <c r="B124" s="937"/>
      <c r="C124" s="1021"/>
      <c r="D124" s="939"/>
      <c r="E124" s="940"/>
      <c r="F124" s="941"/>
      <c r="G124" s="941"/>
      <c r="H124" s="941"/>
      <c r="I124" s="942"/>
    </row>
    <row r="125" spans="1:14" s="930" customFormat="1">
      <c r="B125" s="937"/>
      <c r="C125" s="2240" t="s">
        <v>1553</v>
      </c>
      <c r="D125" s="2241"/>
      <c r="E125" s="2241"/>
      <c r="F125" s="2241"/>
      <c r="G125" s="2241"/>
      <c r="H125" s="2241"/>
      <c r="I125" s="2241"/>
      <c r="J125" s="2241"/>
      <c r="K125" s="2242"/>
      <c r="L125" s="2242"/>
      <c r="M125" s="2242"/>
      <c r="N125" s="2242"/>
    </row>
    <row r="126" spans="1:14" s="930" customFormat="1">
      <c r="B126" s="937"/>
      <c r="C126" s="2241"/>
      <c r="D126" s="2241"/>
      <c r="E126" s="2241"/>
      <c r="F126" s="2241"/>
      <c r="G126" s="2241"/>
      <c r="H126" s="2241"/>
      <c r="I126" s="2241"/>
      <c r="J126" s="2241"/>
      <c r="K126" s="2242"/>
      <c r="L126" s="2242"/>
      <c r="M126" s="2242"/>
      <c r="N126" s="2242"/>
    </row>
    <row r="127" spans="1:14" s="930" customFormat="1">
      <c r="B127" s="937"/>
      <c r="C127" s="2241"/>
      <c r="D127" s="2241"/>
      <c r="E127" s="2241"/>
      <c r="F127" s="2241"/>
      <c r="G127" s="2241"/>
      <c r="H127" s="2241"/>
      <c r="I127" s="2241"/>
      <c r="J127" s="2241"/>
      <c r="K127" s="2242"/>
      <c r="L127" s="2242"/>
      <c r="M127" s="2242"/>
      <c r="N127" s="2242"/>
    </row>
    <row r="128" spans="1:14" s="930" customFormat="1">
      <c r="B128" s="937"/>
      <c r="C128" s="2241"/>
      <c r="D128" s="2241"/>
      <c r="E128" s="2241"/>
      <c r="F128" s="2241"/>
      <c r="G128" s="2241"/>
      <c r="H128" s="2241"/>
      <c r="I128" s="2241"/>
      <c r="J128" s="2241"/>
      <c r="K128" s="2242"/>
      <c r="L128" s="2242"/>
      <c r="M128" s="2242"/>
      <c r="N128" s="2242"/>
    </row>
    <row r="129" spans="2:14" s="930" customFormat="1">
      <c r="B129" s="937"/>
      <c r="C129" s="2241"/>
      <c r="D129" s="2241"/>
      <c r="E129" s="2241"/>
      <c r="F129" s="2241"/>
      <c r="G129" s="2241"/>
      <c r="H129" s="2241"/>
      <c r="I129" s="2241"/>
      <c r="J129" s="2241"/>
      <c r="K129" s="2242"/>
      <c r="L129" s="2242"/>
      <c r="M129" s="2242"/>
      <c r="N129" s="2242"/>
    </row>
    <row r="130" spans="2:14" s="930" customFormat="1">
      <c r="B130" s="937"/>
      <c r="C130" s="2241"/>
      <c r="D130" s="2241"/>
      <c r="E130" s="2241"/>
      <c r="F130" s="2241"/>
      <c r="G130" s="2241"/>
      <c r="H130" s="2241"/>
      <c r="I130" s="2241"/>
      <c r="J130" s="2241"/>
      <c r="K130" s="2242"/>
      <c r="L130" s="2242"/>
      <c r="M130" s="2242"/>
      <c r="N130" s="2242"/>
    </row>
    <row r="131" spans="2:14" s="930" customFormat="1">
      <c r="B131" s="937"/>
      <c r="C131" s="2241"/>
      <c r="D131" s="2241"/>
      <c r="E131" s="2241"/>
      <c r="F131" s="2241"/>
      <c r="G131" s="2241"/>
      <c r="H131" s="2241"/>
      <c r="I131" s="2241"/>
      <c r="J131" s="2241"/>
      <c r="K131" s="2242"/>
      <c r="L131" s="2242"/>
      <c r="M131" s="2242"/>
      <c r="N131" s="2242"/>
    </row>
    <row r="132" spans="2:14" s="930" customFormat="1">
      <c r="B132" s="937"/>
      <c r="C132" s="2241"/>
      <c r="D132" s="2241"/>
      <c r="E132" s="2241"/>
      <c r="F132" s="2241"/>
      <c r="G132" s="2241"/>
      <c r="H132" s="2241"/>
      <c r="I132" s="2241"/>
      <c r="J132" s="2241"/>
      <c r="K132" s="2242"/>
      <c r="L132" s="2242"/>
      <c r="M132" s="2242"/>
      <c r="N132" s="2242"/>
    </row>
    <row r="133" spans="2:14" s="930" customFormat="1">
      <c r="B133" s="937"/>
      <c r="C133" s="2241"/>
      <c r="D133" s="2241"/>
      <c r="E133" s="2241"/>
      <c r="F133" s="2241"/>
      <c r="G133" s="2241"/>
      <c r="H133" s="2241"/>
      <c r="I133" s="2241"/>
      <c r="J133" s="2241"/>
      <c r="K133" s="2242"/>
      <c r="L133" s="2242"/>
      <c r="M133" s="2242"/>
      <c r="N133" s="2242"/>
    </row>
    <row r="134" spans="2:14" s="930" customFormat="1">
      <c r="B134" s="937"/>
      <c r="C134" s="2241"/>
      <c r="D134" s="2241"/>
      <c r="E134" s="2241"/>
      <c r="F134" s="2241"/>
      <c r="G134" s="2241"/>
      <c r="H134" s="2241"/>
      <c r="I134" s="2241"/>
      <c r="J134" s="2241"/>
      <c r="K134" s="2242"/>
      <c r="L134" s="2242"/>
      <c r="M134" s="2242"/>
      <c r="N134" s="2242"/>
    </row>
    <row r="135" spans="2:14" s="930" customFormat="1" ht="12" customHeight="1">
      <c r="B135" s="937"/>
      <c r="C135" s="2241"/>
      <c r="D135" s="2241"/>
      <c r="E135" s="2241"/>
      <c r="F135" s="2241"/>
      <c r="G135" s="2241"/>
      <c r="H135" s="2241"/>
      <c r="I135" s="2241"/>
      <c r="J135" s="2241"/>
      <c r="K135" s="2242"/>
      <c r="L135" s="2242"/>
      <c r="M135" s="2242"/>
      <c r="N135" s="2242"/>
    </row>
    <row r="182" spans="14:14">
      <c r="N182" s="919" t="s">
        <v>1165</v>
      </c>
    </row>
    <row r="206" spans="11:13" ht="15.6">
      <c r="K206" s="943"/>
    </row>
    <row r="208" spans="11:13" ht="15.6">
      <c r="K208" s="908"/>
      <c r="L208" s="943"/>
      <c r="M208" s="944"/>
    </row>
    <row r="258" spans="1:14" s="909" customFormat="1" ht="15.6">
      <c r="A258" s="907"/>
      <c r="B258" s="908"/>
      <c r="C258" s="908"/>
      <c r="D258" s="907"/>
      <c r="E258" s="908"/>
      <c r="F258" s="908"/>
      <c r="G258" s="908"/>
      <c r="H258" s="908"/>
      <c r="I258" s="908"/>
      <c r="J258" s="907"/>
      <c r="K258" s="943"/>
      <c r="M258" s="910"/>
      <c r="N258" s="908"/>
    </row>
    <row r="310" spans="1:14" s="909" customFormat="1" ht="15.6">
      <c r="A310" s="907"/>
      <c r="B310" s="908"/>
      <c r="C310" s="908"/>
      <c r="D310" s="907"/>
      <c r="E310" s="908"/>
      <c r="F310" s="908"/>
      <c r="G310" s="908"/>
      <c r="H310" s="908"/>
      <c r="I310" s="908"/>
      <c r="J310" s="907"/>
      <c r="K310" s="943"/>
      <c r="M310" s="910"/>
      <c r="N310" s="908"/>
    </row>
    <row r="321" spans="1:14" s="909" customFormat="1" hidden="1">
      <c r="A321" s="907"/>
      <c r="B321" s="908"/>
      <c r="C321" s="908"/>
      <c r="D321" s="907"/>
      <c r="E321" s="908"/>
      <c r="F321" s="908"/>
      <c r="G321" s="908"/>
      <c r="H321" s="908"/>
      <c r="I321" s="908"/>
      <c r="J321" s="907"/>
      <c r="M321" s="910"/>
      <c r="N321" s="908"/>
    </row>
    <row r="322" spans="1:14" s="909" customFormat="1" hidden="1">
      <c r="A322" s="907"/>
      <c r="B322" s="908"/>
      <c r="C322" s="908"/>
      <c r="D322" s="907"/>
      <c r="E322" s="908"/>
      <c r="F322" s="908"/>
      <c r="G322" s="908"/>
      <c r="H322" s="908"/>
      <c r="I322" s="908"/>
      <c r="J322" s="907"/>
      <c r="M322" s="910"/>
      <c r="N322" s="908"/>
    </row>
    <row r="325" spans="1:14" hidden="1"/>
    <row r="326" spans="1:14" hidden="1"/>
    <row r="329" spans="1:14">
      <c r="H329" s="907"/>
    </row>
    <row r="330" spans="1:14">
      <c r="H330" s="907"/>
    </row>
    <row r="331" spans="1:14" hidden="1"/>
    <row r="332" spans="1:14" hidden="1"/>
    <row r="368" spans="1:14" s="909" customFormat="1" ht="15.6">
      <c r="A368" s="907"/>
      <c r="B368" s="908"/>
      <c r="C368" s="908"/>
      <c r="D368" s="907"/>
      <c r="E368" s="908"/>
      <c r="F368" s="908"/>
      <c r="G368" s="908"/>
      <c r="H368" s="908"/>
      <c r="I368" s="908"/>
      <c r="J368" s="907"/>
      <c r="K368" s="943"/>
      <c r="M368" s="910"/>
      <c r="N368" s="908"/>
    </row>
    <row r="420" spans="1:14" s="909" customFormat="1" ht="15.6">
      <c r="A420" s="907"/>
      <c r="B420" s="908"/>
      <c r="C420" s="908"/>
      <c r="D420" s="907"/>
      <c r="E420" s="908"/>
      <c r="F420" s="908"/>
      <c r="G420" s="908"/>
      <c r="H420" s="908"/>
      <c r="I420" s="908"/>
      <c r="J420" s="907"/>
      <c r="K420" s="943"/>
      <c r="M420" s="910"/>
      <c r="N420" s="908"/>
    </row>
    <row r="433" spans="1:13" ht="13.8" thickBot="1"/>
    <row r="434" spans="1:13" ht="13.8" thickTop="1">
      <c r="C434" s="912"/>
      <c r="D434" s="913"/>
      <c r="E434" s="912"/>
      <c r="F434" s="912"/>
      <c r="G434" s="912"/>
      <c r="H434" s="912"/>
      <c r="I434" s="912"/>
      <c r="J434" s="913"/>
      <c r="K434" s="914"/>
      <c r="L434" s="914"/>
      <c r="M434" s="923"/>
    </row>
    <row r="435" spans="1:13" s="904" customFormat="1">
      <c r="A435" s="903"/>
      <c r="D435" s="903"/>
      <c r="J435" s="903"/>
      <c r="K435" s="905"/>
      <c r="L435" s="905"/>
      <c r="M435" s="906"/>
    </row>
    <row r="471" spans="1:14" s="909" customFormat="1" ht="15.6">
      <c r="A471" s="907"/>
      <c r="B471" s="908"/>
      <c r="C471" s="908"/>
      <c r="D471" s="907"/>
      <c r="E471" s="908"/>
      <c r="F471" s="908"/>
      <c r="G471" s="908"/>
      <c r="H471" s="908"/>
      <c r="I471" s="908"/>
      <c r="J471" s="907"/>
      <c r="K471" s="943"/>
      <c r="M471" s="910"/>
      <c r="N471" s="908"/>
    </row>
    <row r="487" spans="1:13">
      <c r="A487" s="903"/>
      <c r="B487" s="904"/>
      <c r="C487" s="904"/>
      <c r="D487" s="903"/>
      <c r="E487" s="904"/>
      <c r="F487" s="904"/>
      <c r="G487" s="904"/>
      <c r="H487" s="904"/>
      <c r="I487" s="904"/>
      <c r="J487" s="903"/>
      <c r="K487" s="905"/>
      <c r="L487" s="905"/>
      <c r="M487" s="906"/>
    </row>
    <row r="488" spans="1:13">
      <c r="A488" s="903"/>
      <c r="B488" s="904"/>
      <c r="C488" s="904"/>
      <c r="D488" s="903"/>
      <c r="E488" s="904"/>
      <c r="F488" s="904"/>
      <c r="G488" s="904"/>
      <c r="H488" s="904"/>
      <c r="I488" s="904"/>
      <c r="J488" s="903"/>
      <c r="K488" s="905"/>
      <c r="L488" s="905"/>
      <c r="M488" s="906"/>
    </row>
    <row r="489" spans="1:13">
      <c r="A489" s="903"/>
      <c r="B489" s="904"/>
      <c r="C489" s="904"/>
      <c r="D489" s="903"/>
      <c r="E489" s="904"/>
      <c r="F489" s="904"/>
      <c r="G489" s="904"/>
      <c r="H489" s="904"/>
      <c r="I489" s="904"/>
      <c r="J489" s="903"/>
      <c r="K489" s="905"/>
      <c r="L489" s="905"/>
      <c r="M489" s="906"/>
    </row>
    <row r="490" spans="1:13">
      <c r="A490" s="903"/>
      <c r="B490" s="904"/>
      <c r="C490" s="904"/>
      <c r="D490" s="903"/>
      <c r="E490" s="904"/>
      <c r="F490" s="904"/>
      <c r="G490" s="904"/>
      <c r="H490" s="904"/>
      <c r="I490" s="904"/>
      <c r="J490" s="903"/>
      <c r="K490" s="905"/>
      <c r="L490" s="905"/>
      <c r="M490" s="906"/>
    </row>
    <row r="491" spans="1:13">
      <c r="A491" s="903"/>
      <c r="B491" s="904"/>
      <c r="C491" s="904"/>
      <c r="D491" s="903"/>
      <c r="E491" s="904"/>
      <c r="F491" s="904"/>
      <c r="G491" s="904"/>
      <c r="H491" s="904"/>
      <c r="I491" s="904"/>
      <c r="J491" s="903"/>
      <c r="K491" s="905"/>
      <c r="L491" s="905"/>
      <c r="M491" s="906"/>
    </row>
    <row r="493" spans="1:13" ht="13.8" thickBot="1"/>
    <row r="494" spans="1:13" ht="13.8" thickTop="1">
      <c r="C494" s="912"/>
      <c r="D494" s="913"/>
      <c r="E494" s="912"/>
      <c r="F494" s="912"/>
      <c r="G494" s="912"/>
      <c r="H494" s="912"/>
      <c r="I494" s="912"/>
      <c r="J494" s="913"/>
      <c r="K494" s="914"/>
      <c r="L494" s="914"/>
      <c r="M494" s="923"/>
    </row>
    <row r="495" spans="1:13">
      <c r="A495" s="903"/>
      <c r="B495" s="904"/>
      <c r="C495" s="904"/>
      <c r="D495" s="903"/>
      <c r="E495" s="904"/>
      <c r="F495" s="904"/>
      <c r="G495" s="904"/>
      <c r="H495" s="904"/>
      <c r="I495" s="904"/>
      <c r="J495" s="903"/>
      <c r="K495" s="905"/>
      <c r="L495" s="905"/>
      <c r="M495" s="906"/>
    </row>
    <row r="496" spans="1:13">
      <c r="A496" s="903"/>
      <c r="B496" s="904"/>
      <c r="C496" s="904"/>
      <c r="D496" s="903"/>
      <c r="E496" s="904"/>
      <c r="F496" s="904"/>
      <c r="G496" s="904"/>
      <c r="H496" s="904"/>
      <c r="I496" s="904"/>
      <c r="J496" s="904"/>
      <c r="K496" s="904"/>
      <c r="L496" s="903"/>
      <c r="M496" s="906"/>
    </row>
    <row r="497" spans="1:13" ht="13.8" thickBot="1">
      <c r="A497" s="924"/>
      <c r="B497" s="925"/>
      <c r="C497" s="926"/>
      <c r="D497" s="927"/>
      <c r="E497" s="926"/>
      <c r="F497" s="926"/>
      <c r="G497" s="926"/>
      <c r="H497" s="926"/>
      <c r="I497" s="926"/>
      <c r="J497" s="927"/>
      <c r="K497" s="928"/>
      <c r="L497" s="928"/>
      <c r="M497" s="929"/>
    </row>
    <row r="498" spans="1:13" ht="13.8" thickTop="1">
      <c r="A498" s="903"/>
      <c r="B498" s="904"/>
      <c r="C498" s="904"/>
      <c r="D498" s="903"/>
      <c r="E498" s="904"/>
      <c r="F498" s="904"/>
      <c r="G498" s="904"/>
      <c r="H498" s="904"/>
      <c r="I498" s="904"/>
      <c r="J498" s="903"/>
      <c r="K498" s="905"/>
      <c r="L498" s="905"/>
      <c r="M498" s="906"/>
    </row>
    <row r="524" spans="11:13" ht="15.6">
      <c r="K524" s="943"/>
    </row>
    <row r="526" spans="11:13">
      <c r="K526" s="908"/>
    </row>
    <row r="528" spans="11:13" s="904" customFormat="1">
      <c r="M528" s="945"/>
    </row>
    <row r="529" spans="1:13" s="904" customFormat="1">
      <c r="M529" s="945"/>
    </row>
    <row r="530" spans="1:13" s="904" customFormat="1">
      <c r="M530" s="945"/>
    </row>
    <row r="531" spans="1:13">
      <c r="A531" s="908"/>
      <c r="D531" s="908"/>
      <c r="J531" s="908"/>
      <c r="K531" s="908"/>
      <c r="L531" s="908"/>
      <c r="M531" s="946"/>
    </row>
    <row r="532" spans="1:13">
      <c r="A532" s="908"/>
      <c r="D532" s="908"/>
      <c r="J532" s="908"/>
      <c r="K532" s="908"/>
      <c r="L532" s="908"/>
      <c r="M532" s="946"/>
    </row>
    <row r="533" spans="1:13">
      <c r="A533" s="908"/>
      <c r="D533" s="908"/>
      <c r="J533" s="908"/>
      <c r="K533" s="908"/>
      <c r="L533" s="908"/>
      <c r="M533" s="946"/>
    </row>
    <row r="534" spans="1:13" s="904" customFormat="1">
      <c r="M534" s="945"/>
    </row>
    <row r="535" spans="1:13" s="904" customFormat="1">
      <c r="M535" s="945"/>
    </row>
    <row r="536" spans="1:13" s="925" customFormat="1">
      <c r="M536" s="947"/>
    </row>
    <row r="537" spans="1:13" s="904" customFormat="1">
      <c r="M537" s="945"/>
    </row>
  </sheetData>
  <sheetProtection algorithmName="SHA-512" hashValue="HSfWhwPyQf7GUJNBVSO9BF4Z2mGox2ympCDnC5xaqG9/jTHy312gYelVsbialuDJS5tSavEr3c6TMFMTfkpAtw==" saltValue="G0Fm6kq1OSstJS1zxvR8DA==" spinCount="100000" sheet="1" objects="1" scenarios="1" selectLockedCells="1"/>
  <mergeCells count="19">
    <mergeCell ref="C46:E46"/>
    <mergeCell ref="C50:E50"/>
    <mergeCell ref="C54:E54"/>
    <mergeCell ref="C5:E5"/>
    <mergeCell ref="C9:E9"/>
    <mergeCell ref="C13:E13"/>
    <mergeCell ref="C17:E17"/>
    <mergeCell ref="C21:E21"/>
    <mergeCell ref="C25:E25"/>
    <mergeCell ref="C29:E29"/>
    <mergeCell ref="C33:E33"/>
    <mergeCell ref="C42:E42"/>
    <mergeCell ref="C125:N135"/>
    <mergeCell ref="C58:E58"/>
    <mergeCell ref="C62:E62"/>
    <mergeCell ref="C66:E66"/>
    <mergeCell ref="C70:E70"/>
    <mergeCell ref="C74:E74"/>
    <mergeCell ref="C78:E78"/>
  </mergeCells>
  <dataValidations count="1">
    <dataValidation type="custom" allowBlank="1" showInputMessage="1" showErrorMessage="1" error="Ceno na e.m. je potrebno vnesti na dve decimalni mesti " sqref="K7:K80">
      <formula1>K7=ROUND(K7,2)</formula1>
    </dataValidation>
  </dataValidations>
  <printOptions horizontalCentered="1"/>
  <pageMargins left="0.35433070866141736" right="0.11811023622047245" top="0.74803149606299213" bottom="0.74803149606299213" header="0.51181102362204722" footer="0.51181102362204722"/>
  <pageSetup paperSize="9" scale="75" orientation="portrait" r:id="rId1"/>
  <headerFooter alignWithMargins="0"/>
  <rowBreaks count="5" manualBreakCount="5">
    <brk id="209" max="16383" man="1"/>
    <brk id="261" max="16383" man="1"/>
    <brk id="313" max="16383" man="1"/>
    <brk id="371" max="16383" man="1"/>
    <brk id="423"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653"/>
  <sheetViews>
    <sheetView showWhiteSpace="0" view="pageBreakPreview" topLeftCell="A29" zoomScale="120" zoomScaleNormal="100" zoomScaleSheetLayoutView="120" workbookViewId="0">
      <selection activeCell="F42" sqref="F42"/>
    </sheetView>
  </sheetViews>
  <sheetFormatPr defaultColWidth="11.109375" defaultRowHeight="15.6"/>
  <cols>
    <col min="1" max="1" width="6.88671875" style="1492" customWidth="1"/>
    <col min="2" max="2" width="39.5546875" style="1491" customWidth="1"/>
    <col min="3" max="3" width="6.44140625" style="1491" customWidth="1"/>
    <col min="4" max="4" width="8.44140625" style="1491" bestFit="1" customWidth="1"/>
    <col min="5" max="5" width="10.88671875" style="1489" customWidth="1"/>
    <col min="6" max="6" width="15.44140625" style="1490" customWidth="1"/>
    <col min="7" max="7" width="13.88671875" style="1489" customWidth="1"/>
    <col min="8" max="16384" width="11.109375" style="1489"/>
  </cols>
  <sheetData>
    <row r="7" spans="1:6" ht="17.399999999999999">
      <c r="B7" s="1727" t="s">
        <v>1552</v>
      </c>
    </row>
    <row r="9" spans="1:6" ht="45" customHeight="1">
      <c r="A9" s="1726" t="s">
        <v>1551</v>
      </c>
      <c r="B9" s="2305" t="s">
        <v>1550</v>
      </c>
      <c r="C9" s="2306"/>
      <c r="D9" s="2306"/>
    </row>
    <row r="10" spans="1:6">
      <c r="A10" s="1725"/>
      <c r="B10" s="1724"/>
      <c r="C10" s="1723"/>
      <c r="D10" s="1723"/>
    </row>
    <row r="11" spans="1:6">
      <c r="A11" s="1722" t="s">
        <v>313</v>
      </c>
      <c r="B11" s="1721" t="s">
        <v>1549</v>
      </c>
    </row>
    <row r="12" spans="1:6">
      <c r="A12" s="1493"/>
      <c r="B12" s="1720"/>
    </row>
    <row r="14" spans="1:6">
      <c r="A14" s="1700"/>
      <c r="B14" s="1719" t="s">
        <v>1548</v>
      </c>
      <c r="C14" s="1712"/>
      <c r="D14" s="1712"/>
      <c r="E14" s="1606"/>
      <c r="F14" s="1711">
        <f>F87</f>
        <v>0</v>
      </c>
    </row>
    <row r="15" spans="1:6" s="1606" customFormat="1">
      <c r="A15" s="1700"/>
      <c r="B15" s="1718" t="s">
        <v>1547</v>
      </c>
      <c r="C15" s="1697"/>
      <c r="D15" s="1697"/>
      <c r="E15" s="1696"/>
      <c r="F15" s="1695">
        <f>F157</f>
        <v>0</v>
      </c>
    </row>
    <row r="16" spans="1:6" s="1606" customFormat="1">
      <c r="A16" s="1700"/>
      <c r="B16" s="1717" t="s">
        <v>1546</v>
      </c>
      <c r="C16" s="1716"/>
      <c r="D16" s="1716"/>
      <c r="E16" s="1715"/>
      <c r="F16" s="1714">
        <f>F189</f>
        <v>0</v>
      </c>
    </row>
    <row r="17" spans="1:6" s="1606" customFormat="1">
      <c r="A17" s="1700"/>
      <c r="B17" s="1713" t="s">
        <v>362</v>
      </c>
      <c r="C17" s="1713"/>
      <c r="D17" s="1712"/>
      <c r="F17" s="1711">
        <f>SUM(F14:F16)</f>
        <v>0</v>
      </c>
    </row>
    <row r="18" spans="1:6" s="1706" customFormat="1" ht="15">
      <c r="A18" s="1710"/>
      <c r="B18" s="1709" t="s">
        <v>1</v>
      </c>
      <c r="C18" s="1709"/>
      <c r="D18" s="1708"/>
      <c r="F18" s="1707">
        <f>F17*0.22</f>
        <v>0</v>
      </c>
    </row>
    <row r="19" spans="1:6" s="1606" customFormat="1" ht="17.399999999999999">
      <c r="A19" s="1700"/>
      <c r="B19" s="1705" t="s">
        <v>0</v>
      </c>
      <c r="C19" s="1704"/>
      <c r="D19" s="1703"/>
      <c r="E19" s="1702"/>
      <c r="F19" s="1701">
        <f>SUM(F17:F18)</f>
        <v>0</v>
      </c>
    </row>
    <row r="20" spans="1:6" s="1606" customFormat="1" ht="17.399999999999999">
      <c r="A20" s="1700"/>
      <c r="B20" s="1699"/>
      <c r="C20" s="1698"/>
      <c r="D20" s="1697"/>
      <c r="E20" s="1696"/>
      <c r="F20" s="1695"/>
    </row>
    <row r="21" spans="1:6" s="1606" customFormat="1" ht="17.399999999999999">
      <c r="A21" s="1700"/>
      <c r="B21" s="1699"/>
      <c r="C21" s="1698"/>
      <c r="D21" s="1697"/>
      <c r="E21" s="1696"/>
      <c r="F21" s="1695"/>
    </row>
    <row r="22" spans="1:6" s="1606" customFormat="1" ht="17.399999999999999">
      <c r="A22" s="1700"/>
      <c r="B22" s="1699"/>
      <c r="C22" s="1698"/>
      <c r="D22" s="1697"/>
      <c r="E22" s="1696"/>
      <c r="F22" s="1695"/>
    </row>
    <row r="23" spans="1:6" s="1572" customFormat="1">
      <c r="A23" s="1694"/>
      <c r="B23" s="1693"/>
      <c r="C23" s="1693"/>
      <c r="D23" s="1693"/>
      <c r="E23" s="1565"/>
      <c r="F23" s="1559"/>
    </row>
    <row r="24" spans="1:6" s="1572" customFormat="1" ht="15.75" customHeight="1">
      <c r="A24" s="1694"/>
      <c r="B24" s="2307" t="s">
        <v>1545</v>
      </c>
      <c r="C24" s="2308"/>
      <c r="D24" s="2308"/>
      <c r="E24" s="2308"/>
      <c r="F24" s="1559"/>
    </row>
    <row r="25" spans="1:6" s="1572" customFormat="1">
      <c r="A25" s="1694"/>
      <c r="B25" s="2308"/>
      <c r="C25" s="2308"/>
      <c r="D25" s="2308"/>
      <c r="E25" s="2308"/>
      <c r="F25" s="1559"/>
    </row>
    <row r="26" spans="1:6" s="1572" customFormat="1" ht="15.75" customHeight="1">
      <c r="A26" s="1694"/>
      <c r="B26" s="2308"/>
      <c r="C26" s="2308"/>
      <c r="D26" s="2308"/>
      <c r="E26" s="2308"/>
      <c r="F26" s="1559"/>
    </row>
    <row r="27" spans="1:6" s="1572" customFormat="1" ht="15.75" customHeight="1">
      <c r="A27" s="1694"/>
      <c r="B27" s="2308"/>
      <c r="C27" s="2308"/>
      <c r="D27" s="2308"/>
      <c r="E27" s="2308"/>
      <c r="F27" s="1559"/>
    </row>
    <row r="28" spans="1:6" s="1572" customFormat="1">
      <c r="A28" s="1694"/>
      <c r="B28" s="2309" t="s">
        <v>1544</v>
      </c>
      <c r="C28" s="2310"/>
      <c r="D28" s="2310"/>
      <c r="E28" s="2310"/>
      <c r="F28" s="1559"/>
    </row>
    <row r="29" spans="1:6">
      <c r="A29" s="1694"/>
      <c r="B29" s="2310"/>
      <c r="C29" s="2310"/>
      <c r="D29" s="2310"/>
      <c r="E29" s="2310"/>
    </row>
    <row r="30" spans="1:6">
      <c r="A30" s="1694"/>
      <c r="B30" s="2310"/>
      <c r="C30" s="2310"/>
      <c r="D30" s="2310"/>
      <c r="E30" s="2310"/>
    </row>
    <row r="31" spans="1:6">
      <c r="A31" s="1694"/>
      <c r="B31" s="2310"/>
      <c r="C31" s="2310"/>
      <c r="D31" s="2310"/>
      <c r="E31" s="2310"/>
    </row>
    <row r="32" spans="1:6">
      <c r="A32" s="1694"/>
      <c r="B32" s="1693"/>
      <c r="C32" s="1693"/>
      <c r="D32" s="1693"/>
      <c r="E32" s="1513"/>
    </row>
    <row r="33" spans="1:6">
      <c r="A33" s="1694"/>
      <c r="B33" s="2309" t="s">
        <v>469</v>
      </c>
      <c r="C33" s="2310"/>
      <c r="D33" s="2310"/>
      <c r="E33" s="2310"/>
    </row>
    <row r="34" spans="1:6">
      <c r="A34" s="1694"/>
      <c r="B34" s="2310"/>
      <c r="C34" s="2310"/>
      <c r="D34" s="2310"/>
      <c r="E34" s="2310"/>
    </row>
    <row r="35" spans="1:6" ht="16.2" thickBot="1">
      <c r="A35" s="1694"/>
      <c r="B35" s="1693"/>
      <c r="C35" s="1693"/>
      <c r="D35" s="1693"/>
      <c r="E35" s="1513"/>
    </row>
    <row r="36" spans="1:6" ht="16.2" thickBot="1">
      <c r="A36" s="1692" t="s">
        <v>1543</v>
      </c>
      <c r="B36" s="1692" t="s">
        <v>1542</v>
      </c>
      <c r="C36" s="1691" t="s">
        <v>954</v>
      </c>
      <c r="D36" s="1690" t="s">
        <v>1481</v>
      </c>
      <c r="E36" s="1689" t="s">
        <v>1480</v>
      </c>
      <c r="F36" s="1689" t="s">
        <v>1470</v>
      </c>
    </row>
    <row r="37" spans="1:6" ht="16.2" thickBot="1">
      <c r="A37" s="1670"/>
      <c r="B37" s="1668"/>
      <c r="C37" s="1688"/>
      <c r="D37" s="1667"/>
      <c r="E37" s="1666"/>
      <c r="F37" s="1665"/>
    </row>
    <row r="38" spans="1:6" ht="16.2" thickBot="1">
      <c r="A38" s="1687" t="s">
        <v>1541</v>
      </c>
      <c r="B38" s="1686" t="s">
        <v>1540</v>
      </c>
      <c r="C38" s="1539"/>
      <c r="D38" s="1538"/>
      <c r="E38" s="1537"/>
      <c r="F38" s="1684"/>
    </row>
    <row r="39" spans="1:6">
      <c r="A39" s="1528"/>
      <c r="B39" s="1685"/>
      <c r="C39" s="1539"/>
      <c r="D39" s="1538"/>
      <c r="E39" s="1537"/>
      <c r="F39" s="1684"/>
    </row>
    <row r="40" spans="1:6" ht="35.25" customHeight="1">
      <c r="A40" s="1528" t="s">
        <v>10</v>
      </c>
      <c r="B40" s="1683" t="s">
        <v>1539</v>
      </c>
      <c r="C40" s="1589" t="s">
        <v>701</v>
      </c>
      <c r="D40" s="1588">
        <v>35</v>
      </c>
      <c r="E40" s="1587"/>
      <c r="F40" s="1586">
        <f>D40*E40</f>
        <v>0</v>
      </c>
    </row>
    <row r="41" spans="1:6">
      <c r="A41" s="1677"/>
      <c r="B41" s="1682"/>
      <c r="C41" s="1681"/>
      <c r="D41" s="1680"/>
      <c r="E41" s="1679"/>
      <c r="F41" s="1678"/>
    </row>
    <row r="42" spans="1:6" ht="66">
      <c r="A42" s="1528" t="s">
        <v>8</v>
      </c>
      <c r="B42" s="1645" t="s">
        <v>1538</v>
      </c>
      <c r="C42" s="1589" t="s">
        <v>11</v>
      </c>
      <c r="D42" s="1588">
        <v>4</v>
      </c>
      <c r="E42" s="1586"/>
      <c r="F42" s="1586">
        <f>D42*E42</f>
        <v>0</v>
      </c>
    </row>
    <row r="43" spans="1:6">
      <c r="A43" s="1677"/>
      <c r="B43" s="1676"/>
      <c r="C43" s="1675"/>
      <c r="D43" s="1674"/>
      <c r="E43" s="1673"/>
      <c r="F43" s="1672"/>
    </row>
    <row r="44" spans="1:6" ht="52.8">
      <c r="A44" s="1528" t="s">
        <v>240</v>
      </c>
      <c r="B44" s="1645" t="s">
        <v>1537</v>
      </c>
      <c r="C44" s="1589" t="s">
        <v>11</v>
      </c>
      <c r="D44" s="1588">
        <v>8</v>
      </c>
      <c r="E44" s="1586"/>
      <c r="F44" s="1586">
        <f>D44*E44</f>
        <v>0</v>
      </c>
    </row>
    <row r="45" spans="1:6">
      <c r="A45" s="1493"/>
      <c r="B45" s="1489"/>
      <c r="C45" s="1489"/>
      <c r="D45" s="1489"/>
      <c r="E45" s="2029"/>
      <c r="F45" s="1489"/>
    </row>
    <row r="46" spans="1:6" ht="66">
      <c r="A46" s="1528" t="s">
        <v>6</v>
      </c>
      <c r="B46" s="1671" t="s">
        <v>1536</v>
      </c>
      <c r="C46" s="1589" t="s">
        <v>46</v>
      </c>
      <c r="D46" s="1588">
        <v>6</v>
      </c>
      <c r="E46" s="1587"/>
      <c r="F46" s="1586">
        <f>D46*E46</f>
        <v>0</v>
      </c>
    </row>
    <row r="47" spans="1:6">
      <c r="A47" s="1651"/>
      <c r="B47" s="1650"/>
      <c r="C47" s="1649"/>
      <c r="D47" s="1648"/>
      <c r="E47" s="1647"/>
      <c r="F47" s="1646"/>
    </row>
    <row r="48" spans="1:6" ht="92.4">
      <c r="A48" s="1591" t="s">
        <v>5</v>
      </c>
      <c r="B48" s="1590" t="s">
        <v>1535</v>
      </c>
      <c r="C48" s="1657"/>
      <c r="D48" s="1656"/>
      <c r="E48" s="1655"/>
      <c r="F48" s="1654"/>
    </row>
    <row r="49" spans="1:6">
      <c r="A49" s="1591"/>
      <c r="B49" s="1590" t="s">
        <v>1533</v>
      </c>
      <c r="C49" s="1589" t="s">
        <v>46</v>
      </c>
      <c r="D49" s="1588">
        <v>2</v>
      </c>
      <c r="E49" s="1587"/>
      <c r="F49" s="1586">
        <f>D49*E49</f>
        <v>0</v>
      </c>
    </row>
    <row r="50" spans="1:6">
      <c r="A50" s="1591"/>
      <c r="B50" s="1590"/>
      <c r="C50" s="1657"/>
      <c r="D50" s="1656"/>
      <c r="E50" s="1655"/>
      <c r="F50" s="1654"/>
    </row>
    <row r="51" spans="1:6">
      <c r="A51" s="1591"/>
      <c r="B51" s="1590" t="s">
        <v>1532</v>
      </c>
      <c r="C51" s="1589" t="s">
        <v>46</v>
      </c>
      <c r="D51" s="1588">
        <v>16</v>
      </c>
      <c r="E51" s="1587"/>
      <c r="F51" s="1586">
        <f>D51*E51</f>
        <v>0</v>
      </c>
    </row>
    <row r="52" spans="1:6">
      <c r="A52" s="1670"/>
      <c r="B52" s="1669"/>
      <c r="C52" s="1668"/>
      <c r="D52" s="1667"/>
      <c r="E52" s="2030"/>
      <c r="F52" s="1665"/>
    </row>
    <row r="53" spans="1:6">
      <c r="A53" s="1591"/>
      <c r="B53" s="1590" t="s">
        <v>1531</v>
      </c>
      <c r="C53" s="1589" t="s">
        <v>46</v>
      </c>
      <c r="D53" s="1588">
        <v>2</v>
      </c>
      <c r="E53" s="1586"/>
      <c r="F53" s="1586">
        <f>D53*E53</f>
        <v>0</v>
      </c>
    </row>
    <row r="54" spans="1:6">
      <c r="A54" s="1591"/>
      <c r="B54" s="1590"/>
      <c r="C54" s="1657"/>
      <c r="D54" s="1656"/>
      <c r="E54" s="1655"/>
      <c r="F54" s="1654"/>
    </row>
    <row r="55" spans="1:6" ht="66">
      <c r="A55" s="1591" t="s">
        <v>4</v>
      </c>
      <c r="B55" s="1590" t="s">
        <v>1534</v>
      </c>
      <c r="C55" s="1657"/>
      <c r="D55" s="1656"/>
      <c r="E55" s="1655"/>
      <c r="F55" s="1654"/>
    </row>
    <row r="56" spans="1:6">
      <c r="A56" s="1591"/>
      <c r="B56" s="1590" t="s">
        <v>1533</v>
      </c>
      <c r="C56" s="1589" t="s">
        <v>46</v>
      </c>
      <c r="D56" s="1588">
        <v>4</v>
      </c>
      <c r="E56" s="1587"/>
      <c r="F56" s="1586">
        <f>D56*E56</f>
        <v>0</v>
      </c>
    </row>
    <row r="57" spans="1:6">
      <c r="A57" s="1591"/>
      <c r="B57" s="1590"/>
      <c r="C57" s="1657"/>
      <c r="D57" s="1656"/>
      <c r="E57" s="1655"/>
      <c r="F57" s="1654"/>
    </row>
    <row r="58" spans="1:6">
      <c r="A58" s="1591"/>
      <c r="B58" s="1590" t="s">
        <v>1532</v>
      </c>
      <c r="C58" s="1589" t="s">
        <v>46</v>
      </c>
      <c r="D58" s="1588">
        <v>21</v>
      </c>
      <c r="E58" s="1587"/>
      <c r="F58" s="1586">
        <f>D58*E58</f>
        <v>0</v>
      </c>
    </row>
    <row r="59" spans="1:6">
      <c r="A59" s="1670"/>
      <c r="B59" s="1669"/>
      <c r="C59" s="1668"/>
      <c r="D59" s="1667"/>
      <c r="E59" s="2030"/>
      <c r="F59" s="1665"/>
    </row>
    <row r="60" spans="1:6">
      <c r="A60" s="1591"/>
      <c r="B60" s="1590" t="s">
        <v>1531</v>
      </c>
      <c r="C60" s="1589" t="s">
        <v>46</v>
      </c>
      <c r="D60" s="1588">
        <v>3</v>
      </c>
      <c r="E60" s="1586"/>
      <c r="F60" s="1586">
        <f>D60*E60</f>
        <v>0</v>
      </c>
    </row>
    <row r="61" spans="1:6">
      <c r="A61" s="1591"/>
      <c r="B61" s="1590"/>
      <c r="C61" s="1657"/>
      <c r="D61" s="1656"/>
      <c r="E61" s="1655"/>
      <c r="F61" s="1654"/>
    </row>
    <row r="62" spans="1:6" ht="52.8">
      <c r="A62" s="1591" t="s">
        <v>232</v>
      </c>
      <c r="B62" s="1590" t="s">
        <v>1530</v>
      </c>
      <c r="C62" s="1657"/>
      <c r="D62" s="1656"/>
      <c r="E62" s="1655"/>
      <c r="F62" s="1654"/>
    </row>
    <row r="63" spans="1:6">
      <c r="A63" s="1591"/>
      <c r="B63" s="1590" t="s">
        <v>1528</v>
      </c>
      <c r="C63" s="1589" t="s">
        <v>46</v>
      </c>
      <c r="D63" s="1588">
        <v>2</v>
      </c>
      <c r="E63" s="1587"/>
      <c r="F63" s="1586">
        <f>D63*E63</f>
        <v>0</v>
      </c>
    </row>
    <row r="64" spans="1:6">
      <c r="A64" s="1670"/>
      <c r="B64" s="1669"/>
      <c r="C64" s="1668"/>
      <c r="D64" s="1667"/>
      <c r="E64" s="2030"/>
      <c r="F64" s="1665"/>
    </row>
    <row r="65" spans="1:6" ht="39.6">
      <c r="A65" s="1591" t="s">
        <v>244</v>
      </c>
      <c r="B65" s="1590" t="s">
        <v>1529</v>
      </c>
      <c r="C65" s="1657"/>
      <c r="D65" s="1656"/>
      <c r="E65" s="1655"/>
      <c r="F65" s="1654"/>
    </row>
    <row r="66" spans="1:6">
      <c r="A66" s="1591"/>
      <c r="B66" s="1590" t="s">
        <v>1528</v>
      </c>
      <c r="C66" s="1589" t="s">
        <v>46</v>
      </c>
      <c r="D66" s="1588">
        <v>8</v>
      </c>
      <c r="E66" s="1587"/>
      <c r="F66" s="1586">
        <f>D66*E66</f>
        <v>0</v>
      </c>
    </row>
    <row r="67" spans="1:6">
      <c r="A67" s="1651"/>
      <c r="B67" s="1650"/>
      <c r="C67" s="1649"/>
      <c r="D67" s="1648"/>
      <c r="E67" s="1647"/>
      <c r="F67" s="1646"/>
    </row>
    <row r="68" spans="1:6" ht="66">
      <c r="A68" s="1591" t="s">
        <v>284</v>
      </c>
      <c r="B68" s="1663" t="s">
        <v>1527</v>
      </c>
      <c r="C68" s="1589" t="s">
        <v>46</v>
      </c>
      <c r="D68" s="1588">
        <v>12</v>
      </c>
      <c r="E68" s="1587"/>
      <c r="F68" s="1586">
        <f>D68*E68</f>
        <v>0</v>
      </c>
    </row>
    <row r="69" spans="1:6">
      <c r="A69" s="1651"/>
      <c r="B69" s="1664"/>
      <c r="C69" s="1649"/>
      <c r="D69" s="1648"/>
      <c r="E69" s="1647"/>
      <c r="F69" s="1646"/>
    </row>
    <row r="70" spans="1:6" ht="79.2">
      <c r="A70" s="1591" t="s">
        <v>285</v>
      </c>
      <c r="B70" s="1663" t="s">
        <v>1526</v>
      </c>
      <c r="C70" s="1589" t="s">
        <v>46</v>
      </c>
      <c r="D70" s="1588">
        <v>16</v>
      </c>
      <c r="E70" s="1587"/>
      <c r="F70" s="1586">
        <f>D70*E70</f>
        <v>0</v>
      </c>
    </row>
    <row r="71" spans="1:6">
      <c r="A71" s="1651"/>
      <c r="B71" s="1650"/>
      <c r="C71" s="1649"/>
      <c r="D71" s="1648"/>
      <c r="E71" s="1647"/>
      <c r="F71" s="1646"/>
    </row>
    <row r="72" spans="1:6" ht="39.6">
      <c r="A72" s="1591" t="s">
        <v>804</v>
      </c>
      <c r="B72" s="1590" t="s">
        <v>1525</v>
      </c>
      <c r="C72" s="1589" t="s">
        <v>20</v>
      </c>
      <c r="D72" s="1588">
        <v>6</v>
      </c>
      <c r="E72" s="1587"/>
      <c r="F72" s="1586">
        <f>D72*E72</f>
        <v>0</v>
      </c>
    </row>
    <row r="73" spans="1:6">
      <c r="A73" s="1651"/>
      <c r="B73" s="1650"/>
      <c r="C73" s="1649"/>
      <c r="D73" s="1648"/>
      <c r="E73" s="1647"/>
      <c r="F73" s="1646"/>
    </row>
    <row r="74" spans="1:6" ht="26.4">
      <c r="A74" s="1591" t="s">
        <v>806</v>
      </c>
      <c r="B74" s="1590" t="s">
        <v>1524</v>
      </c>
      <c r="C74" s="1589" t="s">
        <v>46</v>
      </c>
      <c r="D74" s="1588">
        <v>3</v>
      </c>
      <c r="E74" s="1587"/>
      <c r="F74" s="1586">
        <f>D74*E74</f>
        <v>0</v>
      </c>
    </row>
    <row r="75" spans="1:6">
      <c r="A75" s="1662"/>
      <c r="B75" s="1661"/>
      <c r="C75" s="1660"/>
      <c r="D75" s="1659"/>
      <c r="E75" s="2031"/>
      <c r="F75" s="1658"/>
    </row>
    <row r="76" spans="1:6" ht="79.2">
      <c r="A76" s="1591" t="s">
        <v>809</v>
      </c>
      <c r="B76" s="1590" t="s">
        <v>1523</v>
      </c>
      <c r="C76" s="1589" t="s">
        <v>11</v>
      </c>
      <c r="D76" s="1588">
        <v>3</v>
      </c>
      <c r="E76" s="1587"/>
      <c r="F76" s="1586">
        <f>D76*E76</f>
        <v>0</v>
      </c>
    </row>
    <row r="77" spans="1:6">
      <c r="A77" s="1651"/>
      <c r="B77" s="1650"/>
      <c r="C77" s="1649"/>
      <c r="D77" s="1648"/>
      <c r="E77" s="1647"/>
      <c r="F77" s="1646"/>
    </row>
    <row r="78" spans="1:6" ht="66">
      <c r="A78" s="1591" t="s">
        <v>811</v>
      </c>
      <c r="B78" s="1590" t="s">
        <v>1522</v>
      </c>
      <c r="C78" s="1589" t="s">
        <v>11</v>
      </c>
      <c r="D78" s="1588">
        <v>2</v>
      </c>
      <c r="E78" s="1587"/>
      <c r="F78" s="1586">
        <f>D78*E78</f>
        <v>0</v>
      </c>
    </row>
    <row r="79" spans="1:6">
      <c r="A79" s="1591"/>
      <c r="B79" s="1590"/>
      <c r="C79" s="1657"/>
      <c r="D79" s="1656"/>
      <c r="E79" s="1655"/>
      <c r="F79" s="1654"/>
    </row>
    <row r="80" spans="1:6" ht="39.6">
      <c r="A80" s="1591" t="s">
        <v>813</v>
      </c>
      <c r="B80" s="1590" t="s">
        <v>1521</v>
      </c>
      <c r="C80" s="1657"/>
      <c r="D80" s="1656"/>
      <c r="E80" s="1655"/>
      <c r="F80" s="1654"/>
    </row>
    <row r="81" spans="1:6" ht="26.4">
      <c r="A81" s="1591"/>
      <c r="B81" s="1653" t="s">
        <v>1520</v>
      </c>
      <c r="C81" s="1652" t="s">
        <v>11</v>
      </c>
      <c r="D81" s="1588">
        <v>1</v>
      </c>
      <c r="E81" s="1587"/>
      <c r="F81" s="1586">
        <f>D81*E81</f>
        <v>0</v>
      </c>
    </row>
    <row r="82" spans="1:6">
      <c r="A82" s="1651"/>
      <c r="B82" s="1650"/>
      <c r="C82" s="1649"/>
      <c r="D82" s="1648"/>
      <c r="E82" s="1647"/>
      <c r="F82" s="1646"/>
    </row>
    <row r="83" spans="1:6" ht="52.8">
      <c r="A83" s="1591" t="s">
        <v>815</v>
      </c>
      <c r="B83" s="1590" t="s">
        <v>1519</v>
      </c>
      <c r="C83" s="1589" t="s">
        <v>40</v>
      </c>
      <c r="D83" s="1588">
        <v>16</v>
      </c>
      <c r="E83" s="1587"/>
      <c r="F83" s="1586">
        <f>D83*E83</f>
        <v>0</v>
      </c>
    </row>
    <row r="84" spans="1:6">
      <c r="A84" s="1651"/>
      <c r="B84" s="1650"/>
      <c r="C84" s="1649"/>
      <c r="D84" s="1648"/>
      <c r="E84" s="1647"/>
      <c r="F84" s="1646"/>
    </row>
    <row r="85" spans="1:6" ht="52.8">
      <c r="A85" s="1528" t="s">
        <v>817</v>
      </c>
      <c r="B85" s="1645" t="s">
        <v>1518</v>
      </c>
      <c r="C85" s="1644" t="s">
        <v>464</v>
      </c>
      <c r="D85" s="1643">
        <v>1</v>
      </c>
      <c r="E85" s="1642"/>
      <c r="F85" s="1642">
        <f>D85*E85</f>
        <v>0</v>
      </c>
    </row>
    <row r="86" spans="1:6">
      <c r="A86" s="1591"/>
      <c r="B86" s="1641"/>
      <c r="C86" s="1640"/>
      <c r="D86" s="1639"/>
      <c r="E86" s="1638"/>
      <c r="F86" s="1637"/>
    </row>
    <row r="87" spans="1:6" ht="16.2" thickBot="1">
      <c r="A87" s="1636"/>
      <c r="B87" s="1635" t="s">
        <v>362</v>
      </c>
      <c r="C87" s="1635"/>
      <c r="D87" s="1635"/>
      <c r="E87" s="2032"/>
      <c r="F87" s="1634">
        <f>SUM(F40:F85)</f>
        <v>0</v>
      </c>
    </row>
    <row r="88" spans="1:6" ht="16.2" thickTop="1">
      <c r="A88" s="1493"/>
      <c r="B88" s="1489"/>
      <c r="C88" s="1489"/>
      <c r="D88" s="1489"/>
      <c r="E88" s="2029"/>
      <c r="F88" s="1489"/>
    </row>
    <row r="89" spans="1:6" ht="16.2" thickBot="1">
      <c r="A89" s="1558"/>
      <c r="B89" s="1547"/>
      <c r="C89" s="1633"/>
      <c r="D89" s="1545"/>
      <c r="E89" s="2033"/>
      <c r="F89" s="1544"/>
    </row>
    <row r="90" spans="1:6" ht="27" thickBot="1">
      <c r="A90" s="1553" t="s">
        <v>1484</v>
      </c>
      <c r="B90" s="1632" t="s">
        <v>1483</v>
      </c>
      <c r="C90" s="1631" t="s">
        <v>1482</v>
      </c>
      <c r="D90" s="1630" t="s">
        <v>1481</v>
      </c>
      <c r="E90" s="2034" t="s">
        <v>1480</v>
      </c>
      <c r="F90" s="1629" t="s">
        <v>1470</v>
      </c>
    </row>
    <row r="91" spans="1:6">
      <c r="A91" s="1628"/>
      <c r="B91" s="1627"/>
      <c r="C91" s="1626"/>
      <c r="D91" s="1625"/>
      <c r="E91" s="2035"/>
      <c r="F91" s="1624"/>
    </row>
    <row r="92" spans="1:6">
      <c r="A92" s="1525" t="s">
        <v>1517</v>
      </c>
      <c r="B92" s="1543" t="s">
        <v>1516</v>
      </c>
      <c r="C92" s="1623"/>
      <c r="D92" s="1541"/>
      <c r="E92" s="2036"/>
      <c r="F92" s="1540"/>
    </row>
    <row r="93" spans="1:6">
      <c r="A93" s="1617"/>
      <c r="B93" s="1622"/>
      <c r="C93" s="1615"/>
      <c r="D93" s="1614"/>
      <c r="E93" s="2037"/>
      <c r="F93" s="1613"/>
    </row>
    <row r="94" spans="1:6" ht="79.2">
      <c r="A94" s="1525"/>
      <c r="B94" s="1621" t="s">
        <v>1515</v>
      </c>
      <c r="C94" s="1620"/>
      <c r="D94" s="1619"/>
      <c r="E94" s="2038"/>
      <c r="F94" s="1618"/>
    </row>
    <row r="95" spans="1:6">
      <c r="A95" s="1617"/>
      <c r="B95" s="1616"/>
      <c r="C95" s="1615"/>
      <c r="D95" s="1614"/>
      <c r="E95" s="2037"/>
      <c r="F95" s="1613"/>
    </row>
    <row r="96" spans="1:6" ht="145.19999999999999">
      <c r="A96" s="1525" t="s">
        <v>10</v>
      </c>
      <c r="B96" s="1605" t="s">
        <v>1514</v>
      </c>
      <c r="C96" s="1579"/>
      <c r="D96" s="1578"/>
      <c r="E96" s="1583"/>
      <c r="F96" s="1577"/>
    </row>
    <row r="97" spans="1:6">
      <c r="A97" s="1581"/>
      <c r="B97" s="1580"/>
      <c r="C97" s="1579"/>
      <c r="D97" s="1578"/>
      <c r="E97" s="1583"/>
      <c r="F97" s="1577"/>
    </row>
    <row r="98" spans="1:6">
      <c r="A98" s="1581"/>
      <c r="B98" s="1580" t="s">
        <v>1512</v>
      </c>
      <c r="C98" s="1592" t="s">
        <v>701</v>
      </c>
      <c r="D98" s="1522">
        <v>35</v>
      </c>
      <c r="E98" s="1521"/>
      <c r="F98" s="1520">
        <f>D98*E98</f>
        <v>0</v>
      </c>
    </row>
    <row r="99" spans="1:6">
      <c r="A99" s="1612"/>
      <c r="B99" s="1596"/>
      <c r="C99" s="1611"/>
      <c r="D99" s="1610"/>
      <c r="E99" s="2039"/>
      <c r="F99" s="1609"/>
    </row>
    <row r="100" spans="1:6" s="1572" customFormat="1" ht="105.6">
      <c r="A100" s="1525" t="s">
        <v>8</v>
      </c>
      <c r="B100" s="1605" t="s">
        <v>1513</v>
      </c>
      <c r="C100" s="1579"/>
      <c r="D100" s="1578"/>
      <c r="E100" s="1583"/>
      <c r="F100" s="1577"/>
    </row>
    <row r="101" spans="1:6" s="1572" customFormat="1">
      <c r="A101" s="1581"/>
      <c r="B101" s="1580" t="s">
        <v>1512</v>
      </c>
      <c r="C101" s="1592" t="s">
        <v>701</v>
      </c>
      <c r="D101" s="1522">
        <v>35</v>
      </c>
      <c r="E101" s="1521"/>
      <c r="F101" s="1520">
        <f>D101*E101</f>
        <v>0</v>
      </c>
    </row>
    <row r="102" spans="1:6">
      <c r="A102" s="1493"/>
      <c r="B102" s="1600"/>
      <c r="C102" s="1489"/>
      <c r="D102" s="1489"/>
      <c r="E102" s="2029"/>
      <c r="F102" s="1489"/>
    </row>
    <row r="103" spans="1:6" s="1572" customFormat="1" ht="39.6">
      <c r="A103" s="1525" t="s">
        <v>240</v>
      </c>
      <c r="B103" s="1608" t="s">
        <v>1511</v>
      </c>
      <c r="C103" s="1607" t="s">
        <v>701</v>
      </c>
      <c r="D103" s="1555">
        <v>3</v>
      </c>
      <c r="E103" s="1521"/>
      <c r="F103" s="1520">
        <f>D103*E103</f>
        <v>0</v>
      </c>
    </row>
    <row r="104" spans="1:6" s="1606" customFormat="1">
      <c r="A104" s="1581"/>
      <c r="B104" s="1596"/>
      <c r="C104" s="1579"/>
      <c r="D104" s="1578"/>
      <c r="E104" s="1583"/>
      <c r="F104" s="1577"/>
    </row>
    <row r="105" spans="1:6" s="1572" customFormat="1" ht="184.8">
      <c r="A105" s="1525" t="s">
        <v>6</v>
      </c>
      <c r="B105" s="1605" t="s">
        <v>1510</v>
      </c>
      <c r="C105" s="1579"/>
      <c r="D105" s="1578"/>
      <c r="E105" s="1583"/>
      <c r="F105" s="1577"/>
    </row>
    <row r="106" spans="1:6">
      <c r="A106" s="1604"/>
      <c r="B106" s="1582"/>
      <c r="C106" s="1603"/>
      <c r="D106" s="1602"/>
      <c r="E106" s="2040"/>
      <c r="F106" s="1601"/>
    </row>
    <row r="107" spans="1:6" s="1572" customFormat="1">
      <c r="A107" s="1581"/>
      <c r="B107" s="1580" t="s">
        <v>1509</v>
      </c>
      <c r="C107" s="1592" t="s">
        <v>11</v>
      </c>
      <c r="D107" s="1522">
        <v>1</v>
      </c>
      <c r="E107" s="1521"/>
      <c r="F107" s="1520">
        <f>D107*E107</f>
        <v>0</v>
      </c>
    </row>
    <row r="108" spans="1:6">
      <c r="A108" s="1493"/>
      <c r="B108" s="1600"/>
      <c r="C108" s="1489"/>
      <c r="D108" s="1489"/>
      <c r="E108" s="2029"/>
      <c r="F108" s="1489"/>
    </row>
    <row r="109" spans="1:6">
      <c r="A109" s="1493"/>
      <c r="B109" s="1580" t="s">
        <v>1508</v>
      </c>
      <c r="C109" s="1592" t="s">
        <v>11</v>
      </c>
      <c r="D109" s="1522">
        <v>2</v>
      </c>
      <c r="E109" s="1521"/>
      <c r="F109" s="1520">
        <f>D109*E109</f>
        <v>0</v>
      </c>
    </row>
    <row r="110" spans="1:6">
      <c r="A110" s="1493"/>
      <c r="B110" s="1600"/>
      <c r="C110" s="1489"/>
      <c r="D110" s="1489"/>
      <c r="E110" s="2029"/>
      <c r="F110" s="1489"/>
    </row>
    <row r="111" spans="1:6" s="1572" customFormat="1">
      <c r="A111" s="1581"/>
      <c r="B111" s="1580" t="s">
        <v>1507</v>
      </c>
      <c r="C111" s="1592" t="s">
        <v>11</v>
      </c>
      <c r="D111" s="1522">
        <v>2</v>
      </c>
      <c r="E111" s="1521"/>
      <c r="F111" s="1520">
        <f>D111*E111</f>
        <v>0</v>
      </c>
    </row>
    <row r="112" spans="1:6">
      <c r="A112" s="1599"/>
      <c r="B112" s="1596"/>
      <c r="C112" s="1595"/>
      <c r="D112" s="1594"/>
      <c r="E112" s="2041"/>
      <c r="F112" s="1593"/>
    </row>
    <row r="113" spans="1:7" s="1572" customFormat="1" ht="15.75" customHeight="1">
      <c r="A113" s="1581"/>
      <c r="B113" s="1580" t="s">
        <v>1506</v>
      </c>
      <c r="C113" s="1592" t="s">
        <v>11</v>
      </c>
      <c r="D113" s="1522">
        <v>2</v>
      </c>
      <c r="E113" s="1521"/>
      <c r="F113" s="1520">
        <f>D113*E113</f>
        <v>0</v>
      </c>
    </row>
    <row r="114" spans="1:7">
      <c r="A114" s="1599"/>
      <c r="B114" s="1596"/>
      <c r="C114" s="1595"/>
      <c r="D114" s="1594"/>
      <c r="E114" s="2041"/>
      <c r="F114" s="1593"/>
    </row>
    <row r="115" spans="1:7" s="1572" customFormat="1">
      <c r="A115" s="1581"/>
      <c r="B115" s="1580" t="s">
        <v>1505</v>
      </c>
      <c r="C115" s="1592" t="s">
        <v>11</v>
      </c>
      <c r="D115" s="1522">
        <v>4</v>
      </c>
      <c r="E115" s="1521"/>
      <c r="F115" s="1520">
        <f>D115*E115</f>
        <v>0</v>
      </c>
    </row>
    <row r="116" spans="1:7">
      <c r="A116" s="1599"/>
      <c r="B116" s="1596"/>
      <c r="C116" s="1595"/>
      <c r="D116" s="1594"/>
      <c r="E116" s="2041"/>
      <c r="F116" s="1593"/>
    </row>
    <row r="117" spans="1:7" s="1572" customFormat="1">
      <c r="A117" s="1581"/>
      <c r="B117" s="1580" t="s">
        <v>1504</v>
      </c>
      <c r="C117" s="1592" t="s">
        <v>11</v>
      </c>
      <c r="D117" s="1522">
        <v>1</v>
      </c>
      <c r="E117" s="1521"/>
      <c r="F117" s="1520">
        <f>D117*E117</f>
        <v>0</v>
      </c>
    </row>
    <row r="118" spans="1:7">
      <c r="A118" s="1599"/>
      <c r="B118" s="1596"/>
      <c r="C118" s="1595"/>
      <c r="D118" s="1594"/>
      <c r="E118" s="2041"/>
      <c r="F118" s="1593"/>
    </row>
    <row r="119" spans="1:7" s="1572" customFormat="1">
      <c r="A119" s="1581"/>
      <c r="B119" s="1580" t="s">
        <v>1503</v>
      </c>
      <c r="C119" s="1592" t="s">
        <v>11</v>
      </c>
      <c r="D119" s="1522">
        <v>2</v>
      </c>
      <c r="E119" s="1521"/>
      <c r="F119" s="1520">
        <f>D119*E119</f>
        <v>0</v>
      </c>
    </row>
    <row r="120" spans="1:7">
      <c r="A120" s="1599"/>
      <c r="B120" s="1596"/>
      <c r="C120" s="1595"/>
      <c r="D120" s="1594"/>
      <c r="E120" s="2041"/>
      <c r="F120" s="1593"/>
    </row>
    <row r="121" spans="1:7" s="1572" customFormat="1">
      <c r="A121" s="1581"/>
      <c r="B121" s="1580" t="s">
        <v>1502</v>
      </c>
      <c r="C121" s="1592" t="s">
        <v>11</v>
      </c>
      <c r="D121" s="1522">
        <v>1</v>
      </c>
      <c r="E121" s="1521"/>
      <c r="F121" s="1520">
        <f>D121*E121</f>
        <v>0</v>
      </c>
    </row>
    <row r="122" spans="1:7">
      <c r="A122" s="1599"/>
      <c r="B122" s="1596"/>
      <c r="C122" s="1595"/>
      <c r="D122" s="1594"/>
      <c r="E122" s="2041"/>
      <c r="F122" s="1593"/>
    </row>
    <row r="123" spans="1:7">
      <c r="A123" s="1599"/>
      <c r="B123" s="1580" t="s">
        <v>1501</v>
      </c>
      <c r="C123" s="1592" t="s">
        <v>11</v>
      </c>
      <c r="D123" s="1522">
        <v>1</v>
      </c>
      <c r="E123" s="1521"/>
      <c r="F123" s="1520">
        <f>D123*E123</f>
        <v>0</v>
      </c>
      <c r="G123" s="1572"/>
    </row>
    <row r="124" spans="1:7">
      <c r="A124" s="1599"/>
      <c r="B124" s="1596"/>
      <c r="C124" s="1595"/>
      <c r="D124" s="1594"/>
      <c r="E124" s="2041"/>
      <c r="F124" s="1593"/>
    </row>
    <row r="125" spans="1:7">
      <c r="A125" s="1599"/>
      <c r="B125" s="1580" t="s">
        <v>1500</v>
      </c>
      <c r="C125" s="1592" t="s">
        <v>11</v>
      </c>
      <c r="D125" s="1522">
        <v>1</v>
      </c>
      <c r="E125" s="1521"/>
      <c r="F125" s="1520">
        <f>D125*E125</f>
        <v>0</v>
      </c>
    </row>
    <row r="126" spans="1:7">
      <c r="A126" s="1599"/>
      <c r="B126" s="1596"/>
      <c r="C126" s="1595"/>
      <c r="D126" s="1594"/>
      <c r="E126" s="2041"/>
      <c r="F126" s="1593"/>
    </row>
    <row r="127" spans="1:7" s="1572" customFormat="1">
      <c r="A127" s="1581"/>
      <c r="B127" s="1580" t="s">
        <v>1499</v>
      </c>
      <c r="C127" s="1592" t="s">
        <v>11</v>
      </c>
      <c r="D127" s="1522">
        <v>1</v>
      </c>
      <c r="E127" s="1521"/>
      <c r="F127" s="1520">
        <f>D127*E127</f>
        <v>0</v>
      </c>
    </row>
    <row r="128" spans="1:7">
      <c r="A128" s="1599"/>
      <c r="B128" s="1596"/>
      <c r="C128" s="1595"/>
      <c r="D128" s="1594"/>
      <c r="E128" s="2041"/>
      <c r="F128" s="1593"/>
    </row>
    <row r="129" spans="1:6" s="1572" customFormat="1">
      <c r="A129" s="1581"/>
      <c r="B129" s="1580" t="s">
        <v>1498</v>
      </c>
      <c r="C129" s="1592" t="s">
        <v>11</v>
      </c>
      <c r="D129" s="1522">
        <v>1</v>
      </c>
      <c r="E129" s="1521"/>
      <c r="F129" s="1520">
        <f>D129*E129</f>
        <v>0</v>
      </c>
    </row>
    <row r="130" spans="1:6">
      <c r="A130" s="1599"/>
      <c r="B130" s="1596"/>
      <c r="C130" s="1595"/>
      <c r="D130" s="1594"/>
      <c r="E130" s="2041"/>
      <c r="F130" s="1593"/>
    </row>
    <row r="131" spans="1:6" s="1572" customFormat="1">
      <c r="A131" s="1581"/>
      <c r="B131" s="1580" t="s">
        <v>1497</v>
      </c>
      <c r="C131" s="1592" t="s">
        <v>11</v>
      </c>
      <c r="D131" s="1522">
        <v>2</v>
      </c>
      <c r="E131" s="1521"/>
      <c r="F131" s="1520">
        <f>D131*E131</f>
        <v>0</v>
      </c>
    </row>
    <row r="132" spans="1:6" ht="15.75" customHeight="1">
      <c r="A132" s="1599"/>
      <c r="B132" s="1596"/>
      <c r="C132" s="1595"/>
      <c r="D132" s="1594"/>
      <c r="E132" s="2041"/>
      <c r="F132" s="1593"/>
    </row>
    <row r="133" spans="1:6" s="1572" customFormat="1" ht="56.25" customHeight="1">
      <c r="A133" s="1525" t="s">
        <v>5</v>
      </c>
      <c r="B133" s="1580" t="s">
        <v>1496</v>
      </c>
      <c r="C133" s="1523" t="s">
        <v>764</v>
      </c>
      <c r="D133" s="1522">
        <v>1</v>
      </c>
      <c r="E133" s="1521"/>
      <c r="F133" s="1520">
        <f>D133*E133</f>
        <v>0</v>
      </c>
    </row>
    <row r="134" spans="1:6">
      <c r="A134" s="1597"/>
      <c r="B134" s="1596"/>
      <c r="C134" s="1595"/>
      <c r="D134" s="1594"/>
      <c r="E134" s="2041"/>
      <c r="F134" s="1593"/>
    </row>
    <row r="135" spans="1:6" ht="39.6">
      <c r="A135" s="1525" t="s">
        <v>4</v>
      </c>
      <c r="B135" s="1598" t="s">
        <v>1495</v>
      </c>
      <c r="C135" s="1523" t="s">
        <v>11</v>
      </c>
      <c r="D135" s="1522">
        <v>1</v>
      </c>
      <c r="E135" s="1521"/>
      <c r="F135" s="1520">
        <f>D135*E135</f>
        <v>0</v>
      </c>
    </row>
    <row r="136" spans="1:6">
      <c r="A136" s="1597"/>
      <c r="B136" s="1596"/>
      <c r="C136" s="1595"/>
      <c r="D136" s="1594"/>
      <c r="E136" s="2041"/>
      <c r="F136" s="1593"/>
    </row>
    <row r="137" spans="1:6" s="1572" customFormat="1" ht="68.25" customHeight="1">
      <c r="A137" s="1525" t="s">
        <v>232</v>
      </c>
      <c r="B137" s="1580" t="s">
        <v>1494</v>
      </c>
      <c r="C137" s="1579"/>
      <c r="D137" s="1578"/>
      <c r="E137" s="1583"/>
      <c r="F137" s="1577"/>
    </row>
    <row r="138" spans="1:6" s="1572" customFormat="1">
      <c r="A138" s="1525"/>
      <c r="B138" s="1580" t="s">
        <v>1493</v>
      </c>
      <c r="C138" s="1592" t="s">
        <v>11</v>
      </c>
      <c r="D138" s="1522">
        <v>2</v>
      </c>
      <c r="E138" s="1521"/>
      <c r="F138" s="1520">
        <f>D138*E138</f>
        <v>0</v>
      </c>
    </row>
    <row r="139" spans="1:6" s="1572" customFormat="1">
      <c r="A139" s="1525"/>
      <c r="B139" s="1580"/>
      <c r="C139" s="1579"/>
      <c r="D139" s="1578"/>
      <c r="E139" s="1583"/>
      <c r="F139" s="1577"/>
    </row>
    <row r="140" spans="1:6" s="1572" customFormat="1">
      <c r="A140" s="1525" t="s">
        <v>244</v>
      </c>
      <c r="B140" s="1580" t="s">
        <v>1492</v>
      </c>
      <c r="C140" s="1579"/>
      <c r="D140" s="1578"/>
      <c r="E140" s="1583"/>
      <c r="F140" s="1577"/>
    </row>
    <row r="141" spans="1:6" s="1572" customFormat="1">
      <c r="A141" s="1525"/>
      <c r="B141" s="1580" t="s">
        <v>1491</v>
      </c>
      <c r="C141" s="1592" t="s">
        <v>11</v>
      </c>
      <c r="D141" s="1522">
        <v>2</v>
      </c>
      <c r="E141" s="1521"/>
      <c r="F141" s="1520">
        <f>D141*E141</f>
        <v>0</v>
      </c>
    </row>
    <row r="142" spans="1:6" s="1572" customFormat="1">
      <c r="A142" s="1525"/>
      <c r="B142" s="1580"/>
      <c r="C142" s="1579"/>
      <c r="D142" s="1578"/>
      <c r="E142" s="1583"/>
      <c r="F142" s="1577"/>
    </row>
    <row r="143" spans="1:6" s="1572" customFormat="1" ht="26.4">
      <c r="A143" s="1581"/>
      <c r="B143" s="1580" t="s">
        <v>1490</v>
      </c>
      <c r="C143" s="1592" t="s">
        <v>11</v>
      </c>
      <c r="D143" s="1522">
        <v>2</v>
      </c>
      <c r="E143" s="1521"/>
      <c r="F143" s="1520">
        <f>D143*E143</f>
        <v>0</v>
      </c>
    </row>
    <row r="144" spans="1:6" s="1572" customFormat="1">
      <c r="A144" s="1525"/>
      <c r="B144" s="1576"/>
      <c r="C144" s="1585"/>
      <c r="D144" s="1584"/>
      <c r="E144" s="1583"/>
      <c r="F144" s="1577"/>
    </row>
    <row r="145" spans="1:6" s="1572" customFormat="1" ht="39.6">
      <c r="A145" s="1591" t="s">
        <v>284</v>
      </c>
      <c r="B145" s="1590" t="s">
        <v>1489</v>
      </c>
      <c r="C145" s="1589" t="s">
        <v>20</v>
      </c>
      <c r="D145" s="1588">
        <v>16</v>
      </c>
      <c r="E145" s="1587"/>
      <c r="F145" s="1586">
        <f>D145*E145</f>
        <v>0</v>
      </c>
    </row>
    <row r="146" spans="1:6" s="1572" customFormat="1">
      <c r="A146" s="1525"/>
      <c r="B146" s="1576"/>
      <c r="C146" s="1585"/>
      <c r="D146" s="1584"/>
      <c r="E146" s="1583"/>
      <c r="F146" s="1577"/>
    </row>
    <row r="147" spans="1:6" s="1572" customFormat="1" ht="54.75" customHeight="1">
      <c r="A147" s="1525" t="s">
        <v>285</v>
      </c>
      <c r="B147" s="1576" t="s">
        <v>1488</v>
      </c>
      <c r="C147" s="1585"/>
      <c r="D147" s="1584"/>
      <c r="E147" s="1583"/>
      <c r="F147" s="1577"/>
    </row>
    <row r="148" spans="1:6" s="1572" customFormat="1">
      <c r="A148" s="1525"/>
      <c r="B148" s="1576" t="s">
        <v>1487</v>
      </c>
      <c r="C148" s="1523" t="s">
        <v>764</v>
      </c>
      <c r="D148" s="1522">
        <v>1</v>
      </c>
      <c r="E148" s="1521"/>
      <c r="F148" s="1520">
        <f>D148*E148</f>
        <v>0</v>
      </c>
    </row>
    <row r="149" spans="1:6">
      <c r="A149" s="1558"/>
      <c r="B149" s="1582"/>
      <c r="C149" s="1556"/>
      <c r="D149" s="1555"/>
      <c r="E149" s="2042"/>
      <c r="F149" s="1554"/>
    </row>
    <row r="150" spans="1:6" s="1572" customFormat="1" ht="66">
      <c r="A150" s="1525" t="s">
        <v>804</v>
      </c>
      <c r="B150" s="1576" t="s">
        <v>1486</v>
      </c>
      <c r="C150" s="1523" t="s">
        <v>764</v>
      </c>
      <c r="D150" s="1522">
        <v>1</v>
      </c>
      <c r="E150" s="1521"/>
      <c r="F150" s="1520">
        <f>D150*E150</f>
        <v>0</v>
      </c>
    </row>
    <row r="151" spans="1:6">
      <c r="A151" s="1558"/>
      <c r="B151" s="1582"/>
      <c r="C151" s="1556"/>
      <c r="D151" s="1555"/>
      <c r="E151" s="2042"/>
      <c r="F151" s="1554"/>
    </row>
    <row r="152" spans="1:6" s="1572" customFormat="1" ht="39.6">
      <c r="A152" s="1525" t="s">
        <v>806</v>
      </c>
      <c r="B152" s="1576" t="s">
        <v>1485</v>
      </c>
      <c r="C152" s="1523" t="s">
        <v>20</v>
      </c>
      <c r="D152" s="1522">
        <v>16</v>
      </c>
      <c r="E152" s="1521"/>
      <c r="F152" s="1520">
        <f>D152*E152</f>
        <v>0</v>
      </c>
    </row>
    <row r="153" spans="1:6" s="1572" customFormat="1">
      <c r="A153" s="1581"/>
      <c r="B153" s="1580"/>
      <c r="C153" s="1579"/>
      <c r="D153" s="1578"/>
      <c r="E153" s="1583"/>
      <c r="F153" s="1577"/>
    </row>
    <row r="154" spans="1:6" s="1572" customFormat="1">
      <c r="A154" s="1525"/>
      <c r="B154" s="1576"/>
      <c r="C154" s="1575"/>
      <c r="D154" s="1574"/>
      <c r="E154" s="1573"/>
      <c r="F154" s="1520"/>
    </row>
    <row r="155" spans="1:6" s="1572" customFormat="1" ht="17.25" customHeight="1">
      <c r="A155" s="1571"/>
      <c r="B155" s="1570"/>
      <c r="C155" s="1569"/>
      <c r="D155" s="1568"/>
      <c r="E155" s="1567"/>
      <c r="F155" s="1566"/>
    </row>
    <row r="156" spans="1:6" s="1565" customFormat="1">
      <c r="A156" s="1571"/>
      <c r="B156" s="1570"/>
      <c r="C156" s="1569"/>
      <c r="D156" s="1568"/>
      <c r="E156" s="1567"/>
      <c r="F156" s="1566"/>
    </row>
    <row r="157" spans="1:6" s="1559" customFormat="1" thickBot="1">
      <c r="A157" s="1564"/>
      <c r="B157" s="1563" t="s">
        <v>362</v>
      </c>
      <c r="C157" s="1562"/>
      <c r="D157" s="1561"/>
      <c r="E157" s="2043"/>
      <c r="F157" s="1560">
        <f>SUM(F97:F154)</f>
        <v>0</v>
      </c>
    </row>
    <row r="158" spans="1:6" ht="16.2" thickTop="1">
      <c r="A158" s="1558"/>
      <c r="B158" s="1557"/>
      <c r="C158" s="1556"/>
      <c r="D158" s="1555"/>
      <c r="E158" s="2042"/>
      <c r="F158" s="1554"/>
    </row>
    <row r="159" spans="1:6">
      <c r="A159" s="1493"/>
      <c r="B159" s="1489"/>
      <c r="C159" s="1489"/>
      <c r="D159" s="1489"/>
      <c r="E159" s="2029"/>
      <c r="F159" s="1489"/>
    </row>
    <row r="160" spans="1:6" ht="16.2" thickBot="1">
      <c r="A160" s="1548"/>
      <c r="B160" s="1547"/>
      <c r="C160" s="1547"/>
      <c r="D160" s="1545"/>
      <c r="E160" s="2033"/>
      <c r="F160" s="1544"/>
    </row>
    <row r="161" spans="1:6" ht="27.6" thickBot="1">
      <c r="A161" s="1553" t="s">
        <v>1484</v>
      </c>
      <c r="B161" s="1552" t="s">
        <v>1483</v>
      </c>
      <c r="C161" s="1551" t="s">
        <v>1482</v>
      </c>
      <c r="D161" s="1550" t="s">
        <v>1481</v>
      </c>
      <c r="E161" s="2044" t="s">
        <v>1480</v>
      </c>
      <c r="F161" s="1549" t="s">
        <v>1470</v>
      </c>
    </row>
    <row r="162" spans="1:6">
      <c r="A162" s="1548"/>
      <c r="B162" s="1547"/>
      <c r="C162" s="1546"/>
      <c r="D162" s="1545"/>
      <c r="E162" s="2033"/>
      <c r="F162" s="1544"/>
    </row>
    <row r="163" spans="1:6">
      <c r="A163" s="1525" t="s">
        <v>1479</v>
      </c>
      <c r="B163" s="1543" t="s">
        <v>1478</v>
      </c>
      <c r="C163" s="1542"/>
      <c r="D163" s="1541"/>
      <c r="E163" s="2036"/>
      <c r="F163" s="1540"/>
    </row>
    <row r="164" spans="1:6">
      <c r="A164" s="1525"/>
      <c r="B164" s="1543"/>
      <c r="C164" s="1542"/>
      <c r="D164" s="1541"/>
      <c r="E164" s="2036"/>
      <c r="F164" s="1540"/>
    </row>
    <row r="165" spans="1:6">
      <c r="A165" s="1528" t="s">
        <v>1477</v>
      </c>
      <c r="B165" s="1527" t="s">
        <v>1476</v>
      </c>
      <c r="C165" s="1539"/>
      <c r="D165" s="1538"/>
      <c r="E165" s="2045"/>
      <c r="F165" s="1536"/>
    </row>
    <row r="166" spans="1:6">
      <c r="A166" s="1512"/>
      <c r="B166" s="1535"/>
      <c r="C166" s="1533"/>
      <c r="D166" s="1532"/>
      <c r="E166" s="2046"/>
      <c r="F166" s="1531"/>
    </row>
    <row r="167" spans="1:6" ht="26.4">
      <c r="A167" s="1525" t="s">
        <v>10</v>
      </c>
      <c r="B167" s="1530" t="s">
        <v>1475</v>
      </c>
      <c r="C167" s="1523" t="s">
        <v>701</v>
      </c>
      <c r="D167" s="1522">
        <v>35</v>
      </c>
      <c r="E167" s="1521"/>
      <c r="F167" s="1520">
        <f>D167*E167</f>
        <v>0</v>
      </c>
    </row>
    <row r="168" spans="1:6" ht="12.75" customHeight="1">
      <c r="A168" s="1512"/>
      <c r="B168" s="1534"/>
      <c r="C168" s="1533"/>
      <c r="D168" s="1532"/>
      <c r="E168" s="2046"/>
      <c r="F168" s="1531"/>
    </row>
    <row r="169" spans="1:6" ht="52.8">
      <c r="A169" s="1525" t="s">
        <v>8</v>
      </c>
      <c r="B169" s="1530" t="s">
        <v>1474</v>
      </c>
      <c r="C169" s="1523" t="s">
        <v>701</v>
      </c>
      <c r="D169" s="1522">
        <v>35</v>
      </c>
      <c r="E169" s="1521"/>
      <c r="F169" s="1520">
        <f>D169*E169</f>
        <v>0</v>
      </c>
    </row>
    <row r="170" spans="1:6" s="1495" customFormat="1">
      <c r="A170" s="1519"/>
      <c r="B170" s="1518"/>
      <c r="C170" s="1517"/>
      <c r="D170" s="1516"/>
      <c r="E170" s="1515"/>
      <c r="F170" s="1514"/>
    </row>
    <row r="171" spans="1:6">
      <c r="A171" s="1519"/>
      <c r="B171" s="1518"/>
      <c r="C171" s="1517"/>
      <c r="D171" s="1516"/>
      <c r="E171" s="1515"/>
      <c r="F171" s="1514"/>
    </row>
    <row r="172" spans="1:6" s="1496" customFormat="1" ht="13.8" thickBot="1">
      <c r="A172" s="1499"/>
      <c r="B172" s="1498" t="s">
        <v>362</v>
      </c>
      <c r="C172" s="1498"/>
      <c r="D172" s="1498"/>
      <c r="E172" s="2047"/>
      <c r="F172" s="1497">
        <f>SUM(F167:F169)</f>
        <v>0</v>
      </c>
    </row>
    <row r="173" spans="1:6" ht="16.2" thickTop="1">
      <c r="A173" s="1493"/>
      <c r="B173" s="1489"/>
      <c r="C173" s="1489"/>
      <c r="D173" s="1489"/>
      <c r="E173" s="2029"/>
      <c r="F173" s="1529"/>
    </row>
    <row r="174" spans="1:6">
      <c r="A174" s="1528" t="s">
        <v>1473</v>
      </c>
      <c r="B174" s="1527" t="s">
        <v>1465</v>
      </c>
      <c r="C174" s="1510"/>
      <c r="D174" s="1509"/>
      <c r="E174" s="1508"/>
      <c r="F174" s="1507"/>
    </row>
    <row r="175" spans="1:6">
      <c r="A175" s="1512"/>
      <c r="B175" s="1511"/>
      <c r="C175" s="1510"/>
      <c r="D175" s="1509"/>
      <c r="E175" s="1508"/>
      <c r="F175" s="1507"/>
    </row>
    <row r="176" spans="1:6" ht="66.599999999999994">
      <c r="A176" s="1525" t="s">
        <v>10</v>
      </c>
      <c r="B176" s="1524" t="s">
        <v>1472</v>
      </c>
      <c r="C176" s="1523" t="s">
        <v>764</v>
      </c>
      <c r="D176" s="1522">
        <v>1</v>
      </c>
      <c r="E176" s="1521"/>
      <c r="F176" s="1520">
        <f>D176*E176</f>
        <v>0</v>
      </c>
    </row>
    <row r="177" spans="1:6">
      <c r="A177" s="1512"/>
      <c r="B177" s="1526"/>
      <c r="C177" s="1510"/>
      <c r="D177" s="1509"/>
      <c r="E177" s="1508"/>
      <c r="F177" s="1507"/>
    </row>
    <row r="178" spans="1:6" ht="40.200000000000003">
      <c r="A178" s="1525" t="s">
        <v>8</v>
      </c>
      <c r="B178" s="1524" t="s">
        <v>1471</v>
      </c>
      <c r="C178" s="1523" t="s">
        <v>20</v>
      </c>
      <c r="D178" s="1522">
        <v>8</v>
      </c>
      <c r="E178" s="1521"/>
      <c r="F178" s="1520">
        <f>D178*E178</f>
        <v>0</v>
      </c>
    </row>
    <row r="179" spans="1:6">
      <c r="A179" s="1519"/>
      <c r="B179" s="1518"/>
      <c r="C179" s="1517"/>
      <c r="D179" s="1516"/>
      <c r="E179" s="1515"/>
      <c r="F179" s="1514"/>
    </row>
    <row r="180" spans="1:6" s="1513" customFormat="1">
      <c r="A180" s="1519"/>
      <c r="B180" s="1518"/>
      <c r="C180" s="1517"/>
      <c r="D180" s="1516"/>
      <c r="E180" s="1515"/>
      <c r="F180" s="1514"/>
    </row>
    <row r="181" spans="1:6" s="1496" customFormat="1" ht="13.8" thickBot="1">
      <c r="A181" s="1499"/>
      <c r="B181" s="1498" t="s">
        <v>1470</v>
      </c>
      <c r="C181" s="1498"/>
      <c r="D181" s="1498"/>
      <c r="E181" s="1498"/>
      <c r="F181" s="1497">
        <f>SUM(F176:F178)</f>
        <v>0</v>
      </c>
    </row>
    <row r="182" spans="1:6" ht="16.2" thickTop="1">
      <c r="A182" s="1512"/>
      <c r="B182" s="1511"/>
      <c r="C182" s="1510"/>
      <c r="D182" s="1509"/>
      <c r="E182" s="1508"/>
      <c r="F182" s="1507"/>
    </row>
    <row r="183" spans="1:6">
      <c r="A183" s="1512"/>
      <c r="B183" s="1511"/>
      <c r="C183" s="1510"/>
      <c r="D183" s="1509"/>
      <c r="E183" s="1508"/>
      <c r="F183" s="1507"/>
    </row>
    <row r="184" spans="1:6" s="1496" customFormat="1" ht="13.2">
      <c r="A184" s="1506"/>
      <c r="B184" s="2311" t="s">
        <v>1469</v>
      </c>
      <c r="C184" s="2312"/>
      <c r="D184" s="2312"/>
      <c r="E184" s="2312"/>
    </row>
    <row r="185" spans="1:6">
      <c r="A185" s="1493"/>
      <c r="B185" s="1489"/>
      <c r="C185" s="1489"/>
      <c r="D185" s="1489"/>
      <c r="F185" s="1489"/>
    </row>
    <row r="186" spans="1:6">
      <c r="A186" s="1506" t="s">
        <v>1468</v>
      </c>
      <c r="B186" s="1505" t="s">
        <v>1467</v>
      </c>
      <c r="C186" s="1496"/>
      <c r="D186" s="1496"/>
      <c r="E186" s="1496"/>
      <c r="F186" s="1504">
        <f>F176</f>
        <v>0</v>
      </c>
    </row>
    <row r="187" spans="1:6">
      <c r="A187" s="1503" t="s">
        <v>1466</v>
      </c>
      <c r="B187" s="1502" t="s">
        <v>1465</v>
      </c>
      <c r="C187" s="1501"/>
      <c r="D187" s="1501"/>
      <c r="E187" s="1501"/>
      <c r="F187" s="1500">
        <f>F181</f>
        <v>0</v>
      </c>
    </row>
    <row r="188" spans="1:6">
      <c r="A188" s="1493"/>
      <c r="B188" s="1489"/>
      <c r="C188" s="1489"/>
      <c r="D188" s="1489"/>
      <c r="F188" s="1489"/>
    </row>
    <row r="189" spans="1:6" s="1496" customFormat="1" ht="13.8" thickBot="1">
      <c r="A189" s="1499"/>
      <c r="B189" s="1498" t="s">
        <v>2</v>
      </c>
      <c r="C189" s="1498"/>
      <c r="D189" s="1498"/>
      <c r="E189" s="1498"/>
      <c r="F189" s="1497">
        <f>SUM(F186:F187)</f>
        <v>0</v>
      </c>
    </row>
    <row r="190" spans="1:6" ht="16.2" thickTop="1">
      <c r="A190" s="1493"/>
      <c r="B190" s="1489"/>
      <c r="C190" s="1489"/>
      <c r="D190" s="1489"/>
      <c r="F190" s="1489"/>
    </row>
    <row r="191" spans="1:6">
      <c r="A191" s="1493"/>
      <c r="B191" s="1489"/>
      <c r="C191" s="1489"/>
      <c r="D191" s="1489"/>
      <c r="F191" s="1489"/>
    </row>
    <row r="192" spans="1:6">
      <c r="A192" s="1493"/>
      <c r="B192" s="1489"/>
      <c r="C192" s="1489"/>
      <c r="D192" s="1489"/>
      <c r="F192" s="1489"/>
    </row>
    <row r="193" spans="1:6">
      <c r="A193" s="1493"/>
      <c r="B193" s="1489"/>
      <c r="C193" s="1489"/>
      <c r="D193" s="1489"/>
      <c r="F193" s="1489"/>
    </row>
    <row r="194" spans="1:6">
      <c r="A194" s="1493"/>
      <c r="B194" s="1489"/>
      <c r="C194" s="1489"/>
      <c r="D194" s="1489"/>
      <c r="F194" s="1489"/>
    </row>
    <row r="195" spans="1:6">
      <c r="A195" s="1493"/>
      <c r="B195" s="1489"/>
      <c r="C195" s="1489"/>
      <c r="D195" s="1489"/>
      <c r="F195" s="1489"/>
    </row>
    <row r="196" spans="1:6">
      <c r="A196" s="1493"/>
      <c r="B196" s="1489"/>
      <c r="C196" s="1489"/>
      <c r="D196" s="1489"/>
      <c r="F196" s="1489"/>
    </row>
    <row r="197" spans="1:6">
      <c r="A197" s="1493"/>
      <c r="B197" s="1489"/>
      <c r="C197" s="1489"/>
      <c r="D197" s="1489"/>
      <c r="F197" s="1489"/>
    </row>
    <row r="198" spans="1:6">
      <c r="A198" s="1493"/>
      <c r="B198" s="1489"/>
      <c r="C198" s="1489"/>
      <c r="D198" s="1489"/>
      <c r="F198" s="1489"/>
    </row>
    <row r="199" spans="1:6">
      <c r="A199" s="1493"/>
      <c r="B199" s="1489"/>
      <c r="C199" s="1489"/>
      <c r="D199" s="1489"/>
      <c r="F199" s="1489"/>
    </row>
    <row r="200" spans="1:6">
      <c r="A200" s="1493"/>
      <c r="B200" s="1489"/>
      <c r="C200" s="1489"/>
      <c r="D200" s="1489"/>
      <c r="F200" s="1489"/>
    </row>
    <row r="201" spans="1:6">
      <c r="A201" s="1493"/>
      <c r="B201" s="1489"/>
      <c r="C201" s="1489"/>
      <c r="D201" s="1489"/>
      <c r="F201" s="1489"/>
    </row>
    <row r="202" spans="1:6">
      <c r="A202" s="1493"/>
      <c r="B202" s="1489"/>
      <c r="C202" s="1489"/>
      <c r="D202" s="1489"/>
      <c r="F202" s="1489"/>
    </row>
    <row r="203" spans="1:6">
      <c r="A203" s="1493"/>
      <c r="B203" s="1489"/>
      <c r="C203" s="1489"/>
      <c r="D203" s="1489"/>
      <c r="F203" s="1489"/>
    </row>
    <row r="204" spans="1:6">
      <c r="A204" s="1493"/>
      <c r="B204" s="1489"/>
      <c r="C204" s="1489"/>
      <c r="D204" s="1489"/>
      <c r="F204" s="1489"/>
    </row>
    <row r="205" spans="1:6">
      <c r="A205" s="1493"/>
      <c r="B205" s="1489"/>
      <c r="C205" s="1489"/>
      <c r="D205" s="1489"/>
      <c r="F205" s="1489"/>
    </row>
    <row r="206" spans="1:6">
      <c r="A206" s="1493"/>
      <c r="B206" s="1489"/>
      <c r="C206" s="1489"/>
      <c r="D206" s="1489"/>
      <c r="F206" s="1489"/>
    </row>
    <row r="207" spans="1:6">
      <c r="A207" s="1493"/>
      <c r="B207" s="1489"/>
      <c r="C207" s="1489"/>
      <c r="D207" s="1489"/>
      <c r="F207" s="1489"/>
    </row>
    <row r="208" spans="1:6">
      <c r="A208" s="1493"/>
      <c r="B208" s="1489"/>
      <c r="C208" s="1489"/>
      <c r="D208" s="1489"/>
      <c r="F208" s="1489"/>
    </row>
    <row r="209" spans="1:6">
      <c r="A209" s="1493"/>
      <c r="B209" s="1489"/>
      <c r="C209" s="1489"/>
      <c r="D209" s="1489"/>
      <c r="F209" s="1489"/>
    </row>
    <row r="210" spans="1:6">
      <c r="A210" s="1493"/>
      <c r="B210" s="1489"/>
      <c r="C210" s="1489"/>
      <c r="D210" s="1489"/>
      <c r="F210" s="1489"/>
    </row>
    <row r="211" spans="1:6">
      <c r="A211" s="1493"/>
      <c r="B211" s="1489"/>
      <c r="C211" s="1489"/>
      <c r="D211" s="1489"/>
      <c r="F211" s="1489"/>
    </row>
    <row r="212" spans="1:6" ht="93.75" customHeight="1">
      <c r="A212" s="1493"/>
      <c r="B212" s="1489"/>
      <c r="C212" s="1489"/>
      <c r="D212" s="1489"/>
      <c r="F212" s="1489"/>
    </row>
    <row r="213" spans="1:6">
      <c r="A213" s="1493"/>
      <c r="B213" s="1489"/>
      <c r="C213" s="1489"/>
      <c r="D213" s="1489"/>
      <c r="F213" s="1489"/>
    </row>
    <row r="214" spans="1:6" ht="94.5" customHeight="1">
      <c r="A214" s="1493"/>
      <c r="B214" s="1489"/>
      <c r="C214" s="1489"/>
      <c r="D214" s="1489"/>
      <c r="F214" s="1489"/>
    </row>
    <row r="215" spans="1:6" ht="12.75" customHeight="1">
      <c r="A215" s="1493"/>
      <c r="B215" s="1489"/>
      <c r="C215" s="1489"/>
      <c r="D215" s="1489"/>
      <c r="F215" s="1489"/>
    </row>
    <row r="216" spans="1:6">
      <c r="A216" s="1493"/>
      <c r="B216" s="1489"/>
      <c r="C216" s="1489"/>
      <c r="D216" s="1489"/>
      <c r="F216" s="1489"/>
    </row>
    <row r="217" spans="1:6">
      <c r="A217" s="1493"/>
      <c r="B217" s="1489"/>
      <c r="C217" s="1489"/>
      <c r="D217" s="1489"/>
      <c r="F217" s="1489"/>
    </row>
    <row r="218" spans="1:6">
      <c r="A218" s="1493"/>
      <c r="B218" s="1489"/>
      <c r="C218" s="1489"/>
      <c r="D218" s="1489"/>
      <c r="F218" s="1489"/>
    </row>
    <row r="219" spans="1:6">
      <c r="A219" s="1493"/>
      <c r="B219" s="1489"/>
      <c r="C219" s="1489"/>
      <c r="D219" s="1489"/>
      <c r="F219" s="1489"/>
    </row>
    <row r="220" spans="1:6">
      <c r="A220" s="1493"/>
      <c r="B220" s="1489"/>
      <c r="C220" s="1489"/>
      <c r="D220" s="1489"/>
      <c r="F220" s="1489"/>
    </row>
    <row r="221" spans="1:6">
      <c r="A221" s="1493"/>
      <c r="B221" s="1489"/>
      <c r="C221" s="1489"/>
      <c r="D221" s="1489"/>
      <c r="F221" s="1489"/>
    </row>
    <row r="222" spans="1:6">
      <c r="A222" s="1493"/>
      <c r="B222" s="1489"/>
      <c r="C222" s="1489"/>
      <c r="D222" s="1489"/>
      <c r="F222" s="1489"/>
    </row>
    <row r="223" spans="1:6">
      <c r="A223" s="1493"/>
      <c r="B223" s="1489"/>
      <c r="C223" s="1489"/>
      <c r="D223" s="1489"/>
      <c r="F223" s="1489"/>
    </row>
    <row r="224" spans="1:6">
      <c r="A224" s="1493"/>
      <c r="B224" s="1489"/>
      <c r="C224" s="1489"/>
      <c r="D224" s="1489"/>
      <c r="F224" s="1489"/>
    </row>
    <row r="225" spans="1:6">
      <c r="A225" s="1493"/>
      <c r="B225" s="1489"/>
      <c r="C225" s="1489"/>
      <c r="D225" s="1489"/>
      <c r="F225" s="1489"/>
    </row>
    <row r="226" spans="1:6">
      <c r="A226" s="1493"/>
      <c r="B226" s="1489"/>
      <c r="C226" s="1489"/>
      <c r="D226" s="1489"/>
      <c r="F226" s="1489"/>
    </row>
    <row r="227" spans="1:6" ht="118.5" customHeight="1">
      <c r="A227" s="1493"/>
      <c r="B227" s="1489"/>
      <c r="C227" s="1489"/>
      <c r="D227" s="1489"/>
      <c r="F227" s="1489"/>
    </row>
    <row r="228" spans="1:6" ht="42.75" customHeight="1">
      <c r="A228" s="1493"/>
      <c r="B228" s="1489"/>
      <c r="C228" s="1489"/>
      <c r="D228" s="1489"/>
      <c r="F228" s="1489"/>
    </row>
    <row r="229" spans="1:6">
      <c r="A229" s="1493"/>
      <c r="B229" s="1489"/>
      <c r="C229" s="1489"/>
      <c r="D229" s="1489"/>
      <c r="F229" s="1489"/>
    </row>
    <row r="230" spans="1:6">
      <c r="A230" s="1493"/>
      <c r="B230" s="1489"/>
      <c r="C230" s="1489"/>
      <c r="D230" s="1489"/>
      <c r="F230" s="1489"/>
    </row>
    <row r="231" spans="1:6">
      <c r="A231" s="1493"/>
      <c r="B231" s="1489"/>
      <c r="C231" s="1489"/>
      <c r="D231" s="1489"/>
      <c r="F231" s="1489"/>
    </row>
    <row r="232" spans="1:6">
      <c r="A232" s="1493"/>
      <c r="B232" s="1489"/>
      <c r="C232" s="1489"/>
      <c r="D232" s="1489"/>
      <c r="F232" s="1489"/>
    </row>
    <row r="233" spans="1:6">
      <c r="A233" s="1493"/>
      <c r="B233" s="1489"/>
      <c r="C233" s="1489"/>
      <c r="D233" s="1489"/>
      <c r="F233" s="1489"/>
    </row>
    <row r="234" spans="1:6">
      <c r="A234" s="1493"/>
      <c r="B234" s="1489"/>
      <c r="C234" s="1489"/>
      <c r="D234" s="1489"/>
      <c r="F234" s="1489"/>
    </row>
    <row r="235" spans="1:6">
      <c r="A235" s="1493"/>
      <c r="B235" s="1489"/>
      <c r="C235" s="1489"/>
      <c r="D235" s="1489"/>
      <c r="F235" s="1489"/>
    </row>
    <row r="236" spans="1:6">
      <c r="A236" s="1493"/>
      <c r="B236" s="1489"/>
      <c r="C236" s="1489"/>
      <c r="D236" s="1489"/>
      <c r="F236" s="1489"/>
    </row>
    <row r="237" spans="1:6">
      <c r="A237" s="1493"/>
      <c r="B237" s="1489"/>
      <c r="C237" s="1489"/>
      <c r="D237" s="1489"/>
      <c r="F237" s="1489"/>
    </row>
    <row r="238" spans="1:6">
      <c r="A238" s="1493"/>
      <c r="B238" s="1489"/>
      <c r="C238" s="1489"/>
      <c r="D238" s="1489"/>
      <c r="F238" s="1489"/>
    </row>
    <row r="239" spans="1:6">
      <c r="A239" s="1493"/>
      <c r="B239" s="1489"/>
      <c r="C239" s="1489"/>
      <c r="D239" s="1489"/>
      <c r="F239" s="1489"/>
    </row>
    <row r="240" spans="1:6">
      <c r="A240" s="1493"/>
      <c r="B240" s="1489"/>
      <c r="C240" s="1489"/>
      <c r="D240" s="1489"/>
      <c r="F240" s="1489"/>
    </row>
    <row r="241" spans="1:6">
      <c r="A241" s="1493"/>
      <c r="B241" s="1489"/>
      <c r="C241" s="1489"/>
      <c r="D241" s="1489"/>
      <c r="F241" s="1489"/>
    </row>
    <row r="242" spans="1:6">
      <c r="A242" s="1493"/>
      <c r="B242" s="1489"/>
      <c r="C242" s="1489"/>
      <c r="D242" s="1489"/>
      <c r="F242" s="1489"/>
    </row>
    <row r="243" spans="1:6">
      <c r="A243" s="1493"/>
      <c r="B243" s="1489"/>
      <c r="C243" s="1489"/>
      <c r="D243" s="1489"/>
      <c r="F243" s="1489"/>
    </row>
    <row r="244" spans="1:6">
      <c r="A244" s="1493"/>
      <c r="B244" s="1489"/>
      <c r="C244" s="1489"/>
      <c r="D244" s="1489"/>
      <c r="F244" s="1489"/>
    </row>
    <row r="245" spans="1:6">
      <c r="A245" s="1493"/>
      <c r="B245" s="1489"/>
      <c r="C245" s="1489"/>
      <c r="D245" s="1489"/>
      <c r="F245" s="1489"/>
    </row>
    <row r="246" spans="1:6">
      <c r="A246" s="1493"/>
      <c r="B246" s="1489"/>
      <c r="C246" s="1489"/>
      <c r="D246" s="1489"/>
      <c r="F246" s="1489"/>
    </row>
    <row r="247" spans="1:6">
      <c r="A247" s="1493"/>
      <c r="B247" s="1489"/>
      <c r="C247" s="1489"/>
      <c r="D247" s="1489"/>
      <c r="F247" s="1489"/>
    </row>
    <row r="248" spans="1:6">
      <c r="A248" s="1493"/>
      <c r="B248" s="1489"/>
      <c r="C248" s="1489"/>
      <c r="D248" s="1489"/>
      <c r="F248" s="1489"/>
    </row>
    <row r="249" spans="1:6">
      <c r="A249" s="1493"/>
      <c r="B249" s="1489"/>
      <c r="C249" s="1489"/>
      <c r="D249" s="1489"/>
      <c r="F249" s="1489"/>
    </row>
    <row r="250" spans="1:6">
      <c r="A250" s="1493"/>
      <c r="B250" s="1489"/>
      <c r="C250" s="1489"/>
      <c r="D250" s="1489"/>
      <c r="F250" s="1489"/>
    </row>
    <row r="251" spans="1:6">
      <c r="A251" s="1493"/>
      <c r="B251" s="1489"/>
      <c r="C251" s="1489"/>
      <c r="D251" s="1489"/>
      <c r="F251" s="1489"/>
    </row>
    <row r="252" spans="1:6">
      <c r="A252" s="1493"/>
      <c r="B252" s="1489"/>
      <c r="C252" s="1489"/>
      <c r="D252" s="1489"/>
      <c r="F252" s="1489"/>
    </row>
    <row r="253" spans="1:6" ht="81" customHeight="1">
      <c r="A253" s="1493"/>
      <c r="B253" s="1489"/>
      <c r="C253" s="1489"/>
      <c r="D253" s="1489"/>
      <c r="F253" s="1489"/>
    </row>
    <row r="254" spans="1:6">
      <c r="A254" s="1493"/>
      <c r="B254" s="1489"/>
      <c r="C254" s="1489"/>
      <c r="D254" s="1489"/>
      <c r="F254" s="1489"/>
    </row>
    <row r="255" spans="1:6">
      <c r="A255" s="1493"/>
      <c r="B255" s="1489"/>
      <c r="C255" s="1489"/>
      <c r="D255" s="1489"/>
      <c r="F255" s="1489"/>
    </row>
    <row r="256" spans="1:6">
      <c r="A256" s="1493"/>
      <c r="B256" s="1489"/>
      <c r="C256" s="1489"/>
      <c r="D256" s="1489"/>
      <c r="F256" s="1489"/>
    </row>
    <row r="257" spans="1:6">
      <c r="A257" s="1493"/>
      <c r="B257" s="1489"/>
      <c r="C257" s="1489"/>
      <c r="D257" s="1489"/>
      <c r="F257" s="1489"/>
    </row>
    <row r="258" spans="1:6">
      <c r="A258" s="1493"/>
      <c r="B258" s="1489"/>
      <c r="C258" s="1489"/>
      <c r="D258" s="1489"/>
      <c r="F258" s="1489"/>
    </row>
    <row r="259" spans="1:6">
      <c r="A259" s="1493"/>
      <c r="B259" s="1489"/>
      <c r="C259" s="1489"/>
      <c r="D259" s="1489"/>
      <c r="F259" s="1489"/>
    </row>
    <row r="260" spans="1:6">
      <c r="A260" s="1493"/>
      <c r="B260" s="1489"/>
      <c r="C260" s="1489"/>
      <c r="D260" s="1489"/>
      <c r="F260" s="1489"/>
    </row>
    <row r="261" spans="1:6">
      <c r="A261" s="1493"/>
      <c r="B261" s="1489"/>
      <c r="C261" s="1489"/>
      <c r="D261" s="1489"/>
      <c r="F261" s="1489"/>
    </row>
    <row r="262" spans="1:6">
      <c r="A262" s="1493"/>
      <c r="B262" s="1489"/>
      <c r="C262" s="1489"/>
      <c r="D262" s="1489"/>
      <c r="F262" s="1489"/>
    </row>
    <row r="263" spans="1:6">
      <c r="A263" s="1493"/>
      <c r="B263" s="1489"/>
      <c r="C263" s="1489"/>
      <c r="D263" s="1489"/>
      <c r="F263" s="1489"/>
    </row>
    <row r="264" spans="1:6">
      <c r="A264" s="1493"/>
      <c r="B264" s="1489"/>
      <c r="C264" s="1489"/>
      <c r="D264" s="1489"/>
      <c r="F264" s="1489"/>
    </row>
    <row r="265" spans="1:6">
      <c r="A265" s="1493"/>
      <c r="B265" s="1489"/>
      <c r="C265" s="1489"/>
      <c r="D265" s="1489"/>
      <c r="F265" s="1489"/>
    </row>
    <row r="266" spans="1:6" ht="90" customHeight="1">
      <c r="A266" s="1493"/>
      <c r="B266" s="1489"/>
      <c r="C266" s="1489"/>
      <c r="D266" s="1489"/>
      <c r="F266" s="1489"/>
    </row>
    <row r="267" spans="1:6">
      <c r="A267" s="1493"/>
      <c r="B267" s="1489"/>
      <c r="C267" s="1489"/>
      <c r="D267" s="1489"/>
      <c r="F267" s="1489"/>
    </row>
    <row r="268" spans="1:6" ht="93.75" customHeight="1">
      <c r="A268" s="1493"/>
      <c r="B268" s="1489"/>
      <c r="C268" s="1489"/>
      <c r="D268" s="1489"/>
      <c r="F268" s="1489"/>
    </row>
    <row r="269" spans="1:6">
      <c r="A269" s="1493"/>
      <c r="B269" s="1489"/>
      <c r="C269" s="1489"/>
      <c r="D269" s="1489"/>
      <c r="F269" s="1489"/>
    </row>
    <row r="270" spans="1:6">
      <c r="A270" s="1493"/>
      <c r="B270" s="1489"/>
      <c r="C270" s="1489"/>
      <c r="D270" s="1489"/>
      <c r="F270" s="1489"/>
    </row>
    <row r="271" spans="1:6">
      <c r="A271" s="1493"/>
      <c r="B271" s="1489"/>
      <c r="C271" s="1489"/>
      <c r="D271" s="1489"/>
      <c r="F271" s="1489"/>
    </row>
    <row r="272" spans="1:6">
      <c r="A272" s="1493"/>
      <c r="B272" s="1489"/>
      <c r="C272" s="1489"/>
      <c r="D272" s="1489"/>
      <c r="F272" s="1489"/>
    </row>
    <row r="273" spans="1:6">
      <c r="A273" s="1493"/>
      <c r="B273" s="1489"/>
      <c r="C273" s="1489"/>
      <c r="D273" s="1489"/>
      <c r="F273" s="1489"/>
    </row>
    <row r="274" spans="1:6">
      <c r="A274" s="1493"/>
      <c r="B274" s="1489"/>
      <c r="C274" s="1489"/>
      <c r="D274" s="1489"/>
      <c r="F274" s="1489"/>
    </row>
    <row r="275" spans="1:6">
      <c r="A275" s="1493"/>
      <c r="B275" s="1489"/>
      <c r="C275" s="1489"/>
      <c r="D275" s="1489"/>
      <c r="F275" s="1489"/>
    </row>
    <row r="276" spans="1:6">
      <c r="A276" s="1493"/>
      <c r="B276" s="1489"/>
      <c r="C276" s="1489"/>
      <c r="D276" s="1489"/>
      <c r="F276" s="1489"/>
    </row>
    <row r="277" spans="1:6">
      <c r="A277" s="1493"/>
      <c r="B277" s="1489"/>
      <c r="C277" s="1489"/>
      <c r="D277" s="1489"/>
      <c r="F277" s="1489"/>
    </row>
    <row r="278" spans="1:6">
      <c r="A278" s="1493"/>
      <c r="B278" s="1489"/>
      <c r="C278" s="1489"/>
      <c r="D278" s="1489"/>
      <c r="F278" s="1489"/>
    </row>
    <row r="279" spans="1:6">
      <c r="A279" s="1493"/>
      <c r="B279" s="1489"/>
      <c r="C279" s="1489"/>
      <c r="D279" s="1489"/>
      <c r="F279" s="1489"/>
    </row>
    <row r="280" spans="1:6">
      <c r="A280" s="1493"/>
      <c r="B280" s="1489"/>
      <c r="C280" s="1489"/>
      <c r="D280" s="1489"/>
      <c r="F280" s="1489"/>
    </row>
    <row r="281" spans="1:6">
      <c r="A281" s="1493"/>
      <c r="B281" s="1489"/>
      <c r="C281" s="1489"/>
      <c r="D281" s="1489"/>
      <c r="F281" s="1489"/>
    </row>
    <row r="282" spans="1:6">
      <c r="A282" s="1493"/>
      <c r="B282" s="1489"/>
      <c r="C282" s="1489"/>
      <c r="D282" s="1489"/>
      <c r="F282" s="1489"/>
    </row>
    <row r="283" spans="1:6">
      <c r="A283" s="1493"/>
      <c r="B283" s="1489"/>
      <c r="C283" s="1489"/>
      <c r="D283" s="1489"/>
      <c r="F283" s="1489"/>
    </row>
    <row r="284" spans="1:6" ht="94.5" customHeight="1">
      <c r="A284" s="1493"/>
      <c r="B284" s="1489"/>
      <c r="C284" s="1489"/>
      <c r="D284" s="1489"/>
      <c r="F284" s="1489"/>
    </row>
    <row r="285" spans="1:6">
      <c r="A285" s="1493"/>
      <c r="B285" s="1489"/>
      <c r="C285" s="1489"/>
      <c r="D285" s="1489"/>
      <c r="F285" s="1489"/>
    </row>
    <row r="286" spans="1:6" ht="165" customHeight="1">
      <c r="A286" s="1493"/>
      <c r="B286" s="1489"/>
      <c r="C286" s="1489"/>
      <c r="D286" s="1489"/>
      <c r="F286" s="1489"/>
    </row>
    <row r="287" spans="1:6">
      <c r="A287" s="1493"/>
      <c r="B287" s="1489"/>
      <c r="C287" s="1489"/>
      <c r="D287" s="1489"/>
      <c r="F287" s="1489"/>
    </row>
    <row r="288" spans="1:6">
      <c r="A288" s="1493"/>
      <c r="B288" s="1489"/>
      <c r="C288" s="1489"/>
      <c r="D288" s="1489"/>
      <c r="F288" s="1489"/>
    </row>
    <row r="289" spans="1:6">
      <c r="A289" s="1493"/>
      <c r="B289" s="1489"/>
      <c r="C289" s="1489"/>
      <c r="D289" s="1489"/>
      <c r="F289" s="1489"/>
    </row>
    <row r="290" spans="1:6">
      <c r="A290" s="1493"/>
      <c r="B290" s="1489"/>
      <c r="C290" s="1489"/>
      <c r="D290" s="1489"/>
      <c r="F290" s="1489"/>
    </row>
    <row r="291" spans="1:6">
      <c r="A291" s="1493"/>
      <c r="B291" s="1489"/>
      <c r="C291" s="1489"/>
      <c r="D291" s="1489"/>
      <c r="F291" s="1489"/>
    </row>
    <row r="292" spans="1:6">
      <c r="A292" s="1493"/>
      <c r="B292" s="1489"/>
      <c r="C292" s="1489"/>
      <c r="D292" s="1489"/>
      <c r="F292" s="1489"/>
    </row>
    <row r="293" spans="1:6">
      <c r="A293" s="1493"/>
      <c r="B293" s="1489"/>
      <c r="C293" s="1489"/>
      <c r="D293" s="1489"/>
      <c r="F293" s="1489"/>
    </row>
    <row r="294" spans="1:6">
      <c r="A294" s="1493"/>
      <c r="B294" s="1489"/>
      <c r="C294" s="1489"/>
      <c r="D294" s="1489"/>
      <c r="F294" s="1489"/>
    </row>
    <row r="295" spans="1:6">
      <c r="A295" s="1493"/>
      <c r="B295" s="1489"/>
      <c r="C295" s="1489"/>
      <c r="D295" s="1489"/>
      <c r="F295" s="1489"/>
    </row>
    <row r="296" spans="1:6">
      <c r="A296" s="1493"/>
      <c r="B296" s="1489"/>
      <c r="C296" s="1489"/>
      <c r="D296" s="1489"/>
      <c r="F296" s="1489"/>
    </row>
    <row r="297" spans="1:6">
      <c r="A297" s="1493"/>
      <c r="B297" s="1489"/>
      <c r="C297" s="1489"/>
      <c r="D297" s="1489"/>
      <c r="F297" s="1489"/>
    </row>
    <row r="298" spans="1:6">
      <c r="A298" s="1493"/>
      <c r="B298" s="1489"/>
      <c r="C298" s="1489"/>
      <c r="D298" s="1489"/>
      <c r="F298" s="1489"/>
    </row>
    <row r="299" spans="1:6">
      <c r="A299" s="1493"/>
      <c r="B299" s="1489"/>
      <c r="C299" s="1489"/>
      <c r="D299" s="1489"/>
      <c r="F299" s="1489"/>
    </row>
    <row r="300" spans="1:6">
      <c r="A300" s="1493"/>
      <c r="B300" s="1489"/>
      <c r="C300" s="1489"/>
      <c r="D300" s="1489"/>
      <c r="F300" s="1489"/>
    </row>
    <row r="301" spans="1:6">
      <c r="A301" s="1493"/>
      <c r="B301" s="1489"/>
      <c r="C301" s="1489"/>
      <c r="D301" s="1489"/>
      <c r="F301" s="1489"/>
    </row>
    <row r="302" spans="1:6">
      <c r="A302" s="1493"/>
      <c r="B302" s="1489"/>
      <c r="C302" s="1489"/>
      <c r="D302" s="1489"/>
      <c r="F302" s="1489"/>
    </row>
    <row r="303" spans="1:6" ht="170.25" customHeight="1">
      <c r="A303" s="1493"/>
      <c r="B303" s="1489"/>
      <c r="C303" s="1489"/>
      <c r="D303" s="1489"/>
      <c r="F303" s="1489"/>
    </row>
    <row r="304" spans="1:6">
      <c r="A304" s="1493"/>
      <c r="B304" s="1489"/>
      <c r="C304" s="1489"/>
      <c r="D304" s="1489"/>
      <c r="F304" s="1489"/>
    </row>
    <row r="305" spans="1:6">
      <c r="A305" s="1493"/>
      <c r="B305" s="1489"/>
      <c r="C305" s="1489"/>
      <c r="D305" s="1489"/>
      <c r="F305" s="1489"/>
    </row>
    <row r="306" spans="1:6">
      <c r="A306" s="1493"/>
      <c r="B306" s="1489"/>
      <c r="C306" s="1489"/>
      <c r="D306" s="1489"/>
      <c r="F306" s="1489"/>
    </row>
    <row r="307" spans="1:6">
      <c r="A307" s="1493"/>
      <c r="B307" s="1489"/>
      <c r="C307" s="1489"/>
      <c r="D307" s="1489"/>
      <c r="F307" s="1489"/>
    </row>
    <row r="308" spans="1:6">
      <c r="A308" s="1493"/>
      <c r="B308" s="1489"/>
      <c r="C308" s="1489"/>
      <c r="D308" s="1489"/>
      <c r="F308" s="1489"/>
    </row>
    <row r="309" spans="1:6">
      <c r="A309" s="1493"/>
      <c r="B309" s="1489"/>
      <c r="C309" s="1489"/>
      <c r="D309" s="1489"/>
      <c r="F309" s="1489"/>
    </row>
    <row r="310" spans="1:6">
      <c r="A310" s="1493"/>
      <c r="B310" s="1489"/>
      <c r="C310" s="1489"/>
      <c r="D310" s="1489"/>
      <c r="F310" s="1489"/>
    </row>
    <row r="311" spans="1:6">
      <c r="A311" s="1493"/>
      <c r="B311" s="1489"/>
      <c r="C311" s="1489"/>
      <c r="D311" s="1489"/>
      <c r="F311" s="1489"/>
    </row>
    <row r="312" spans="1:6">
      <c r="A312" s="1493"/>
      <c r="B312" s="1489"/>
      <c r="C312" s="1489"/>
      <c r="D312" s="1489"/>
      <c r="F312" s="1489"/>
    </row>
    <row r="313" spans="1:6">
      <c r="A313" s="1493"/>
      <c r="B313" s="1489"/>
      <c r="C313" s="1489"/>
      <c r="D313" s="1489"/>
      <c r="F313" s="1489"/>
    </row>
    <row r="314" spans="1:6">
      <c r="A314" s="1493"/>
      <c r="B314" s="1489"/>
      <c r="C314" s="1489"/>
      <c r="D314" s="1489"/>
      <c r="F314" s="1489"/>
    </row>
    <row r="315" spans="1:6">
      <c r="A315" s="1493"/>
      <c r="B315" s="1489"/>
      <c r="C315" s="1489"/>
      <c r="D315" s="1489"/>
      <c r="F315" s="1489"/>
    </row>
    <row r="316" spans="1:6">
      <c r="A316" s="1493"/>
      <c r="B316" s="1489"/>
      <c r="C316" s="1489"/>
      <c r="D316" s="1489"/>
      <c r="F316" s="1489"/>
    </row>
    <row r="317" spans="1:6">
      <c r="A317" s="1493"/>
      <c r="B317" s="1489"/>
      <c r="C317" s="1489"/>
      <c r="D317" s="1489"/>
      <c r="F317" s="1489"/>
    </row>
    <row r="318" spans="1:6">
      <c r="A318" s="1493"/>
      <c r="B318" s="1489"/>
      <c r="C318" s="1489"/>
      <c r="D318" s="1489"/>
      <c r="F318" s="1489"/>
    </row>
    <row r="319" spans="1:6">
      <c r="A319" s="1493"/>
      <c r="B319" s="1489"/>
      <c r="C319" s="1489"/>
      <c r="D319" s="1489"/>
      <c r="F319" s="1489"/>
    </row>
    <row r="320" spans="1:6">
      <c r="A320" s="1493"/>
      <c r="B320" s="1489"/>
      <c r="C320" s="1489"/>
      <c r="D320" s="1489"/>
      <c r="F320" s="1489"/>
    </row>
    <row r="321" spans="1:6">
      <c r="A321" s="1493"/>
      <c r="B321" s="1489"/>
      <c r="C321" s="1489"/>
      <c r="D321" s="1489"/>
      <c r="F321" s="1489"/>
    </row>
    <row r="322" spans="1:6">
      <c r="A322" s="1493"/>
      <c r="B322" s="1489"/>
      <c r="C322" s="1489"/>
      <c r="D322" s="1489"/>
      <c r="F322" s="1489"/>
    </row>
    <row r="323" spans="1:6">
      <c r="A323" s="1493"/>
      <c r="B323" s="1489"/>
      <c r="C323" s="1489"/>
      <c r="D323" s="1489"/>
      <c r="F323" s="1489"/>
    </row>
    <row r="324" spans="1:6">
      <c r="A324" s="1493"/>
      <c r="B324" s="1489"/>
      <c r="C324" s="1489"/>
      <c r="D324" s="1489"/>
      <c r="F324" s="1489"/>
    </row>
    <row r="325" spans="1:6">
      <c r="A325" s="1493"/>
      <c r="B325" s="1489"/>
      <c r="C325" s="1489"/>
      <c r="D325" s="1489"/>
      <c r="F325" s="1489"/>
    </row>
    <row r="326" spans="1:6">
      <c r="A326" s="1493"/>
      <c r="B326" s="1489"/>
      <c r="C326" s="1489"/>
      <c r="D326" s="1489"/>
      <c r="F326" s="1489"/>
    </row>
    <row r="327" spans="1:6">
      <c r="A327" s="1493"/>
      <c r="B327" s="1489"/>
      <c r="C327" s="1489"/>
      <c r="D327" s="1489"/>
      <c r="F327" s="1489"/>
    </row>
    <row r="328" spans="1:6">
      <c r="A328" s="1493"/>
      <c r="B328" s="1489"/>
      <c r="C328" s="1489"/>
      <c r="D328" s="1489"/>
      <c r="F328" s="1489"/>
    </row>
    <row r="329" spans="1:6">
      <c r="A329" s="1493"/>
      <c r="B329" s="1489"/>
      <c r="C329" s="1489"/>
      <c r="D329" s="1489"/>
      <c r="F329" s="1489"/>
    </row>
    <row r="330" spans="1:6">
      <c r="A330" s="1493"/>
      <c r="B330" s="1489"/>
      <c r="C330" s="1489"/>
      <c r="D330" s="1489"/>
      <c r="F330" s="1489"/>
    </row>
    <row r="331" spans="1:6" ht="79.5" customHeight="1">
      <c r="A331" s="1493"/>
      <c r="B331" s="1489"/>
      <c r="C331" s="1489"/>
      <c r="D331" s="1489"/>
      <c r="F331" s="1489"/>
    </row>
    <row r="332" spans="1:6">
      <c r="A332" s="1493"/>
      <c r="B332" s="1489"/>
      <c r="C332" s="1489"/>
      <c r="D332" s="1489"/>
      <c r="F332" s="1489"/>
    </row>
    <row r="333" spans="1:6">
      <c r="A333" s="1493"/>
      <c r="B333" s="1489"/>
      <c r="C333" s="1489"/>
      <c r="D333" s="1489"/>
      <c r="F333" s="1489"/>
    </row>
    <row r="334" spans="1:6">
      <c r="A334" s="1493"/>
      <c r="B334" s="1489"/>
      <c r="C334" s="1489"/>
      <c r="D334" s="1489"/>
      <c r="F334" s="1489"/>
    </row>
    <row r="335" spans="1:6">
      <c r="A335" s="1493"/>
      <c r="B335" s="1489"/>
      <c r="C335" s="1489"/>
      <c r="D335" s="1489"/>
      <c r="F335" s="1489"/>
    </row>
    <row r="336" spans="1:6">
      <c r="A336" s="1493"/>
      <c r="B336" s="1489"/>
      <c r="C336" s="1489"/>
      <c r="D336" s="1489"/>
      <c r="F336" s="1489"/>
    </row>
    <row r="337" spans="1:6">
      <c r="A337" s="1493"/>
      <c r="B337" s="1489"/>
      <c r="C337" s="1489"/>
      <c r="D337" s="1489"/>
      <c r="F337" s="1489"/>
    </row>
    <row r="338" spans="1:6">
      <c r="A338" s="1493"/>
      <c r="B338" s="1489"/>
      <c r="C338" s="1489"/>
      <c r="D338" s="1489"/>
      <c r="F338" s="1489"/>
    </row>
    <row r="339" spans="1:6">
      <c r="A339" s="1493"/>
      <c r="B339" s="1489"/>
      <c r="C339" s="1489"/>
      <c r="D339" s="1489"/>
      <c r="F339" s="1489"/>
    </row>
    <row r="340" spans="1:6">
      <c r="A340" s="1493"/>
      <c r="B340" s="1489"/>
      <c r="C340" s="1489"/>
      <c r="D340" s="1489"/>
      <c r="F340" s="1489"/>
    </row>
    <row r="341" spans="1:6">
      <c r="A341" s="1493"/>
      <c r="B341" s="1489"/>
      <c r="C341" s="1489"/>
      <c r="D341" s="1489"/>
      <c r="F341" s="1489"/>
    </row>
    <row r="342" spans="1:6">
      <c r="A342" s="1493"/>
      <c r="B342" s="1489"/>
      <c r="C342" s="1489"/>
      <c r="D342" s="1489"/>
      <c r="F342" s="1489"/>
    </row>
    <row r="343" spans="1:6">
      <c r="A343" s="1493"/>
      <c r="B343" s="1489"/>
      <c r="C343" s="1489"/>
      <c r="D343" s="1489"/>
      <c r="F343" s="1489"/>
    </row>
    <row r="344" spans="1:6" ht="106.5" customHeight="1">
      <c r="A344" s="1493"/>
      <c r="B344" s="1489"/>
      <c r="C344" s="1489"/>
      <c r="D344" s="1489"/>
      <c r="F344" s="1489"/>
    </row>
    <row r="345" spans="1:6">
      <c r="A345" s="1493"/>
      <c r="B345" s="1489"/>
      <c r="C345" s="1489"/>
      <c r="D345" s="1489"/>
      <c r="F345" s="1489"/>
    </row>
    <row r="346" spans="1:6">
      <c r="A346" s="1493"/>
      <c r="B346" s="1489"/>
      <c r="C346" s="1489"/>
      <c r="D346" s="1489"/>
      <c r="F346" s="1489"/>
    </row>
    <row r="347" spans="1:6">
      <c r="A347" s="1493"/>
      <c r="B347" s="1489"/>
      <c r="C347" s="1489"/>
      <c r="D347" s="1489"/>
      <c r="F347" s="1489"/>
    </row>
    <row r="348" spans="1:6">
      <c r="A348" s="1493"/>
      <c r="B348" s="1489"/>
      <c r="C348" s="1489"/>
      <c r="D348" s="1489"/>
      <c r="F348" s="1489"/>
    </row>
    <row r="349" spans="1:6">
      <c r="A349" s="1493"/>
      <c r="B349" s="1489"/>
      <c r="C349" s="1489"/>
      <c r="D349" s="1489"/>
      <c r="F349" s="1489"/>
    </row>
    <row r="350" spans="1:6" ht="108" customHeight="1">
      <c r="A350" s="1493"/>
      <c r="B350" s="1489"/>
      <c r="C350" s="1489"/>
      <c r="D350" s="1489"/>
      <c r="F350" s="1489"/>
    </row>
    <row r="351" spans="1:6">
      <c r="A351" s="1493"/>
      <c r="B351" s="1489"/>
      <c r="C351" s="1489"/>
      <c r="D351" s="1489"/>
      <c r="F351" s="1489"/>
    </row>
    <row r="352" spans="1:6">
      <c r="A352" s="1493"/>
      <c r="B352" s="1489"/>
      <c r="C352" s="1489"/>
      <c r="D352" s="1489"/>
      <c r="F352" s="1489"/>
    </row>
    <row r="353" spans="1:6">
      <c r="A353" s="1493"/>
      <c r="B353" s="1489"/>
      <c r="C353" s="1489"/>
      <c r="D353" s="1489"/>
      <c r="F353" s="1489"/>
    </row>
    <row r="354" spans="1:6">
      <c r="A354" s="1493"/>
      <c r="B354" s="1489"/>
      <c r="C354" s="1489"/>
      <c r="D354" s="1489"/>
      <c r="F354" s="1489"/>
    </row>
    <row r="355" spans="1:6">
      <c r="A355" s="1493"/>
      <c r="B355" s="1489"/>
      <c r="C355" s="1489"/>
      <c r="D355" s="1489"/>
      <c r="F355" s="1489"/>
    </row>
    <row r="356" spans="1:6">
      <c r="A356" s="1493"/>
      <c r="B356" s="1489"/>
      <c r="C356" s="1489"/>
      <c r="D356" s="1489"/>
      <c r="F356" s="1489"/>
    </row>
    <row r="357" spans="1:6">
      <c r="A357" s="1493"/>
      <c r="B357" s="1489"/>
      <c r="C357" s="1489"/>
      <c r="D357" s="1489"/>
      <c r="F357" s="1489"/>
    </row>
    <row r="358" spans="1:6">
      <c r="A358" s="1493"/>
      <c r="B358" s="1489"/>
      <c r="C358" s="1489"/>
      <c r="D358" s="1489"/>
      <c r="F358" s="1489"/>
    </row>
    <row r="359" spans="1:6">
      <c r="A359" s="1493"/>
      <c r="B359" s="1489"/>
      <c r="C359" s="1489"/>
      <c r="D359" s="1489"/>
      <c r="F359" s="1489"/>
    </row>
    <row r="360" spans="1:6">
      <c r="A360" s="1493"/>
      <c r="B360" s="1489"/>
      <c r="C360" s="1489"/>
      <c r="D360" s="1489"/>
      <c r="F360" s="1489"/>
    </row>
    <row r="361" spans="1:6">
      <c r="A361" s="1493"/>
      <c r="B361" s="1489"/>
      <c r="C361" s="1489"/>
      <c r="D361" s="1489"/>
      <c r="F361" s="1489"/>
    </row>
    <row r="362" spans="1:6">
      <c r="A362" s="1493"/>
      <c r="B362" s="1489"/>
      <c r="C362" s="1489"/>
      <c r="D362" s="1489"/>
      <c r="F362" s="1489"/>
    </row>
    <row r="363" spans="1:6">
      <c r="A363" s="1493"/>
      <c r="B363" s="1489"/>
      <c r="C363" s="1489"/>
      <c r="D363" s="1489"/>
      <c r="F363" s="1489"/>
    </row>
    <row r="364" spans="1:6">
      <c r="A364" s="1493"/>
      <c r="B364" s="1489"/>
      <c r="C364" s="1489"/>
      <c r="D364" s="1489"/>
      <c r="F364" s="1489"/>
    </row>
    <row r="365" spans="1:6">
      <c r="A365" s="1493"/>
      <c r="B365" s="1489"/>
      <c r="C365" s="1489"/>
      <c r="D365" s="1489"/>
      <c r="F365" s="1489"/>
    </row>
    <row r="366" spans="1:6">
      <c r="A366" s="1493"/>
      <c r="B366" s="1489"/>
      <c r="C366" s="1489"/>
      <c r="D366" s="1489"/>
      <c r="F366" s="1489"/>
    </row>
    <row r="367" spans="1:6">
      <c r="A367" s="1493"/>
      <c r="B367" s="1489"/>
      <c r="C367" s="1489"/>
      <c r="D367" s="1489"/>
      <c r="F367" s="1489"/>
    </row>
    <row r="368" spans="1:6">
      <c r="A368" s="1493"/>
      <c r="B368" s="1489"/>
      <c r="C368" s="1489"/>
      <c r="D368" s="1489"/>
      <c r="F368" s="1489"/>
    </row>
    <row r="369" spans="1:6">
      <c r="A369" s="1493"/>
      <c r="B369" s="1489"/>
      <c r="C369" s="1489"/>
      <c r="D369" s="1489"/>
      <c r="F369" s="1489"/>
    </row>
    <row r="370" spans="1:6">
      <c r="A370" s="1493"/>
      <c r="B370" s="1489"/>
      <c r="C370" s="1489"/>
      <c r="D370" s="1489"/>
      <c r="F370" s="1489"/>
    </row>
    <row r="371" spans="1:6">
      <c r="A371" s="1493"/>
      <c r="B371" s="1489"/>
      <c r="C371" s="1489"/>
      <c r="D371" s="1489"/>
      <c r="F371" s="1489"/>
    </row>
    <row r="372" spans="1:6">
      <c r="A372" s="1493"/>
      <c r="B372" s="1489"/>
      <c r="C372" s="1489"/>
      <c r="D372" s="1489"/>
      <c r="F372" s="1489"/>
    </row>
    <row r="373" spans="1:6">
      <c r="A373" s="1493"/>
      <c r="B373" s="1489"/>
      <c r="C373" s="1489"/>
      <c r="D373" s="1489"/>
      <c r="F373" s="1489"/>
    </row>
    <row r="374" spans="1:6">
      <c r="A374" s="1493"/>
      <c r="B374" s="1489"/>
      <c r="C374" s="1489"/>
      <c r="D374" s="1489"/>
      <c r="F374" s="1489"/>
    </row>
    <row r="375" spans="1:6" ht="96" customHeight="1">
      <c r="A375" s="1493"/>
      <c r="B375" s="1489"/>
      <c r="C375" s="1489"/>
      <c r="D375" s="1489"/>
      <c r="F375" s="1489"/>
    </row>
    <row r="376" spans="1:6">
      <c r="A376" s="1493"/>
      <c r="B376" s="1489"/>
      <c r="C376" s="1489"/>
      <c r="D376" s="1489"/>
      <c r="F376" s="1489"/>
    </row>
    <row r="377" spans="1:6" ht="157.5" customHeight="1">
      <c r="A377" s="1493"/>
      <c r="B377" s="1489"/>
      <c r="C377" s="1489"/>
      <c r="D377" s="1489"/>
      <c r="F377" s="1489"/>
    </row>
    <row r="378" spans="1:6">
      <c r="A378" s="1493"/>
      <c r="B378" s="1489"/>
      <c r="C378" s="1489"/>
      <c r="D378" s="1489"/>
      <c r="F378" s="1489"/>
    </row>
    <row r="379" spans="1:6">
      <c r="A379" s="1493"/>
      <c r="B379" s="1489"/>
      <c r="C379" s="1489"/>
      <c r="D379" s="1489"/>
      <c r="F379" s="1489"/>
    </row>
    <row r="380" spans="1:6">
      <c r="A380" s="1493"/>
      <c r="B380" s="1489"/>
      <c r="C380" s="1489"/>
      <c r="D380" s="1489"/>
      <c r="F380" s="1489"/>
    </row>
    <row r="381" spans="1:6">
      <c r="A381" s="1493"/>
      <c r="B381" s="1489"/>
      <c r="C381" s="1489"/>
      <c r="D381" s="1489"/>
      <c r="F381" s="1489"/>
    </row>
    <row r="382" spans="1:6">
      <c r="A382" s="1493"/>
      <c r="B382" s="1489"/>
      <c r="C382" s="1489"/>
      <c r="D382" s="1489"/>
      <c r="F382" s="1489"/>
    </row>
    <row r="383" spans="1:6" s="1495" customFormat="1" ht="94.5" customHeight="1">
      <c r="A383" s="1493"/>
    </row>
    <row r="384" spans="1:6">
      <c r="A384" s="1493"/>
      <c r="B384" s="1489"/>
      <c r="C384" s="1489"/>
      <c r="D384" s="1489"/>
      <c r="F384" s="1489"/>
    </row>
    <row r="385" spans="1:6">
      <c r="A385" s="1493"/>
      <c r="B385" s="1489"/>
      <c r="C385" s="1489"/>
      <c r="D385" s="1489"/>
      <c r="F385" s="1489"/>
    </row>
    <row r="386" spans="1:6">
      <c r="A386" s="1493"/>
      <c r="B386" s="1489"/>
      <c r="C386" s="1489"/>
      <c r="D386" s="1489"/>
      <c r="F386" s="1489"/>
    </row>
    <row r="387" spans="1:6">
      <c r="A387" s="1493"/>
      <c r="B387" s="1489"/>
      <c r="C387" s="1489"/>
      <c r="D387" s="1489"/>
      <c r="F387" s="1489"/>
    </row>
    <row r="388" spans="1:6">
      <c r="A388" s="1493"/>
      <c r="B388" s="1489"/>
      <c r="C388" s="1489"/>
      <c r="D388" s="1489"/>
      <c r="F388" s="1489"/>
    </row>
    <row r="389" spans="1:6">
      <c r="A389" s="1493"/>
      <c r="B389" s="1489"/>
      <c r="C389" s="1489"/>
      <c r="D389" s="1489"/>
      <c r="F389" s="1489"/>
    </row>
    <row r="390" spans="1:6">
      <c r="A390" s="1493"/>
      <c r="B390" s="1489"/>
      <c r="C390" s="1489"/>
      <c r="D390" s="1489"/>
      <c r="F390" s="1489"/>
    </row>
    <row r="391" spans="1:6">
      <c r="A391" s="1493"/>
      <c r="B391" s="1489"/>
      <c r="C391" s="1489"/>
      <c r="D391" s="1489"/>
      <c r="F391" s="1489"/>
    </row>
    <row r="392" spans="1:6">
      <c r="A392" s="1493"/>
      <c r="B392" s="1489"/>
      <c r="C392" s="1489"/>
      <c r="D392" s="1489"/>
      <c r="F392" s="1489"/>
    </row>
    <row r="393" spans="1:6">
      <c r="A393" s="1493"/>
      <c r="B393" s="1489"/>
      <c r="C393" s="1489"/>
      <c r="D393" s="1489"/>
      <c r="F393" s="1489"/>
    </row>
    <row r="394" spans="1:6" ht="172.5" customHeight="1">
      <c r="A394" s="1493"/>
      <c r="B394" s="1489"/>
      <c r="C394" s="1489"/>
      <c r="D394" s="1489"/>
      <c r="F394" s="1489"/>
    </row>
    <row r="395" spans="1:6">
      <c r="A395" s="1493"/>
      <c r="B395" s="1489"/>
      <c r="C395" s="1489"/>
      <c r="D395" s="1489"/>
      <c r="F395" s="1489"/>
    </row>
    <row r="396" spans="1:6">
      <c r="A396" s="1493"/>
      <c r="B396" s="1489"/>
      <c r="C396" s="1489"/>
      <c r="D396" s="1489"/>
      <c r="F396" s="1489"/>
    </row>
    <row r="397" spans="1:6">
      <c r="A397" s="1493"/>
      <c r="B397" s="1489"/>
      <c r="C397" s="1489"/>
      <c r="D397" s="1489"/>
      <c r="F397" s="1489"/>
    </row>
    <row r="398" spans="1:6">
      <c r="A398" s="1493"/>
      <c r="B398" s="1489"/>
      <c r="C398" s="1489"/>
      <c r="D398" s="1489"/>
      <c r="F398" s="1489"/>
    </row>
    <row r="399" spans="1:6">
      <c r="A399" s="1493"/>
      <c r="B399" s="1489"/>
      <c r="C399" s="1489"/>
      <c r="D399" s="1489"/>
      <c r="F399" s="1489"/>
    </row>
    <row r="400" spans="1:6">
      <c r="A400" s="1493"/>
      <c r="B400" s="1489"/>
      <c r="C400" s="1489"/>
      <c r="D400" s="1489"/>
      <c r="F400" s="1489"/>
    </row>
    <row r="401" spans="1:6">
      <c r="A401" s="1493"/>
      <c r="B401" s="1489"/>
      <c r="C401" s="1489"/>
      <c r="D401" s="1489"/>
      <c r="F401" s="1489"/>
    </row>
    <row r="402" spans="1:6">
      <c r="A402" s="1493"/>
      <c r="B402" s="1489"/>
      <c r="C402" s="1489"/>
      <c r="D402" s="1489"/>
      <c r="F402" s="1489"/>
    </row>
    <row r="403" spans="1:6">
      <c r="A403" s="1493"/>
      <c r="B403" s="1489"/>
      <c r="C403" s="1489"/>
      <c r="D403" s="1489"/>
      <c r="F403" s="1489"/>
    </row>
    <row r="404" spans="1:6">
      <c r="A404" s="1493"/>
      <c r="B404" s="1489"/>
      <c r="C404" s="1489"/>
      <c r="D404" s="1489"/>
      <c r="F404" s="1489"/>
    </row>
    <row r="405" spans="1:6">
      <c r="A405" s="1493"/>
      <c r="B405" s="1489"/>
      <c r="C405" s="1489"/>
      <c r="D405" s="1489"/>
      <c r="F405" s="1489"/>
    </row>
    <row r="406" spans="1:6">
      <c r="A406" s="1493"/>
      <c r="B406" s="1489"/>
      <c r="C406" s="1489"/>
      <c r="D406" s="1489"/>
      <c r="F406" s="1489"/>
    </row>
    <row r="407" spans="1:6">
      <c r="A407" s="1493"/>
      <c r="B407" s="1489"/>
      <c r="C407" s="1489"/>
      <c r="D407" s="1489"/>
      <c r="F407" s="1489"/>
    </row>
    <row r="408" spans="1:6">
      <c r="A408" s="1493"/>
      <c r="B408" s="1489"/>
      <c r="C408" s="1489"/>
      <c r="D408" s="1489"/>
      <c r="F408" s="1489"/>
    </row>
    <row r="409" spans="1:6">
      <c r="A409" s="1493"/>
      <c r="B409" s="1489"/>
      <c r="C409" s="1489"/>
      <c r="D409" s="1489"/>
      <c r="F409" s="1489"/>
    </row>
    <row r="410" spans="1:6">
      <c r="A410" s="1493"/>
      <c r="B410" s="1489"/>
      <c r="C410" s="1489"/>
      <c r="D410" s="1489"/>
      <c r="F410" s="1489"/>
    </row>
    <row r="411" spans="1:6">
      <c r="A411" s="1493"/>
      <c r="B411" s="1489"/>
      <c r="C411" s="1489"/>
      <c r="D411" s="1489"/>
      <c r="F411" s="1489"/>
    </row>
    <row r="412" spans="1:6">
      <c r="A412" s="1493"/>
      <c r="B412" s="1489"/>
      <c r="C412" s="1489"/>
      <c r="D412" s="1489"/>
      <c r="F412" s="1489"/>
    </row>
    <row r="413" spans="1:6">
      <c r="A413" s="1493"/>
      <c r="B413" s="1489"/>
      <c r="C413" s="1489"/>
      <c r="D413" s="1489"/>
      <c r="F413" s="1489"/>
    </row>
    <row r="414" spans="1:6">
      <c r="A414" s="1493"/>
      <c r="B414" s="1489"/>
      <c r="C414" s="1489"/>
      <c r="D414" s="1489"/>
      <c r="F414" s="1489"/>
    </row>
    <row r="415" spans="1:6">
      <c r="A415" s="1493"/>
      <c r="B415" s="1489"/>
      <c r="C415" s="1489"/>
      <c r="D415" s="1489"/>
      <c r="F415" s="1489"/>
    </row>
    <row r="416" spans="1:6">
      <c r="A416" s="1493"/>
      <c r="B416" s="1489"/>
      <c r="C416" s="1489"/>
      <c r="D416" s="1489"/>
      <c r="F416" s="1489"/>
    </row>
    <row r="417" spans="1:6">
      <c r="A417" s="1493"/>
      <c r="B417" s="1489"/>
      <c r="C417" s="1489"/>
      <c r="D417" s="1489"/>
      <c r="F417" s="1489"/>
    </row>
    <row r="418" spans="1:6">
      <c r="A418" s="1493"/>
      <c r="B418" s="1489"/>
      <c r="C418" s="1489"/>
      <c r="D418" s="1489"/>
      <c r="F418" s="1489"/>
    </row>
    <row r="419" spans="1:6">
      <c r="A419" s="1493"/>
      <c r="B419" s="1489"/>
      <c r="C419" s="1489"/>
      <c r="D419" s="1489"/>
      <c r="F419" s="1489"/>
    </row>
    <row r="420" spans="1:6">
      <c r="A420" s="1493"/>
      <c r="B420" s="1489"/>
      <c r="C420" s="1489"/>
      <c r="D420" s="1489"/>
      <c r="F420" s="1489"/>
    </row>
    <row r="421" spans="1:6">
      <c r="A421" s="1493"/>
      <c r="B421" s="1489"/>
      <c r="C421" s="1489"/>
      <c r="D421" s="1489"/>
      <c r="F421" s="1489"/>
    </row>
    <row r="422" spans="1:6">
      <c r="A422" s="1493"/>
      <c r="B422" s="1489"/>
      <c r="C422" s="1489"/>
      <c r="D422" s="1489"/>
      <c r="F422" s="1489"/>
    </row>
    <row r="423" spans="1:6">
      <c r="A423" s="1493"/>
      <c r="B423" s="1489"/>
      <c r="C423" s="1489"/>
      <c r="D423" s="1489"/>
      <c r="F423" s="1489"/>
    </row>
    <row r="424" spans="1:6">
      <c r="A424" s="1493"/>
      <c r="B424" s="1489"/>
      <c r="C424" s="1489"/>
      <c r="D424" s="1489"/>
      <c r="F424" s="1489"/>
    </row>
    <row r="425" spans="1:6">
      <c r="A425" s="1493"/>
      <c r="B425" s="1489"/>
      <c r="C425" s="1489"/>
      <c r="D425" s="1489"/>
      <c r="F425" s="1489"/>
    </row>
    <row r="426" spans="1:6">
      <c r="A426" s="1493"/>
      <c r="B426" s="1489"/>
      <c r="C426" s="1489"/>
      <c r="D426" s="1489"/>
      <c r="F426" s="1489"/>
    </row>
    <row r="427" spans="1:6">
      <c r="A427" s="1493"/>
      <c r="B427" s="1489"/>
      <c r="C427" s="1489"/>
      <c r="D427" s="1489"/>
      <c r="F427" s="1489"/>
    </row>
    <row r="428" spans="1:6">
      <c r="A428" s="1493"/>
      <c r="B428" s="1489"/>
      <c r="C428" s="1489"/>
      <c r="D428" s="1489"/>
      <c r="F428" s="1489"/>
    </row>
    <row r="429" spans="1:6">
      <c r="A429" s="1493"/>
      <c r="B429" s="1489"/>
      <c r="C429" s="1489"/>
      <c r="D429" s="1489"/>
      <c r="F429" s="1489"/>
    </row>
    <row r="430" spans="1:6">
      <c r="A430" s="1493"/>
      <c r="B430" s="1489"/>
      <c r="C430" s="1489"/>
      <c r="D430" s="1489"/>
      <c r="F430" s="1489"/>
    </row>
    <row r="431" spans="1:6" ht="107.25" customHeight="1">
      <c r="A431" s="1493"/>
      <c r="B431" s="1489"/>
      <c r="C431" s="1489"/>
      <c r="D431" s="1489"/>
      <c r="F431" s="1489"/>
    </row>
    <row r="432" spans="1:6">
      <c r="A432" s="1493"/>
      <c r="B432" s="1489"/>
      <c r="C432" s="1489"/>
      <c r="D432" s="1489"/>
      <c r="F432" s="1489"/>
    </row>
    <row r="433" spans="1:6">
      <c r="A433" s="1493"/>
      <c r="B433" s="1489"/>
      <c r="C433" s="1489"/>
      <c r="D433" s="1489"/>
      <c r="F433" s="1489"/>
    </row>
    <row r="434" spans="1:6">
      <c r="A434" s="1493"/>
      <c r="B434" s="1489"/>
      <c r="C434" s="1489"/>
      <c r="D434" s="1489"/>
      <c r="F434" s="1489"/>
    </row>
    <row r="435" spans="1:6">
      <c r="A435" s="1493"/>
      <c r="B435" s="1489"/>
      <c r="C435" s="1489"/>
      <c r="D435" s="1489"/>
      <c r="F435" s="1489"/>
    </row>
    <row r="436" spans="1:6">
      <c r="A436" s="1493"/>
      <c r="B436" s="1489"/>
      <c r="C436" s="1489"/>
      <c r="D436" s="1489"/>
      <c r="F436" s="1489"/>
    </row>
    <row r="437" spans="1:6" ht="105.75" customHeight="1">
      <c r="A437" s="1493"/>
      <c r="B437" s="1489"/>
      <c r="C437" s="1489"/>
      <c r="D437" s="1489"/>
      <c r="F437" s="1489"/>
    </row>
    <row r="438" spans="1:6">
      <c r="A438" s="1493"/>
      <c r="B438" s="1489"/>
      <c r="C438" s="1489"/>
      <c r="D438" s="1489"/>
      <c r="F438" s="1489"/>
    </row>
    <row r="439" spans="1:6">
      <c r="A439" s="1493"/>
      <c r="B439" s="1489"/>
      <c r="C439" s="1489"/>
      <c r="D439" s="1489"/>
      <c r="F439" s="1489"/>
    </row>
    <row r="440" spans="1:6">
      <c r="A440" s="1493"/>
      <c r="B440" s="1489"/>
      <c r="C440" s="1489"/>
      <c r="D440" s="1489"/>
      <c r="F440" s="1489"/>
    </row>
    <row r="441" spans="1:6">
      <c r="A441" s="1493"/>
      <c r="B441" s="1489"/>
      <c r="C441" s="1489"/>
      <c r="D441" s="1489"/>
      <c r="F441" s="1489"/>
    </row>
    <row r="442" spans="1:6">
      <c r="A442" s="1493"/>
      <c r="B442" s="1489"/>
      <c r="C442" s="1489"/>
      <c r="D442" s="1489"/>
      <c r="F442" s="1489"/>
    </row>
    <row r="443" spans="1:6">
      <c r="A443" s="1493"/>
      <c r="B443" s="1489"/>
      <c r="C443" s="1489"/>
      <c r="D443" s="1489"/>
      <c r="F443" s="1489"/>
    </row>
    <row r="444" spans="1:6">
      <c r="A444" s="1493"/>
      <c r="B444" s="1489"/>
      <c r="C444" s="1489"/>
      <c r="D444" s="1489"/>
      <c r="F444" s="1489"/>
    </row>
    <row r="445" spans="1:6">
      <c r="A445" s="1493"/>
      <c r="B445" s="1489"/>
      <c r="C445" s="1489"/>
      <c r="D445" s="1489"/>
      <c r="F445" s="1489"/>
    </row>
    <row r="446" spans="1:6">
      <c r="A446" s="1493"/>
      <c r="B446" s="1489"/>
      <c r="C446" s="1489"/>
      <c r="D446" s="1489"/>
      <c r="F446" s="1489"/>
    </row>
    <row r="447" spans="1:6">
      <c r="A447" s="1493"/>
      <c r="B447" s="1489"/>
      <c r="C447" s="1489"/>
      <c r="D447" s="1489"/>
      <c r="F447" s="1489"/>
    </row>
    <row r="448" spans="1:6">
      <c r="A448" s="1493"/>
      <c r="B448" s="1489"/>
      <c r="C448" s="1489"/>
      <c r="D448" s="1489"/>
      <c r="F448" s="1489"/>
    </row>
    <row r="449" spans="1:6">
      <c r="A449" s="1493"/>
      <c r="B449" s="1489"/>
      <c r="C449" s="1489"/>
      <c r="D449" s="1489"/>
      <c r="F449" s="1489"/>
    </row>
    <row r="450" spans="1:6">
      <c r="A450" s="1493"/>
      <c r="B450" s="1489"/>
      <c r="C450" s="1489"/>
      <c r="D450" s="1489"/>
      <c r="F450" s="1489"/>
    </row>
    <row r="451" spans="1:6">
      <c r="A451" s="1493"/>
      <c r="B451" s="1489"/>
      <c r="C451" s="1489"/>
      <c r="D451" s="1489"/>
      <c r="F451" s="1489"/>
    </row>
    <row r="452" spans="1:6">
      <c r="A452" s="1493"/>
      <c r="B452" s="1489"/>
      <c r="C452" s="1489"/>
      <c r="D452" s="1489"/>
      <c r="F452" s="1489"/>
    </row>
    <row r="453" spans="1:6">
      <c r="A453" s="1493"/>
      <c r="B453" s="1489"/>
      <c r="C453" s="1489"/>
      <c r="D453" s="1489"/>
      <c r="F453" s="1489"/>
    </row>
    <row r="454" spans="1:6">
      <c r="A454" s="1493"/>
      <c r="B454" s="1489"/>
      <c r="C454" s="1489"/>
      <c r="D454" s="1489"/>
      <c r="F454" s="1489"/>
    </row>
    <row r="455" spans="1:6">
      <c r="A455" s="1493"/>
      <c r="B455" s="1489"/>
      <c r="C455" s="1489"/>
      <c r="D455" s="1489"/>
      <c r="F455" s="1489"/>
    </row>
    <row r="456" spans="1:6">
      <c r="A456" s="1493"/>
      <c r="B456" s="1489"/>
      <c r="C456" s="1489"/>
      <c r="D456" s="1489"/>
      <c r="F456" s="1489"/>
    </row>
    <row r="457" spans="1:6">
      <c r="A457" s="1493"/>
      <c r="B457" s="1489"/>
      <c r="C457" s="1489"/>
      <c r="D457" s="1489"/>
      <c r="F457" s="1489"/>
    </row>
    <row r="458" spans="1:6">
      <c r="A458" s="1493"/>
      <c r="B458" s="1489"/>
      <c r="C458" s="1489"/>
      <c r="D458" s="1489"/>
      <c r="F458" s="1489"/>
    </row>
    <row r="459" spans="1:6">
      <c r="A459" s="1493"/>
      <c r="B459" s="1489"/>
      <c r="C459" s="1489"/>
      <c r="D459" s="1489"/>
      <c r="F459" s="1489"/>
    </row>
    <row r="460" spans="1:6">
      <c r="A460" s="1493"/>
      <c r="B460" s="1489"/>
      <c r="C460" s="1489"/>
      <c r="D460" s="1489"/>
      <c r="F460" s="1489"/>
    </row>
    <row r="461" spans="1:6">
      <c r="A461" s="1493"/>
      <c r="B461" s="1489"/>
      <c r="C461" s="1489"/>
      <c r="D461" s="1489"/>
      <c r="F461" s="1489"/>
    </row>
    <row r="462" spans="1:6" ht="99" customHeight="1">
      <c r="A462" s="1493"/>
      <c r="B462" s="1489"/>
      <c r="C462" s="1489"/>
      <c r="D462" s="1489"/>
      <c r="F462" s="1489"/>
    </row>
    <row r="463" spans="1:6">
      <c r="A463" s="1493"/>
      <c r="B463" s="1489"/>
      <c r="C463" s="1489"/>
      <c r="D463" s="1489"/>
      <c r="F463" s="1489"/>
    </row>
    <row r="464" spans="1:6" ht="159" customHeight="1">
      <c r="A464" s="1493"/>
      <c r="B464" s="1489"/>
      <c r="C464" s="1489"/>
      <c r="D464" s="1489"/>
      <c r="F464" s="1489"/>
    </row>
    <row r="465" spans="1:6">
      <c r="A465" s="1493"/>
      <c r="B465" s="1489"/>
      <c r="C465" s="1489"/>
      <c r="D465" s="1489"/>
      <c r="F465" s="1489"/>
    </row>
    <row r="466" spans="1:6">
      <c r="A466" s="1493"/>
      <c r="B466" s="1489"/>
      <c r="C466" s="1489"/>
      <c r="D466" s="1489"/>
      <c r="F466" s="1489"/>
    </row>
    <row r="467" spans="1:6">
      <c r="A467" s="1493"/>
      <c r="B467" s="1489"/>
      <c r="C467" s="1489"/>
      <c r="D467" s="1489"/>
      <c r="F467" s="1489"/>
    </row>
    <row r="468" spans="1:6">
      <c r="A468" s="1493"/>
      <c r="B468" s="1489"/>
      <c r="C468" s="1489"/>
      <c r="D468" s="1489"/>
      <c r="F468" s="1489"/>
    </row>
    <row r="469" spans="1:6">
      <c r="A469" s="1493"/>
      <c r="B469" s="1489"/>
      <c r="C469" s="1489"/>
      <c r="D469" s="1489"/>
      <c r="F469" s="1489"/>
    </row>
    <row r="470" spans="1:6">
      <c r="A470" s="1493"/>
      <c r="B470" s="1489"/>
      <c r="C470" s="1489"/>
      <c r="D470" s="1489"/>
      <c r="F470" s="1489"/>
    </row>
    <row r="471" spans="1:6">
      <c r="A471" s="1493"/>
      <c r="B471" s="1489"/>
      <c r="C471" s="1489"/>
      <c r="D471" s="1489"/>
      <c r="F471" s="1489"/>
    </row>
    <row r="472" spans="1:6">
      <c r="A472" s="1493"/>
      <c r="B472" s="1489"/>
      <c r="C472" s="1489"/>
      <c r="D472" s="1489"/>
      <c r="F472" s="1489"/>
    </row>
    <row r="473" spans="1:6">
      <c r="A473" s="1493"/>
      <c r="B473" s="1489"/>
      <c r="C473" s="1489"/>
      <c r="D473" s="1489"/>
      <c r="F473" s="1489"/>
    </row>
    <row r="474" spans="1:6">
      <c r="A474" s="1493"/>
      <c r="B474" s="1489"/>
      <c r="C474" s="1489"/>
      <c r="D474" s="1489"/>
      <c r="F474" s="1489"/>
    </row>
    <row r="475" spans="1:6">
      <c r="A475" s="1493"/>
      <c r="B475" s="1489"/>
      <c r="C475" s="1489"/>
      <c r="D475" s="1489"/>
      <c r="F475" s="1489"/>
    </row>
    <row r="476" spans="1:6">
      <c r="A476" s="1493"/>
      <c r="B476" s="1489"/>
      <c r="C476" s="1489"/>
      <c r="D476" s="1489"/>
      <c r="F476" s="1489"/>
    </row>
    <row r="477" spans="1:6">
      <c r="A477" s="1493"/>
      <c r="B477" s="1489"/>
      <c r="C477" s="1489"/>
      <c r="D477" s="1489"/>
      <c r="F477" s="1489"/>
    </row>
    <row r="478" spans="1:6">
      <c r="A478" s="1493"/>
      <c r="B478" s="1489"/>
      <c r="C478" s="1489"/>
      <c r="D478" s="1489"/>
      <c r="F478" s="1489"/>
    </row>
    <row r="479" spans="1:6">
      <c r="A479" s="1493"/>
      <c r="B479" s="1489"/>
      <c r="C479" s="1489"/>
      <c r="D479" s="1489"/>
      <c r="F479" s="1489"/>
    </row>
    <row r="480" spans="1:6">
      <c r="A480" s="1493"/>
      <c r="B480" s="1489"/>
      <c r="C480" s="1489"/>
      <c r="D480" s="1489"/>
      <c r="F480" s="1489"/>
    </row>
    <row r="481" spans="1:6" ht="173.25" customHeight="1">
      <c r="A481" s="1493"/>
      <c r="B481" s="1489"/>
      <c r="C481" s="1489"/>
      <c r="D481" s="1489"/>
      <c r="F481" s="1489"/>
    </row>
    <row r="482" spans="1:6">
      <c r="A482" s="1493"/>
      <c r="B482" s="1489"/>
      <c r="C482" s="1489"/>
      <c r="D482" s="1489"/>
      <c r="F482" s="1489"/>
    </row>
    <row r="483" spans="1:6">
      <c r="A483" s="1493"/>
      <c r="B483" s="1489"/>
      <c r="C483" s="1489"/>
      <c r="D483" s="1489"/>
      <c r="F483" s="1489"/>
    </row>
    <row r="484" spans="1:6">
      <c r="A484" s="1493"/>
      <c r="B484" s="1489"/>
      <c r="C484" s="1489"/>
      <c r="D484" s="1489"/>
      <c r="F484" s="1489"/>
    </row>
    <row r="485" spans="1:6">
      <c r="A485" s="1493"/>
      <c r="B485" s="1489"/>
      <c r="C485" s="1489"/>
      <c r="D485" s="1489"/>
      <c r="F485" s="1489"/>
    </row>
    <row r="486" spans="1:6">
      <c r="A486" s="1493"/>
      <c r="B486" s="1489"/>
      <c r="C486" s="1489"/>
      <c r="D486" s="1489"/>
      <c r="F486" s="1489"/>
    </row>
    <row r="487" spans="1:6">
      <c r="A487" s="1493"/>
      <c r="B487" s="1489"/>
      <c r="C487" s="1489"/>
      <c r="D487" s="1489"/>
      <c r="F487" s="1489"/>
    </row>
    <row r="488" spans="1:6">
      <c r="A488" s="1493"/>
      <c r="B488" s="1489"/>
      <c r="C488" s="1489"/>
      <c r="D488" s="1489"/>
      <c r="F488" s="1489"/>
    </row>
    <row r="489" spans="1:6">
      <c r="A489" s="1493"/>
      <c r="B489" s="1489"/>
      <c r="C489" s="1489"/>
      <c r="D489" s="1489"/>
      <c r="F489" s="1489"/>
    </row>
    <row r="490" spans="1:6">
      <c r="A490" s="1493"/>
      <c r="B490" s="1489"/>
      <c r="C490" s="1489"/>
      <c r="D490" s="1489"/>
      <c r="F490" s="1489"/>
    </row>
    <row r="491" spans="1:6">
      <c r="A491" s="1493"/>
      <c r="B491" s="1489"/>
      <c r="C491" s="1489"/>
      <c r="D491" s="1489"/>
      <c r="F491" s="1489"/>
    </row>
    <row r="492" spans="1:6">
      <c r="A492" s="1493"/>
      <c r="B492" s="1489"/>
      <c r="C492" s="1489"/>
      <c r="D492" s="1489"/>
      <c r="F492" s="1489"/>
    </row>
    <row r="493" spans="1:6">
      <c r="A493" s="1493"/>
      <c r="B493" s="1489"/>
      <c r="C493" s="1489"/>
      <c r="D493" s="1489"/>
      <c r="F493" s="1489"/>
    </row>
    <row r="494" spans="1:6">
      <c r="A494" s="1493"/>
      <c r="B494" s="1489"/>
      <c r="C494" s="1489"/>
      <c r="D494" s="1489"/>
      <c r="F494" s="1489"/>
    </row>
    <row r="495" spans="1:6">
      <c r="A495" s="1493"/>
      <c r="B495" s="1489"/>
      <c r="C495" s="1489"/>
      <c r="D495" s="1489"/>
      <c r="F495" s="1489"/>
    </row>
    <row r="496" spans="1:6">
      <c r="A496" s="1493"/>
      <c r="B496" s="1489"/>
      <c r="C496" s="1489"/>
      <c r="D496" s="1489"/>
      <c r="F496" s="1489"/>
    </row>
    <row r="497" spans="1:6">
      <c r="A497" s="1493"/>
      <c r="B497" s="1489"/>
      <c r="C497" s="1489"/>
      <c r="D497" s="1489"/>
      <c r="F497" s="1489"/>
    </row>
    <row r="498" spans="1:6">
      <c r="A498" s="1493"/>
      <c r="B498" s="1489"/>
      <c r="C498" s="1489"/>
      <c r="D498" s="1489"/>
      <c r="F498" s="1489"/>
    </row>
    <row r="499" spans="1:6">
      <c r="A499" s="1493"/>
      <c r="B499" s="1489"/>
      <c r="C499" s="1489"/>
      <c r="D499" s="1489"/>
      <c r="F499" s="1489"/>
    </row>
    <row r="500" spans="1:6">
      <c r="A500" s="1493"/>
      <c r="B500" s="1489"/>
      <c r="C500" s="1489"/>
      <c r="D500" s="1489"/>
      <c r="F500" s="1489"/>
    </row>
    <row r="501" spans="1:6">
      <c r="A501" s="1493"/>
      <c r="B501" s="1489"/>
      <c r="C501" s="1489"/>
      <c r="D501" s="1489"/>
      <c r="F501" s="1489"/>
    </row>
    <row r="502" spans="1:6">
      <c r="A502" s="1493"/>
      <c r="B502" s="1489"/>
      <c r="C502" s="1489"/>
      <c r="D502" s="1489"/>
      <c r="F502" s="1489"/>
    </row>
    <row r="503" spans="1:6">
      <c r="A503" s="1493"/>
      <c r="B503" s="1489"/>
      <c r="C503" s="1489"/>
      <c r="D503" s="1489"/>
      <c r="F503" s="1489"/>
    </row>
    <row r="504" spans="1:6">
      <c r="A504" s="1493"/>
      <c r="B504" s="1489"/>
      <c r="C504" s="1489"/>
      <c r="D504" s="1489"/>
      <c r="F504" s="1489"/>
    </row>
    <row r="505" spans="1:6">
      <c r="A505" s="1493"/>
      <c r="B505" s="1489"/>
      <c r="C505" s="1489"/>
      <c r="D505" s="1489"/>
      <c r="F505" s="1489"/>
    </row>
    <row r="506" spans="1:6">
      <c r="A506" s="1493"/>
      <c r="B506" s="1489"/>
      <c r="C506" s="1489"/>
      <c r="D506" s="1489"/>
      <c r="F506" s="1489"/>
    </row>
    <row r="507" spans="1:6">
      <c r="A507" s="1493"/>
      <c r="B507" s="1489"/>
      <c r="C507" s="1489"/>
      <c r="D507" s="1489"/>
      <c r="F507" s="1489"/>
    </row>
    <row r="508" spans="1:6">
      <c r="A508" s="1493"/>
      <c r="B508" s="1489"/>
      <c r="C508" s="1489"/>
      <c r="D508" s="1489"/>
      <c r="F508" s="1489"/>
    </row>
    <row r="509" spans="1:6">
      <c r="A509" s="1493"/>
      <c r="B509" s="1489"/>
      <c r="C509" s="1489"/>
      <c r="D509" s="1489"/>
      <c r="F509" s="1489"/>
    </row>
    <row r="510" spans="1:6">
      <c r="A510" s="1493"/>
      <c r="B510" s="1489"/>
      <c r="C510" s="1489"/>
      <c r="D510" s="1489"/>
      <c r="F510" s="1489"/>
    </row>
    <row r="511" spans="1:6">
      <c r="A511" s="1493"/>
      <c r="B511" s="1489"/>
      <c r="C511" s="1489"/>
      <c r="D511" s="1489"/>
      <c r="F511" s="1489"/>
    </row>
    <row r="512" spans="1:6">
      <c r="A512" s="1493"/>
      <c r="B512" s="1489"/>
      <c r="C512" s="1489"/>
      <c r="D512" s="1489"/>
      <c r="F512" s="1489"/>
    </row>
    <row r="513" spans="1:6">
      <c r="A513" s="1493"/>
      <c r="B513" s="1489"/>
      <c r="C513" s="1489"/>
      <c r="D513" s="1489"/>
      <c r="F513" s="1489"/>
    </row>
    <row r="514" spans="1:6">
      <c r="A514" s="1493"/>
      <c r="B514" s="1489"/>
      <c r="C514" s="1489"/>
      <c r="D514" s="1489"/>
      <c r="F514" s="1489"/>
    </row>
    <row r="515" spans="1:6">
      <c r="A515" s="1493"/>
      <c r="B515" s="1489"/>
      <c r="C515" s="1489"/>
      <c r="D515" s="1489"/>
      <c r="F515" s="1489"/>
    </row>
    <row r="516" spans="1:6">
      <c r="A516" s="1493"/>
      <c r="B516" s="1489"/>
      <c r="C516" s="1489"/>
      <c r="D516" s="1489"/>
      <c r="F516" s="1489"/>
    </row>
    <row r="517" spans="1:6">
      <c r="A517" s="1493"/>
      <c r="B517" s="1489"/>
      <c r="C517" s="1489"/>
      <c r="D517" s="1489"/>
      <c r="F517" s="1489"/>
    </row>
    <row r="518" spans="1:6">
      <c r="A518" s="1493"/>
      <c r="B518" s="1489"/>
      <c r="C518" s="1489"/>
      <c r="D518" s="1489"/>
      <c r="F518" s="1489"/>
    </row>
    <row r="519" spans="1:6">
      <c r="A519" s="1493"/>
      <c r="B519" s="1489"/>
      <c r="C519" s="1489"/>
      <c r="D519" s="1489"/>
      <c r="F519" s="1489"/>
    </row>
    <row r="520" spans="1:6">
      <c r="A520" s="1493"/>
      <c r="B520" s="1489"/>
      <c r="C520" s="1489"/>
      <c r="D520" s="1489"/>
      <c r="F520" s="1489"/>
    </row>
    <row r="521" spans="1:6">
      <c r="A521" s="1493"/>
      <c r="B521" s="1489"/>
      <c r="C521" s="1489"/>
      <c r="D521" s="1489"/>
      <c r="F521" s="1489"/>
    </row>
    <row r="522" spans="1:6">
      <c r="A522" s="1493"/>
      <c r="B522" s="1489"/>
      <c r="C522" s="1489"/>
      <c r="D522" s="1489"/>
      <c r="F522" s="1489"/>
    </row>
    <row r="523" spans="1:6">
      <c r="A523" s="1493"/>
      <c r="B523" s="1489"/>
      <c r="C523" s="1489"/>
      <c r="D523" s="1489"/>
      <c r="F523" s="1489"/>
    </row>
    <row r="524" spans="1:6">
      <c r="A524" s="1493"/>
      <c r="B524" s="1489"/>
      <c r="C524" s="1489"/>
      <c r="D524" s="1489"/>
      <c r="F524" s="1489"/>
    </row>
    <row r="525" spans="1:6">
      <c r="A525" s="1493"/>
      <c r="B525" s="1489"/>
      <c r="C525" s="1489"/>
      <c r="D525" s="1489"/>
      <c r="F525" s="1489"/>
    </row>
    <row r="526" spans="1:6">
      <c r="A526" s="1493"/>
      <c r="B526" s="1489"/>
      <c r="C526" s="1489"/>
      <c r="D526" s="1489"/>
      <c r="F526" s="1489"/>
    </row>
    <row r="527" spans="1:6">
      <c r="A527" s="1493"/>
      <c r="B527" s="1489"/>
      <c r="C527" s="1489"/>
      <c r="D527" s="1489"/>
      <c r="F527" s="1489"/>
    </row>
    <row r="528" spans="1:6">
      <c r="A528" s="1493"/>
      <c r="B528" s="1489"/>
      <c r="C528" s="1489"/>
      <c r="D528" s="1489"/>
      <c r="F528" s="1489"/>
    </row>
    <row r="529" spans="1:6">
      <c r="A529" s="1493"/>
      <c r="B529" s="1489"/>
      <c r="C529" s="1489"/>
      <c r="D529" s="1489"/>
      <c r="F529" s="1489"/>
    </row>
    <row r="530" spans="1:6">
      <c r="A530" s="1493"/>
      <c r="B530" s="1489"/>
      <c r="C530" s="1489"/>
      <c r="D530" s="1489"/>
      <c r="F530" s="1489"/>
    </row>
    <row r="531" spans="1:6">
      <c r="A531" s="1493"/>
      <c r="B531" s="1489"/>
      <c r="C531" s="1489"/>
      <c r="D531" s="1489"/>
      <c r="F531" s="1489"/>
    </row>
    <row r="532" spans="1:6">
      <c r="A532" s="1493"/>
      <c r="B532" s="1489"/>
      <c r="C532" s="1489"/>
      <c r="D532" s="1489"/>
      <c r="F532" s="1489"/>
    </row>
    <row r="533" spans="1:6">
      <c r="A533" s="1493"/>
      <c r="B533" s="1489"/>
      <c r="C533" s="1489"/>
      <c r="D533" s="1489"/>
      <c r="F533" s="1489"/>
    </row>
    <row r="534" spans="1:6">
      <c r="A534" s="1493"/>
      <c r="B534" s="1489"/>
      <c r="C534" s="1489"/>
      <c r="D534" s="1489"/>
      <c r="F534" s="1489"/>
    </row>
    <row r="535" spans="1:6" ht="86.25" customHeight="1">
      <c r="A535" s="1493"/>
      <c r="B535" s="1489"/>
      <c r="C535" s="1489"/>
      <c r="D535" s="1489"/>
      <c r="F535" s="1489"/>
    </row>
    <row r="536" spans="1:6">
      <c r="A536" s="1493"/>
      <c r="B536" s="1489"/>
      <c r="C536" s="1489"/>
      <c r="D536" s="1489"/>
      <c r="F536" s="1489"/>
    </row>
    <row r="537" spans="1:6">
      <c r="A537" s="1493"/>
      <c r="B537" s="1489"/>
      <c r="C537" s="1489"/>
      <c r="D537" s="1489"/>
      <c r="F537" s="1489"/>
    </row>
    <row r="538" spans="1:6">
      <c r="A538" s="1493"/>
      <c r="B538" s="1489"/>
      <c r="C538" s="1489"/>
      <c r="D538" s="1489"/>
      <c r="F538" s="1489"/>
    </row>
    <row r="539" spans="1:6">
      <c r="A539" s="1493"/>
      <c r="B539" s="1489"/>
      <c r="C539" s="1489"/>
      <c r="D539" s="1489"/>
      <c r="F539" s="1489"/>
    </row>
    <row r="540" spans="1:6">
      <c r="A540" s="1493"/>
      <c r="B540" s="1489"/>
      <c r="C540" s="1489"/>
      <c r="D540" s="1489"/>
      <c r="F540" s="1489"/>
    </row>
    <row r="541" spans="1:6">
      <c r="A541" s="1493"/>
      <c r="B541" s="1489"/>
      <c r="C541" s="1489"/>
      <c r="D541" s="1489"/>
      <c r="F541" s="1489"/>
    </row>
    <row r="542" spans="1:6">
      <c r="A542" s="1493"/>
      <c r="B542" s="1489"/>
      <c r="C542" s="1489"/>
      <c r="D542" s="1489"/>
      <c r="F542" s="1489"/>
    </row>
    <row r="543" spans="1:6">
      <c r="A543" s="1493"/>
      <c r="B543" s="1489"/>
      <c r="C543" s="1489"/>
      <c r="D543" s="1489"/>
      <c r="F543" s="1489"/>
    </row>
    <row r="544" spans="1:6">
      <c r="A544" s="1493"/>
      <c r="B544" s="1489"/>
      <c r="C544" s="1489"/>
      <c r="D544" s="1489"/>
      <c r="F544" s="1489"/>
    </row>
    <row r="545" spans="1:6">
      <c r="A545" s="1493"/>
      <c r="B545" s="1489"/>
      <c r="C545" s="1489"/>
      <c r="D545" s="1489"/>
      <c r="F545" s="1489"/>
    </row>
    <row r="546" spans="1:6">
      <c r="A546" s="1493"/>
      <c r="B546" s="1489"/>
      <c r="C546" s="1489"/>
      <c r="D546" s="1489"/>
      <c r="F546" s="1489"/>
    </row>
    <row r="547" spans="1:6">
      <c r="A547" s="1493"/>
      <c r="B547" s="1489"/>
      <c r="C547" s="1489"/>
      <c r="D547" s="1489"/>
      <c r="F547" s="1489"/>
    </row>
    <row r="548" spans="1:6">
      <c r="A548" s="1493"/>
      <c r="B548" s="1489"/>
      <c r="C548" s="1489"/>
      <c r="D548" s="1489"/>
      <c r="F548" s="1489"/>
    </row>
    <row r="549" spans="1:6">
      <c r="A549" s="1493"/>
      <c r="B549" s="1489"/>
      <c r="C549" s="1489"/>
      <c r="D549" s="1489"/>
      <c r="F549" s="1489"/>
    </row>
    <row r="550" spans="1:6">
      <c r="A550" s="1493"/>
      <c r="B550" s="1489"/>
      <c r="C550" s="1489"/>
      <c r="D550" s="1489"/>
      <c r="F550" s="1489"/>
    </row>
    <row r="551" spans="1:6">
      <c r="A551" s="1493"/>
      <c r="B551" s="1489"/>
      <c r="C551" s="1489"/>
      <c r="D551" s="1489"/>
      <c r="F551" s="1489"/>
    </row>
    <row r="552" spans="1:6">
      <c r="A552" s="1493"/>
      <c r="B552" s="1489"/>
      <c r="C552" s="1489"/>
      <c r="D552" s="1489"/>
      <c r="F552" s="1489"/>
    </row>
    <row r="553" spans="1:6" ht="106.5" customHeight="1">
      <c r="A553" s="1493"/>
      <c r="B553" s="1489"/>
      <c r="C553" s="1489"/>
      <c r="D553" s="1489"/>
      <c r="F553" s="1489"/>
    </row>
    <row r="554" spans="1:6">
      <c r="A554" s="1493"/>
      <c r="B554" s="1489"/>
      <c r="C554" s="1489"/>
      <c r="D554" s="1489"/>
      <c r="F554" s="1489"/>
    </row>
    <row r="555" spans="1:6">
      <c r="A555" s="1493"/>
      <c r="B555" s="1489"/>
      <c r="C555" s="1489"/>
      <c r="D555" s="1489"/>
      <c r="F555" s="1489"/>
    </row>
    <row r="556" spans="1:6">
      <c r="A556" s="1493"/>
      <c r="B556" s="1489"/>
      <c r="C556" s="1489"/>
      <c r="D556" s="1489"/>
      <c r="F556" s="1489"/>
    </row>
    <row r="557" spans="1:6" ht="81.75" customHeight="1">
      <c r="A557" s="1493"/>
      <c r="B557" s="1489"/>
      <c r="C557" s="1489"/>
      <c r="D557" s="1489"/>
      <c r="F557" s="1489"/>
    </row>
    <row r="558" spans="1:6">
      <c r="A558" s="1493"/>
      <c r="B558" s="1489"/>
      <c r="C558" s="1489"/>
      <c r="D558" s="1489"/>
      <c r="F558" s="1489"/>
    </row>
    <row r="559" spans="1:6" ht="107.25" customHeight="1">
      <c r="A559" s="1493"/>
      <c r="B559" s="1489"/>
      <c r="C559" s="1489"/>
      <c r="D559" s="1489"/>
      <c r="F559" s="1489"/>
    </row>
    <row r="560" spans="1:6">
      <c r="A560" s="1493"/>
      <c r="B560" s="1489"/>
      <c r="C560" s="1489"/>
      <c r="D560" s="1489"/>
      <c r="F560" s="1489"/>
    </row>
    <row r="561" spans="1:6">
      <c r="A561" s="1493"/>
      <c r="B561" s="1489"/>
      <c r="C561" s="1489"/>
      <c r="D561" s="1489"/>
      <c r="F561" s="1489"/>
    </row>
    <row r="562" spans="1:6">
      <c r="A562" s="1493"/>
      <c r="B562" s="1489"/>
      <c r="C562" s="1489"/>
      <c r="D562" s="1489"/>
      <c r="F562" s="1489"/>
    </row>
    <row r="563" spans="1:6">
      <c r="A563" s="1493"/>
      <c r="B563" s="1489"/>
      <c r="C563" s="1489"/>
      <c r="D563" s="1489"/>
      <c r="F563" s="1489"/>
    </row>
    <row r="564" spans="1:6">
      <c r="A564" s="1493"/>
      <c r="B564" s="1489"/>
      <c r="C564" s="1489"/>
      <c r="D564" s="1489"/>
      <c r="F564" s="1489"/>
    </row>
    <row r="565" spans="1:6">
      <c r="A565" s="1493"/>
      <c r="B565" s="1489"/>
      <c r="C565" s="1489"/>
      <c r="D565" s="1489"/>
      <c r="F565" s="1489"/>
    </row>
    <row r="566" spans="1:6">
      <c r="A566" s="1493"/>
      <c r="B566" s="1489"/>
      <c r="C566" s="1489"/>
      <c r="D566" s="1489"/>
      <c r="F566" s="1489"/>
    </row>
    <row r="567" spans="1:6">
      <c r="A567" s="1493"/>
      <c r="B567" s="1489"/>
      <c r="C567" s="1489"/>
      <c r="D567" s="1489"/>
      <c r="F567" s="1489"/>
    </row>
    <row r="568" spans="1:6">
      <c r="A568" s="1493"/>
      <c r="B568" s="1489"/>
      <c r="C568" s="1489"/>
      <c r="D568" s="1489"/>
      <c r="F568" s="1489"/>
    </row>
    <row r="569" spans="1:6">
      <c r="A569" s="1493"/>
      <c r="B569" s="1489"/>
      <c r="C569" s="1489"/>
      <c r="D569" s="1489"/>
      <c r="F569" s="1489"/>
    </row>
    <row r="570" spans="1:6">
      <c r="A570" s="1493"/>
      <c r="B570" s="1489"/>
      <c r="C570" s="1489"/>
      <c r="D570" s="1489"/>
      <c r="F570" s="1489"/>
    </row>
    <row r="571" spans="1:6">
      <c r="A571" s="1493"/>
      <c r="B571" s="1489"/>
      <c r="C571" s="1489"/>
      <c r="D571" s="1489"/>
      <c r="F571" s="1489"/>
    </row>
    <row r="572" spans="1:6">
      <c r="A572" s="1493"/>
      <c r="B572" s="1489"/>
      <c r="C572" s="1489"/>
      <c r="D572" s="1489"/>
      <c r="F572" s="1489"/>
    </row>
    <row r="573" spans="1:6">
      <c r="A573" s="1493"/>
      <c r="B573" s="1489"/>
      <c r="C573" s="1489"/>
      <c r="D573" s="1489"/>
      <c r="F573" s="1489"/>
    </row>
    <row r="574" spans="1:6">
      <c r="A574" s="1493"/>
      <c r="B574" s="1489"/>
      <c r="C574" s="1489"/>
      <c r="D574" s="1489"/>
      <c r="F574" s="1489"/>
    </row>
    <row r="575" spans="1:6">
      <c r="A575" s="1493"/>
      <c r="B575" s="1489"/>
      <c r="C575" s="1489"/>
      <c r="D575" s="1489"/>
      <c r="F575" s="1489"/>
    </row>
    <row r="576" spans="1:6">
      <c r="A576" s="1493"/>
      <c r="B576" s="1489"/>
      <c r="C576" s="1489"/>
      <c r="D576" s="1489"/>
      <c r="F576" s="1489"/>
    </row>
    <row r="577" spans="1:6">
      <c r="A577" s="1493"/>
      <c r="B577" s="1489"/>
      <c r="C577" s="1489"/>
      <c r="D577" s="1489"/>
      <c r="F577" s="1489"/>
    </row>
    <row r="578" spans="1:6">
      <c r="A578" s="1493"/>
      <c r="B578" s="1489"/>
      <c r="C578" s="1489"/>
      <c r="D578" s="1489"/>
      <c r="F578" s="1489"/>
    </row>
    <row r="579" spans="1:6">
      <c r="A579" s="1493"/>
      <c r="B579" s="1489"/>
      <c r="C579" s="1489"/>
      <c r="D579" s="1489"/>
      <c r="F579" s="1489"/>
    </row>
    <row r="580" spans="1:6">
      <c r="A580" s="1493"/>
      <c r="B580" s="1489"/>
      <c r="C580" s="1489"/>
      <c r="D580" s="1489"/>
      <c r="F580" s="1489"/>
    </row>
    <row r="581" spans="1:6">
      <c r="A581" s="1493"/>
      <c r="B581" s="1489"/>
      <c r="C581" s="1489"/>
      <c r="D581" s="1489"/>
      <c r="F581" s="1489"/>
    </row>
    <row r="582" spans="1:6">
      <c r="A582" s="1493"/>
      <c r="B582" s="1489"/>
      <c r="C582" s="1489"/>
      <c r="D582" s="1489"/>
      <c r="F582" s="1489"/>
    </row>
    <row r="583" spans="1:6">
      <c r="A583" s="1493"/>
      <c r="B583" s="1489"/>
      <c r="C583" s="1489"/>
      <c r="D583" s="1489"/>
      <c r="F583" s="1489"/>
    </row>
    <row r="584" spans="1:6">
      <c r="A584" s="1493"/>
      <c r="B584" s="1489"/>
      <c r="C584" s="1489"/>
      <c r="D584" s="1489"/>
      <c r="F584" s="1489"/>
    </row>
    <row r="585" spans="1:6">
      <c r="A585" s="1493"/>
      <c r="B585" s="1489"/>
      <c r="C585" s="1489"/>
      <c r="D585" s="1489"/>
      <c r="F585" s="1489"/>
    </row>
    <row r="586" spans="1:6" ht="93.75" customHeight="1">
      <c r="A586" s="1493"/>
      <c r="B586" s="1489"/>
      <c r="C586" s="1489"/>
      <c r="D586" s="1489"/>
      <c r="F586" s="1489"/>
    </row>
    <row r="587" spans="1:6">
      <c r="A587" s="1493"/>
      <c r="B587" s="1489"/>
      <c r="C587" s="1489"/>
      <c r="D587" s="1489"/>
      <c r="F587" s="1489"/>
    </row>
    <row r="588" spans="1:6" ht="157.5" customHeight="1">
      <c r="A588" s="1493"/>
      <c r="B588" s="1489"/>
      <c r="C588" s="1489"/>
      <c r="D588" s="1489"/>
      <c r="F588" s="1489"/>
    </row>
    <row r="589" spans="1:6">
      <c r="A589" s="1493"/>
      <c r="B589" s="1489"/>
      <c r="C589" s="1489"/>
      <c r="D589" s="1489"/>
      <c r="F589" s="1489"/>
    </row>
    <row r="590" spans="1:6">
      <c r="A590" s="1493"/>
      <c r="B590" s="1489"/>
      <c r="C590" s="1489"/>
      <c r="D590" s="1489"/>
      <c r="F590" s="1489"/>
    </row>
    <row r="591" spans="1:6">
      <c r="A591" s="1493"/>
      <c r="B591" s="1489"/>
      <c r="C591" s="1489"/>
      <c r="D591" s="1489"/>
      <c r="F591" s="1489"/>
    </row>
    <row r="592" spans="1:6">
      <c r="A592" s="1493"/>
      <c r="B592" s="1489"/>
      <c r="C592" s="1489"/>
      <c r="D592" s="1489"/>
      <c r="F592" s="1489"/>
    </row>
    <row r="593" spans="1:6">
      <c r="A593" s="1493"/>
      <c r="B593" s="1489"/>
      <c r="C593" s="1489"/>
      <c r="D593" s="1489"/>
      <c r="F593" s="1489"/>
    </row>
    <row r="594" spans="1:6">
      <c r="A594" s="1493"/>
      <c r="B594" s="1489"/>
      <c r="C594" s="1489"/>
      <c r="D594" s="1489"/>
      <c r="F594" s="1489"/>
    </row>
    <row r="595" spans="1:6">
      <c r="A595" s="1493"/>
      <c r="B595" s="1489"/>
      <c r="C595" s="1489"/>
      <c r="D595" s="1489"/>
      <c r="F595" s="1489"/>
    </row>
    <row r="596" spans="1:6" ht="175.5" customHeight="1">
      <c r="A596" s="1493"/>
      <c r="B596" s="1489"/>
      <c r="C596" s="1489"/>
      <c r="D596" s="1489"/>
      <c r="F596" s="1489"/>
    </row>
    <row r="597" spans="1:6">
      <c r="A597" s="1493"/>
      <c r="B597" s="1489"/>
      <c r="C597" s="1489"/>
      <c r="D597" s="1489"/>
      <c r="F597" s="1489"/>
    </row>
    <row r="598" spans="1:6">
      <c r="A598" s="1493"/>
      <c r="B598" s="1489"/>
      <c r="C598" s="1489"/>
      <c r="D598" s="1489"/>
      <c r="F598" s="1489"/>
    </row>
    <row r="599" spans="1:6">
      <c r="A599" s="1493"/>
      <c r="B599" s="1489"/>
      <c r="C599" s="1489"/>
      <c r="D599" s="1489"/>
      <c r="F599" s="1489"/>
    </row>
    <row r="600" spans="1:6">
      <c r="A600" s="1493"/>
      <c r="B600" s="1489"/>
      <c r="C600" s="1489"/>
      <c r="D600" s="1489"/>
      <c r="F600" s="1489"/>
    </row>
    <row r="601" spans="1:6">
      <c r="A601" s="1493"/>
      <c r="B601" s="1489"/>
      <c r="C601" s="1489"/>
      <c r="D601" s="1489"/>
      <c r="F601" s="1489"/>
    </row>
    <row r="602" spans="1:6">
      <c r="A602" s="1493"/>
      <c r="B602" s="1489"/>
      <c r="C602" s="1489"/>
      <c r="D602" s="1489"/>
      <c r="F602" s="1489"/>
    </row>
    <row r="603" spans="1:6">
      <c r="A603" s="1493"/>
      <c r="B603" s="1489"/>
      <c r="C603" s="1489"/>
      <c r="D603" s="1489"/>
      <c r="F603" s="1489"/>
    </row>
    <row r="604" spans="1:6">
      <c r="A604" s="1493"/>
      <c r="B604" s="1489"/>
      <c r="C604" s="1489"/>
      <c r="D604" s="1489"/>
      <c r="F604" s="1489"/>
    </row>
    <row r="605" spans="1:6">
      <c r="A605" s="1493"/>
      <c r="B605" s="1489"/>
      <c r="C605" s="1489"/>
      <c r="D605" s="1489"/>
      <c r="F605" s="1489"/>
    </row>
    <row r="606" spans="1:6">
      <c r="A606" s="1493"/>
      <c r="B606" s="1489"/>
      <c r="C606" s="1489"/>
      <c r="D606" s="1489"/>
      <c r="F606" s="1489"/>
    </row>
    <row r="607" spans="1:6">
      <c r="A607" s="1493"/>
      <c r="B607" s="1489"/>
      <c r="C607" s="1489"/>
      <c r="D607" s="1489"/>
      <c r="F607" s="1489"/>
    </row>
    <row r="608" spans="1:6">
      <c r="A608" s="1493"/>
      <c r="B608" s="1489"/>
      <c r="C608" s="1489"/>
      <c r="D608" s="1489"/>
      <c r="F608" s="1489"/>
    </row>
    <row r="609" spans="1:6">
      <c r="A609" s="1493"/>
      <c r="B609" s="1489"/>
      <c r="C609" s="1489"/>
      <c r="D609" s="1489"/>
      <c r="F609" s="1489"/>
    </row>
    <row r="610" spans="1:6">
      <c r="A610" s="1493"/>
      <c r="B610" s="1489"/>
      <c r="C610" s="1489"/>
      <c r="D610" s="1489"/>
      <c r="F610" s="1489"/>
    </row>
    <row r="611" spans="1:6">
      <c r="A611" s="1493"/>
      <c r="B611" s="1489"/>
      <c r="C611" s="1489"/>
      <c r="D611" s="1489"/>
      <c r="F611" s="1489"/>
    </row>
    <row r="612" spans="1:6">
      <c r="A612" s="1493"/>
      <c r="B612" s="1489"/>
      <c r="C612" s="1489"/>
      <c r="D612" s="1489"/>
      <c r="F612" s="1489"/>
    </row>
    <row r="613" spans="1:6">
      <c r="A613" s="1493"/>
      <c r="B613" s="1489"/>
      <c r="C613" s="1489"/>
      <c r="D613" s="1489"/>
      <c r="F613" s="1489"/>
    </row>
    <row r="614" spans="1:6">
      <c r="A614" s="1493"/>
      <c r="B614" s="1489"/>
      <c r="C614" s="1489"/>
      <c r="D614" s="1489"/>
      <c r="F614" s="1489"/>
    </row>
    <row r="615" spans="1:6">
      <c r="A615" s="1493"/>
      <c r="B615" s="1489"/>
      <c r="C615" s="1489"/>
      <c r="D615" s="1489"/>
      <c r="F615" s="1489"/>
    </row>
    <row r="616" spans="1:6">
      <c r="A616" s="1493"/>
      <c r="B616" s="1489"/>
      <c r="C616" s="1489"/>
      <c r="D616" s="1489"/>
      <c r="F616" s="1489"/>
    </row>
    <row r="617" spans="1:6">
      <c r="A617" s="1493"/>
      <c r="B617" s="1489"/>
      <c r="C617" s="1489"/>
      <c r="D617" s="1489"/>
      <c r="F617" s="1489"/>
    </row>
    <row r="618" spans="1:6">
      <c r="A618" s="1493"/>
      <c r="B618" s="1489"/>
      <c r="C618" s="1489"/>
      <c r="D618" s="1489"/>
      <c r="F618" s="1489"/>
    </row>
    <row r="619" spans="1:6" ht="28.5" customHeight="1">
      <c r="A619" s="1493"/>
      <c r="B619" s="1489"/>
      <c r="C619" s="1489"/>
      <c r="D619" s="1489"/>
      <c r="F619" s="1489"/>
    </row>
    <row r="620" spans="1:6">
      <c r="A620" s="1493"/>
      <c r="B620" s="1489"/>
      <c r="C620" s="1489"/>
      <c r="D620" s="1489"/>
      <c r="F620" s="1489"/>
    </row>
    <row r="621" spans="1:6">
      <c r="A621" s="1493"/>
      <c r="B621" s="1489"/>
      <c r="C621" s="1489"/>
      <c r="D621" s="1489"/>
      <c r="F621" s="1489"/>
    </row>
    <row r="622" spans="1:6">
      <c r="A622" s="1493"/>
      <c r="B622" s="1489"/>
      <c r="C622" s="1489"/>
      <c r="D622" s="1489"/>
      <c r="F622" s="1489"/>
    </row>
    <row r="623" spans="1:6">
      <c r="A623" s="1494"/>
      <c r="B623" s="1489"/>
      <c r="C623" s="1489"/>
      <c r="D623" s="1489"/>
      <c r="F623" s="1489"/>
    </row>
    <row r="624" spans="1:6">
      <c r="A624" s="1493"/>
      <c r="B624" s="1489"/>
      <c r="C624" s="1489"/>
      <c r="D624" s="1489"/>
      <c r="F624" s="1489"/>
    </row>
    <row r="625" spans="1:6">
      <c r="A625" s="1493"/>
      <c r="B625" s="1489"/>
      <c r="C625" s="1489"/>
      <c r="D625" s="1489"/>
      <c r="F625" s="1489"/>
    </row>
    <row r="626" spans="1:6">
      <c r="A626" s="1493"/>
      <c r="B626" s="1489"/>
      <c r="C626" s="1489"/>
      <c r="D626" s="1489"/>
      <c r="F626" s="1489"/>
    </row>
    <row r="627" spans="1:6">
      <c r="A627" s="1493"/>
      <c r="B627" s="1489"/>
      <c r="C627" s="1489"/>
      <c r="D627" s="1489"/>
      <c r="F627" s="1489"/>
    </row>
    <row r="628" spans="1:6">
      <c r="A628" s="1493"/>
      <c r="B628" s="1489"/>
      <c r="C628" s="1489"/>
      <c r="D628" s="1489"/>
      <c r="F628" s="1489"/>
    </row>
    <row r="629" spans="1:6">
      <c r="A629" s="1493"/>
      <c r="B629" s="1489"/>
      <c r="C629" s="1489"/>
      <c r="D629" s="1489"/>
      <c r="F629" s="1489"/>
    </row>
    <row r="630" spans="1:6">
      <c r="A630" s="1493"/>
      <c r="B630" s="1489"/>
      <c r="C630" s="1489"/>
      <c r="D630" s="1489"/>
      <c r="F630" s="1489"/>
    </row>
    <row r="631" spans="1:6">
      <c r="A631" s="1493"/>
      <c r="B631" s="1489"/>
      <c r="C631" s="1489"/>
      <c r="D631" s="1489"/>
      <c r="F631" s="1489"/>
    </row>
    <row r="632" spans="1:6">
      <c r="A632" s="1493"/>
      <c r="B632" s="1489"/>
      <c r="C632" s="1489"/>
      <c r="D632" s="1489"/>
      <c r="F632" s="1489"/>
    </row>
    <row r="633" spans="1:6">
      <c r="A633" s="1493"/>
      <c r="B633" s="1489"/>
      <c r="C633" s="1489"/>
      <c r="D633" s="1489"/>
      <c r="F633" s="1489"/>
    </row>
    <row r="634" spans="1:6">
      <c r="A634" s="1493"/>
      <c r="B634" s="1489"/>
      <c r="C634" s="1489"/>
      <c r="D634" s="1489"/>
      <c r="F634" s="1489"/>
    </row>
    <row r="635" spans="1:6">
      <c r="A635" s="1493"/>
      <c r="B635" s="1489"/>
      <c r="C635" s="1489"/>
      <c r="D635" s="1489"/>
      <c r="F635" s="1489"/>
    </row>
    <row r="636" spans="1:6">
      <c r="A636" s="1493"/>
      <c r="B636" s="1489"/>
      <c r="C636" s="1489"/>
      <c r="D636" s="1489"/>
      <c r="F636" s="1489"/>
    </row>
    <row r="637" spans="1:6">
      <c r="A637" s="1493"/>
      <c r="B637" s="1489"/>
      <c r="C637" s="1489"/>
      <c r="D637" s="1489"/>
      <c r="F637" s="1489"/>
    </row>
    <row r="638" spans="1:6">
      <c r="A638" s="1493"/>
      <c r="B638" s="1489"/>
      <c r="C638" s="1489"/>
      <c r="D638" s="1489"/>
      <c r="F638" s="1489"/>
    </row>
    <row r="639" spans="1:6">
      <c r="A639" s="1493"/>
      <c r="B639" s="1489"/>
      <c r="C639" s="1489"/>
      <c r="D639" s="1489"/>
      <c r="F639" s="1489"/>
    </row>
    <row r="640" spans="1:6">
      <c r="A640" s="1493"/>
      <c r="B640" s="1489"/>
      <c r="C640" s="1489"/>
      <c r="D640" s="1489"/>
      <c r="F640" s="1489"/>
    </row>
    <row r="641" spans="1:6">
      <c r="A641" s="1493"/>
      <c r="B641" s="1489"/>
      <c r="C641" s="1489"/>
      <c r="D641" s="1489"/>
      <c r="F641" s="1489"/>
    </row>
    <row r="642" spans="1:6">
      <c r="A642" s="1493"/>
      <c r="B642" s="1489"/>
      <c r="C642" s="1489"/>
      <c r="D642" s="1489"/>
      <c r="F642" s="1489"/>
    </row>
    <row r="643" spans="1:6">
      <c r="A643" s="1493"/>
      <c r="B643" s="1489"/>
      <c r="C643" s="1489"/>
      <c r="D643" s="1489"/>
      <c r="F643" s="1489"/>
    </row>
    <row r="644" spans="1:6">
      <c r="A644" s="1493"/>
      <c r="B644" s="1489"/>
      <c r="C644" s="1489"/>
      <c r="D644" s="1489"/>
      <c r="F644" s="1489"/>
    </row>
    <row r="645" spans="1:6">
      <c r="A645" s="1493"/>
      <c r="B645" s="1489"/>
      <c r="C645" s="1489"/>
      <c r="D645" s="1489"/>
      <c r="F645" s="1489"/>
    </row>
    <row r="646" spans="1:6">
      <c r="A646" s="1493"/>
      <c r="B646" s="1489"/>
      <c r="C646" s="1489"/>
      <c r="D646" s="1489"/>
      <c r="F646" s="1489"/>
    </row>
    <row r="647" spans="1:6">
      <c r="A647" s="1493"/>
      <c r="B647" s="1489"/>
      <c r="C647" s="1489"/>
      <c r="D647" s="1489"/>
      <c r="F647" s="1489"/>
    </row>
    <row r="648" spans="1:6">
      <c r="A648" s="1493"/>
      <c r="B648" s="1489"/>
      <c r="C648" s="1489"/>
      <c r="D648" s="1489"/>
      <c r="F648" s="1489"/>
    </row>
    <row r="649" spans="1:6">
      <c r="A649" s="1493"/>
      <c r="B649" s="1489"/>
      <c r="C649" s="1489"/>
      <c r="D649" s="1489"/>
      <c r="F649" s="1489"/>
    </row>
    <row r="650" spans="1:6">
      <c r="A650" s="1493"/>
      <c r="B650" s="1489"/>
      <c r="C650" s="1489"/>
      <c r="D650" s="1489"/>
      <c r="F650" s="1489"/>
    </row>
    <row r="651" spans="1:6">
      <c r="A651" s="1493"/>
      <c r="B651" s="1489"/>
      <c r="C651" s="1489"/>
      <c r="D651" s="1489"/>
      <c r="F651" s="1489"/>
    </row>
    <row r="652" spans="1:6">
      <c r="A652" s="1493"/>
      <c r="B652" s="1489"/>
      <c r="C652" s="1489"/>
      <c r="D652" s="1489"/>
      <c r="F652" s="1489"/>
    </row>
    <row r="653" spans="1:6">
      <c r="A653" s="1493"/>
      <c r="B653" s="1489"/>
      <c r="C653" s="1489"/>
      <c r="D653" s="1489"/>
      <c r="F653" s="1489"/>
    </row>
  </sheetData>
  <sheetProtection algorithmName="SHA-512" hashValue="1+6lsx1irICSs0MoM0QrZwRV8d8PN4prmMqw8SPt8AwdallfJ5MkZa8epd39MQ6EfDujEfHDEQxg6Aw9bwaJwQ==" saltValue="R2qnN6MsUpNX3c1GQhTLiQ==" spinCount="100000" sheet="1" objects="1" scenarios="1" selectLockedCells="1"/>
  <mergeCells count="5">
    <mergeCell ref="B9:D9"/>
    <mergeCell ref="B24:E27"/>
    <mergeCell ref="B28:E31"/>
    <mergeCell ref="B33:E34"/>
    <mergeCell ref="B184:E184"/>
  </mergeCells>
  <conditionalFormatting sqref="F86 F61:F62 F73 F84 D23 D32 D654:D65473 D35 E36:F36">
    <cfRule type="cellIs" dxfId="88" priority="89" stopIfTrue="1" operator="equal">
      <formula>0</formula>
    </cfRule>
  </conditionalFormatting>
  <conditionalFormatting sqref="E81:F81 E44 E42 E40 E49 E51 E74 E78 E85 E76 E46 E154 E141 E143 E98 E148 E152 E111 E150 E131 E101 E121 E178 E167 E169 E176 E53 E63 E66 E107 E113 E117 E119 E127 E129 E133 E138 E103 E56 E58 E60 E68 E70 E72 E115 E109 E123 E125 E135 E145 E83">
    <cfRule type="cellIs" dxfId="87" priority="87" stopIfTrue="1" operator="greaterThan">
      <formula>0</formula>
    </cfRule>
    <cfRule type="cellIs" dxfId="86" priority="88" stopIfTrue="1" operator="equal">
      <formula>0</formula>
    </cfRule>
  </conditionalFormatting>
  <conditionalFormatting sqref="F37:F39">
    <cfRule type="cellIs" dxfId="85" priority="86" stopIfTrue="1" operator="equal">
      <formula>0</formula>
    </cfRule>
  </conditionalFormatting>
  <conditionalFormatting sqref="D86:F86 D170:F171 D174:F175 D179:F180 D182:F183 D61:F62 D73:F73 D146:F147 D84:F84 D177:F177 D50:F50 D54:F55 D65:F65 D71:F71 D77:F77 D67:F67 D47:F48 D82:F82 D79:F80 D144:F144 D57:F57 D69:F69 D43:E43 D155:E156">
    <cfRule type="cellIs" dxfId="84" priority="85" stopIfTrue="1" operator="greaterThan">
      <formula>0</formula>
    </cfRule>
  </conditionalFormatting>
  <conditionalFormatting sqref="D36 D161 D90:D91">
    <cfRule type="cellIs" dxfId="83" priority="84" stopIfTrue="1" operator="equal">
      <formula>0</formula>
    </cfRule>
  </conditionalFormatting>
  <conditionalFormatting sqref="F44 F42 F40 F49 F51 F74 F78 F85 F76 F46">
    <cfRule type="cellIs" dxfId="82" priority="82" stopIfTrue="1" operator="greaterThan">
      <formula>0</formula>
    </cfRule>
    <cfRule type="cellIs" dxfId="81" priority="83" stopIfTrue="1" operator="equal">
      <formula>0</formula>
    </cfRule>
  </conditionalFormatting>
  <conditionalFormatting sqref="D44 D42 D40 D49 D51 D74 D78 D85 D76 D46 D81 D111 D150 D131 D101 D121 D178 D167 D169 D176 D53 D63 D66 D154 D141 D143 D98 D148 D152 D107 D117 D113 D119 D127 D129 D133 D138 D56 D58 D60 D68 D70 D72 D115 D109 D123 D125 D135 D145 D83">
    <cfRule type="cellIs" dxfId="80" priority="81" stopIfTrue="1" operator="greaterThan">
      <formula>0</formula>
    </cfRule>
  </conditionalFormatting>
  <conditionalFormatting sqref="F154 F141 F143 F98 F148 F152">
    <cfRule type="cellIs" dxfId="79" priority="79" stopIfTrue="1" operator="greaterThan">
      <formula>0</formula>
    </cfRule>
    <cfRule type="cellIs" dxfId="78" priority="80" stopIfTrue="1" operator="equal">
      <formula>0</formula>
    </cfRule>
  </conditionalFormatting>
  <conditionalFormatting sqref="F111">
    <cfRule type="cellIs" dxfId="77" priority="77" stopIfTrue="1" operator="greaterThan">
      <formula>0</formula>
    </cfRule>
    <cfRule type="cellIs" dxfId="76" priority="78" stopIfTrue="1" operator="equal">
      <formula>0</formula>
    </cfRule>
  </conditionalFormatting>
  <conditionalFormatting sqref="F150">
    <cfRule type="cellIs" dxfId="75" priority="75" stopIfTrue="1" operator="greaterThan">
      <formula>0</formula>
    </cfRule>
    <cfRule type="cellIs" dxfId="74" priority="76" stopIfTrue="1" operator="equal">
      <formula>0</formula>
    </cfRule>
  </conditionalFormatting>
  <conditionalFormatting sqref="F131">
    <cfRule type="cellIs" dxfId="73" priority="73" stopIfTrue="1" operator="greaterThan">
      <formula>0</formula>
    </cfRule>
    <cfRule type="cellIs" dxfId="72" priority="74" stopIfTrue="1" operator="equal">
      <formula>0</formula>
    </cfRule>
  </conditionalFormatting>
  <conditionalFormatting sqref="F101">
    <cfRule type="cellIs" dxfId="71" priority="71" stopIfTrue="1" operator="greaterThan">
      <formula>0</formula>
    </cfRule>
    <cfRule type="cellIs" dxfId="70" priority="72" stopIfTrue="1" operator="equal">
      <formula>0</formula>
    </cfRule>
  </conditionalFormatting>
  <conditionalFormatting sqref="F170:F171 F174:F175 F179:F180 F182:F183 F126 F136 F146:F147 E161:F161 E90:F91">
    <cfRule type="cellIs" dxfId="69" priority="70" stopIfTrue="1" operator="equal">
      <formula>0</formula>
    </cfRule>
  </conditionalFormatting>
  <conditionalFormatting sqref="F121">
    <cfRule type="cellIs" dxfId="68" priority="68" stopIfTrue="1" operator="greaterThan">
      <formula>0</formula>
    </cfRule>
    <cfRule type="cellIs" dxfId="67" priority="69" stopIfTrue="1" operator="equal">
      <formula>0</formula>
    </cfRule>
  </conditionalFormatting>
  <conditionalFormatting sqref="F168 F160 F177 F162:F166">
    <cfRule type="cellIs" dxfId="66" priority="67" stopIfTrue="1" operator="equal">
      <formula>0</formula>
    </cfRule>
  </conditionalFormatting>
  <conditionalFormatting sqref="F178 F167 F169 F176">
    <cfRule type="cellIs" dxfId="65" priority="65" stopIfTrue="1" operator="greaterThan">
      <formula>0</formula>
    </cfRule>
    <cfRule type="cellIs" dxfId="64" priority="66" stopIfTrue="1" operator="equal">
      <formula>0</formula>
    </cfRule>
  </conditionalFormatting>
  <conditionalFormatting sqref="F41 F43 F50 F54 F65 F71 F77 F67 F47:F48 F82">
    <cfRule type="cellIs" dxfId="63" priority="64" stopIfTrue="1" operator="equal">
      <formula>0</formula>
    </cfRule>
  </conditionalFormatting>
  <conditionalFormatting sqref="F43">
    <cfRule type="cellIs" dxfId="62" priority="63" stopIfTrue="1" operator="greaterThan">
      <formula>0</formula>
    </cfRule>
  </conditionalFormatting>
  <conditionalFormatting sqref="F53">
    <cfRule type="cellIs" dxfId="61" priority="61" stopIfTrue="1" operator="greaterThan">
      <formula>0</formula>
    </cfRule>
    <cfRule type="cellIs" dxfId="60" priority="62" stopIfTrue="1" operator="equal">
      <formula>0</formula>
    </cfRule>
  </conditionalFormatting>
  <conditionalFormatting sqref="F52">
    <cfRule type="cellIs" dxfId="59" priority="60" stopIfTrue="1" operator="equal">
      <formula>0</formula>
    </cfRule>
  </conditionalFormatting>
  <conditionalFormatting sqref="F75">
    <cfRule type="cellIs" dxfId="58" priority="59" stopIfTrue="1" operator="equal">
      <formula>0</formula>
    </cfRule>
  </conditionalFormatting>
  <conditionalFormatting sqref="F64">
    <cfRule type="cellIs" dxfId="57" priority="58" stopIfTrue="1" operator="equal">
      <formula>0</formula>
    </cfRule>
  </conditionalFormatting>
  <conditionalFormatting sqref="F63">
    <cfRule type="cellIs" dxfId="56" priority="56" stopIfTrue="1" operator="greaterThan">
      <formula>0</formula>
    </cfRule>
    <cfRule type="cellIs" dxfId="55" priority="57" stopIfTrue="1" operator="equal">
      <formula>0</formula>
    </cfRule>
  </conditionalFormatting>
  <conditionalFormatting sqref="F66">
    <cfRule type="cellIs" dxfId="54" priority="54" stopIfTrue="1" operator="greaterThan">
      <formula>0</formula>
    </cfRule>
    <cfRule type="cellIs" dxfId="53" priority="55" stopIfTrue="1" operator="equal">
      <formula>0</formula>
    </cfRule>
  </conditionalFormatting>
  <conditionalFormatting sqref="F79:F80">
    <cfRule type="cellIs" dxfId="52" priority="53" stopIfTrue="1" operator="equal">
      <formula>0</formula>
    </cfRule>
  </conditionalFormatting>
  <conditionalFormatting sqref="F153 F142 F132 F89 F112 F130 F134 F155:F156 F151 F99:F100 F114 F92:F97 F139:F140 F104:F105 F144 F158">
    <cfRule type="cellIs" dxfId="51" priority="52" stopIfTrue="1" operator="equal">
      <formula>0</formula>
    </cfRule>
  </conditionalFormatting>
  <conditionalFormatting sqref="F155:F156">
    <cfRule type="cellIs" dxfId="50" priority="51" stopIfTrue="1" operator="greaterThan">
      <formula>0</formula>
    </cfRule>
  </conditionalFormatting>
  <conditionalFormatting sqref="F106">
    <cfRule type="cellIs" dxfId="49" priority="50" stopIfTrue="1" operator="equal">
      <formula>0</formula>
    </cfRule>
  </conditionalFormatting>
  <conditionalFormatting sqref="F107">
    <cfRule type="cellIs" dxfId="48" priority="48" stopIfTrue="1" operator="greaterThan">
      <formula>0</formula>
    </cfRule>
    <cfRule type="cellIs" dxfId="47" priority="49" stopIfTrue="1" operator="equal">
      <formula>0</formula>
    </cfRule>
  </conditionalFormatting>
  <conditionalFormatting sqref="F113">
    <cfRule type="cellIs" dxfId="46" priority="46" stopIfTrue="1" operator="greaterThan">
      <formula>0</formula>
    </cfRule>
    <cfRule type="cellIs" dxfId="45" priority="47" stopIfTrue="1" operator="equal">
      <formula>0</formula>
    </cfRule>
  </conditionalFormatting>
  <conditionalFormatting sqref="F116 F118 F120 F122 F128 F124">
    <cfRule type="cellIs" dxfId="44" priority="45" stopIfTrue="1" operator="equal">
      <formula>0</formula>
    </cfRule>
  </conditionalFormatting>
  <conditionalFormatting sqref="F117">
    <cfRule type="cellIs" dxfId="43" priority="43" stopIfTrue="1" operator="greaterThan">
      <formula>0</formula>
    </cfRule>
    <cfRule type="cellIs" dxfId="42" priority="44" stopIfTrue="1" operator="equal">
      <formula>0</formula>
    </cfRule>
  </conditionalFormatting>
  <conditionalFormatting sqref="F149">
    <cfRule type="cellIs" dxfId="41" priority="42" stopIfTrue="1" operator="equal">
      <formula>0</formula>
    </cfRule>
  </conditionalFormatting>
  <conditionalFormatting sqref="F119">
    <cfRule type="cellIs" dxfId="40" priority="40" stopIfTrue="1" operator="greaterThan">
      <formula>0</formula>
    </cfRule>
    <cfRule type="cellIs" dxfId="39" priority="41" stopIfTrue="1" operator="equal">
      <formula>0</formula>
    </cfRule>
  </conditionalFormatting>
  <conditionalFormatting sqref="F127">
    <cfRule type="cellIs" dxfId="38" priority="38" stopIfTrue="1" operator="greaterThan">
      <formula>0</formula>
    </cfRule>
    <cfRule type="cellIs" dxfId="37" priority="39" stopIfTrue="1" operator="equal">
      <formula>0</formula>
    </cfRule>
  </conditionalFormatting>
  <conditionalFormatting sqref="F129">
    <cfRule type="cellIs" dxfId="36" priority="36" stopIfTrue="1" operator="greaterThan">
      <formula>0</formula>
    </cfRule>
    <cfRule type="cellIs" dxfId="35" priority="37" stopIfTrue="1" operator="equal">
      <formula>0</formula>
    </cfRule>
  </conditionalFormatting>
  <conditionalFormatting sqref="F133">
    <cfRule type="cellIs" dxfId="34" priority="34" stopIfTrue="1" operator="greaterThan">
      <formula>0</formula>
    </cfRule>
    <cfRule type="cellIs" dxfId="33" priority="35" stopIfTrue="1" operator="equal">
      <formula>0</formula>
    </cfRule>
  </conditionalFormatting>
  <conditionalFormatting sqref="F137">
    <cfRule type="cellIs" dxfId="32" priority="33" stopIfTrue="1" operator="equal">
      <formula>0</formula>
    </cfRule>
  </conditionalFormatting>
  <conditionalFormatting sqref="F138">
    <cfRule type="cellIs" dxfId="31" priority="31" stopIfTrue="1" operator="greaterThan">
      <formula>0</formula>
    </cfRule>
    <cfRule type="cellIs" dxfId="30" priority="32" stopIfTrue="1" operator="equal">
      <formula>0</formula>
    </cfRule>
  </conditionalFormatting>
  <conditionalFormatting sqref="F103">
    <cfRule type="cellIs" dxfId="29" priority="29" stopIfTrue="1" operator="greaterThan">
      <formula>0</formula>
    </cfRule>
    <cfRule type="cellIs" dxfId="28" priority="30" stopIfTrue="1" operator="equal">
      <formula>0</formula>
    </cfRule>
  </conditionalFormatting>
  <conditionalFormatting sqref="F157">
    <cfRule type="cellIs" dxfId="27" priority="28" stopIfTrue="1" operator="equal">
      <formula>0</formula>
    </cfRule>
  </conditionalFormatting>
  <conditionalFormatting sqref="F59">
    <cfRule type="cellIs" dxfId="26" priority="27" stopIfTrue="1" operator="equal">
      <formula>0</formula>
    </cfRule>
  </conditionalFormatting>
  <conditionalFormatting sqref="F56 F58">
    <cfRule type="cellIs" dxfId="25" priority="25" stopIfTrue="1" operator="greaterThan">
      <formula>0</formula>
    </cfRule>
    <cfRule type="cellIs" dxfId="24" priority="26" stopIfTrue="1" operator="equal">
      <formula>0</formula>
    </cfRule>
  </conditionalFormatting>
  <conditionalFormatting sqref="F57 F55">
    <cfRule type="cellIs" dxfId="23" priority="24" stopIfTrue="1" operator="equal">
      <formula>0</formula>
    </cfRule>
  </conditionalFormatting>
  <conditionalFormatting sqref="F60">
    <cfRule type="cellIs" dxfId="22" priority="22" stopIfTrue="1" operator="greaterThan">
      <formula>0</formula>
    </cfRule>
    <cfRule type="cellIs" dxfId="21" priority="23" stopIfTrue="1" operator="equal">
      <formula>0</formula>
    </cfRule>
  </conditionalFormatting>
  <conditionalFormatting sqref="F68">
    <cfRule type="cellIs" dxfId="20" priority="20" stopIfTrue="1" operator="greaterThan">
      <formula>0</formula>
    </cfRule>
    <cfRule type="cellIs" dxfId="19" priority="21" stopIfTrue="1" operator="equal">
      <formula>0</formula>
    </cfRule>
  </conditionalFormatting>
  <conditionalFormatting sqref="F69">
    <cfRule type="cellIs" dxfId="18" priority="19" stopIfTrue="1" operator="equal">
      <formula>0</formula>
    </cfRule>
  </conditionalFormatting>
  <conditionalFormatting sqref="F70">
    <cfRule type="cellIs" dxfId="17" priority="17" stopIfTrue="1" operator="greaterThan">
      <formula>0</formula>
    </cfRule>
    <cfRule type="cellIs" dxfId="16" priority="18" stopIfTrue="1" operator="equal">
      <formula>0</formula>
    </cfRule>
  </conditionalFormatting>
  <conditionalFormatting sqref="F72">
    <cfRule type="cellIs" dxfId="15" priority="15" stopIfTrue="1" operator="greaterThan">
      <formula>0</formula>
    </cfRule>
    <cfRule type="cellIs" dxfId="14" priority="16" stopIfTrue="1" operator="equal">
      <formula>0</formula>
    </cfRule>
  </conditionalFormatting>
  <conditionalFormatting sqref="F115">
    <cfRule type="cellIs" dxfId="13" priority="13" stopIfTrue="1" operator="greaterThan">
      <formula>0</formula>
    </cfRule>
    <cfRule type="cellIs" dxfId="12" priority="14" stopIfTrue="1" operator="equal">
      <formula>0</formula>
    </cfRule>
  </conditionalFormatting>
  <conditionalFormatting sqref="F109">
    <cfRule type="cellIs" dxfId="11" priority="11" stopIfTrue="1" operator="greaterThan">
      <formula>0</formula>
    </cfRule>
    <cfRule type="cellIs" dxfId="10" priority="12" stopIfTrue="1" operator="equal">
      <formula>0</formula>
    </cfRule>
  </conditionalFormatting>
  <conditionalFormatting sqref="F123">
    <cfRule type="cellIs" dxfId="9" priority="9" stopIfTrue="1" operator="greaterThan">
      <formula>0</formula>
    </cfRule>
    <cfRule type="cellIs" dxfId="8" priority="10" stopIfTrue="1" operator="equal">
      <formula>0</formula>
    </cfRule>
  </conditionalFormatting>
  <conditionalFormatting sqref="F125">
    <cfRule type="cellIs" dxfId="7" priority="7" stopIfTrue="1" operator="greaterThan">
      <formula>0</formula>
    </cfRule>
    <cfRule type="cellIs" dxfId="6" priority="8" stopIfTrue="1" operator="equal">
      <formula>0</formula>
    </cfRule>
  </conditionalFormatting>
  <conditionalFormatting sqref="F135">
    <cfRule type="cellIs" dxfId="5" priority="5" stopIfTrue="1" operator="greaterThan">
      <formula>0</formula>
    </cfRule>
    <cfRule type="cellIs" dxfId="4" priority="6" stopIfTrue="1" operator="equal">
      <formula>0</formula>
    </cfRule>
  </conditionalFormatting>
  <conditionalFormatting sqref="F145">
    <cfRule type="cellIs" dxfId="3" priority="3" stopIfTrue="1" operator="greaterThan">
      <formula>0</formula>
    </cfRule>
    <cfRule type="cellIs" dxfId="2" priority="4" stopIfTrue="1" operator="equal">
      <formula>0</formula>
    </cfRule>
  </conditionalFormatting>
  <conditionalFormatting sqref="F83">
    <cfRule type="cellIs" dxfId="1" priority="1" stopIfTrue="1" operator="greaterThan">
      <formula>0</formula>
    </cfRule>
    <cfRule type="cellIs" dxfId="0" priority="2" stopIfTrue="1" operator="equal">
      <formula>0</formula>
    </cfRule>
  </conditionalFormatting>
  <printOptions headings="1"/>
  <pageMargins left="0.98425196850393704" right="0.39370078740157483" top="0.78740157480314965" bottom="0.78740157480314965" header="0.39370078740157483" footer="0.39370078740157483"/>
  <pageSetup paperSize="9" scale="86" orientation="portrait" useFirstPageNumber="1" r:id="rId1"/>
  <headerFooter alignWithMargins="0">
    <oddFooter>&amp;C&amp;"SSPalatino,Običajno"&amp;10&amp;P</oddFooter>
  </headerFooter>
  <rowBreaks count="17" manualBreakCount="17">
    <brk id="34" max="7" man="1"/>
    <brk id="60" max="7" man="1"/>
    <brk id="88" max="7" man="1"/>
    <brk id="105" max="7" man="1"/>
    <brk id="138" max="7" man="1"/>
    <brk id="159" max="7" man="1"/>
    <brk id="208" max="16383" man="1"/>
    <brk id="225" max="16383" man="1"/>
    <brk id="247" max="16383" man="1"/>
    <brk id="270" max="16383" man="1"/>
    <brk id="294" max="16383" man="1"/>
    <brk id="327" max="16383" man="1"/>
    <brk id="348" max="16383" man="1"/>
    <brk id="369" max="16383" man="1"/>
    <brk id="392" max="16383" man="1"/>
    <brk id="422" max="16383" man="1"/>
    <brk id="446"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204"/>
  <sheetViews>
    <sheetView view="pageBreakPreview" topLeftCell="A28" zoomScale="120" zoomScaleNormal="100" zoomScaleSheetLayoutView="120" workbookViewId="0">
      <selection activeCell="M36" sqref="M36:M203"/>
    </sheetView>
  </sheetViews>
  <sheetFormatPr defaultRowHeight="13.2"/>
  <cols>
    <col min="1" max="1" width="4.44140625" style="1228" customWidth="1"/>
    <col min="2" max="2" width="41" style="1228" customWidth="1"/>
    <col min="3" max="3" width="7" style="1230" customWidth="1"/>
    <col min="4" max="4" width="0" style="1230" hidden="1" customWidth="1"/>
    <col min="5" max="5" width="0" style="1229" hidden="1" customWidth="1"/>
    <col min="6" max="6" width="7" style="1229" customWidth="1"/>
    <col min="7" max="12" width="0" style="1228" hidden="1" customWidth="1"/>
    <col min="13" max="13" width="11.6640625" style="1228" customWidth="1"/>
    <col min="14" max="14" width="18" style="1228" customWidth="1"/>
    <col min="15" max="256" width="8.88671875" style="1228"/>
    <col min="257" max="257" width="4.44140625" style="1228" customWidth="1"/>
    <col min="258" max="258" width="41" style="1228" customWidth="1"/>
    <col min="259" max="259" width="10" style="1228" customWidth="1"/>
    <col min="260" max="261" width="0" style="1228" hidden="1" customWidth="1"/>
    <col min="262" max="262" width="7" style="1228" customWidth="1"/>
    <col min="263" max="268" width="0" style="1228" hidden="1" customWidth="1"/>
    <col min="269" max="269" width="13.109375" style="1228" customWidth="1"/>
    <col min="270" max="270" width="18" style="1228" customWidth="1"/>
    <col min="271" max="512" width="8.88671875" style="1228"/>
    <col min="513" max="513" width="4.44140625" style="1228" customWidth="1"/>
    <col min="514" max="514" width="41" style="1228" customWidth="1"/>
    <col min="515" max="515" width="10" style="1228" customWidth="1"/>
    <col min="516" max="517" width="0" style="1228" hidden="1" customWidth="1"/>
    <col min="518" max="518" width="7" style="1228" customWidth="1"/>
    <col min="519" max="524" width="0" style="1228" hidden="1" customWidth="1"/>
    <col min="525" max="525" width="13.109375" style="1228" customWidth="1"/>
    <col min="526" max="526" width="18" style="1228" customWidth="1"/>
    <col min="527" max="768" width="8.88671875" style="1228"/>
    <col min="769" max="769" width="4.44140625" style="1228" customWidth="1"/>
    <col min="770" max="770" width="41" style="1228" customWidth="1"/>
    <col min="771" max="771" width="10" style="1228" customWidth="1"/>
    <col min="772" max="773" width="0" style="1228" hidden="1" customWidth="1"/>
    <col min="774" max="774" width="7" style="1228" customWidth="1"/>
    <col min="775" max="780" width="0" style="1228" hidden="1" customWidth="1"/>
    <col min="781" max="781" width="13.109375" style="1228" customWidth="1"/>
    <col min="782" max="782" width="18" style="1228" customWidth="1"/>
    <col min="783" max="1024" width="8.88671875" style="1228"/>
    <col min="1025" max="1025" width="4.44140625" style="1228" customWidth="1"/>
    <col min="1026" max="1026" width="41" style="1228" customWidth="1"/>
    <col min="1027" max="1027" width="10" style="1228" customWidth="1"/>
    <col min="1028" max="1029" width="0" style="1228" hidden="1" customWidth="1"/>
    <col min="1030" max="1030" width="7" style="1228" customWidth="1"/>
    <col min="1031" max="1036" width="0" style="1228" hidden="1" customWidth="1"/>
    <col min="1037" max="1037" width="13.109375" style="1228" customWidth="1"/>
    <col min="1038" max="1038" width="18" style="1228" customWidth="1"/>
    <col min="1039" max="1280" width="8.88671875" style="1228"/>
    <col min="1281" max="1281" width="4.44140625" style="1228" customWidth="1"/>
    <col min="1282" max="1282" width="41" style="1228" customWidth="1"/>
    <col min="1283" max="1283" width="10" style="1228" customWidth="1"/>
    <col min="1284" max="1285" width="0" style="1228" hidden="1" customWidth="1"/>
    <col min="1286" max="1286" width="7" style="1228" customWidth="1"/>
    <col min="1287" max="1292" width="0" style="1228" hidden="1" customWidth="1"/>
    <col min="1293" max="1293" width="13.109375" style="1228" customWidth="1"/>
    <col min="1294" max="1294" width="18" style="1228" customWidth="1"/>
    <col min="1295" max="1536" width="8.88671875" style="1228"/>
    <col min="1537" max="1537" width="4.44140625" style="1228" customWidth="1"/>
    <col min="1538" max="1538" width="41" style="1228" customWidth="1"/>
    <col min="1539" max="1539" width="10" style="1228" customWidth="1"/>
    <col min="1540" max="1541" width="0" style="1228" hidden="1" customWidth="1"/>
    <col min="1542" max="1542" width="7" style="1228" customWidth="1"/>
    <col min="1543" max="1548" width="0" style="1228" hidden="1" customWidth="1"/>
    <col min="1549" max="1549" width="13.109375" style="1228" customWidth="1"/>
    <col min="1550" max="1550" width="18" style="1228" customWidth="1"/>
    <col min="1551" max="1792" width="8.88671875" style="1228"/>
    <col min="1793" max="1793" width="4.44140625" style="1228" customWidth="1"/>
    <col min="1794" max="1794" width="41" style="1228" customWidth="1"/>
    <col min="1795" max="1795" width="10" style="1228" customWidth="1"/>
    <col min="1796" max="1797" width="0" style="1228" hidden="1" customWidth="1"/>
    <col min="1798" max="1798" width="7" style="1228" customWidth="1"/>
    <col min="1799" max="1804" width="0" style="1228" hidden="1" customWidth="1"/>
    <col min="1805" max="1805" width="13.109375" style="1228" customWidth="1"/>
    <col min="1806" max="1806" width="18" style="1228" customWidth="1"/>
    <col min="1807" max="2048" width="8.88671875" style="1228"/>
    <col min="2049" max="2049" width="4.44140625" style="1228" customWidth="1"/>
    <col min="2050" max="2050" width="41" style="1228" customWidth="1"/>
    <col min="2051" max="2051" width="10" style="1228" customWidth="1"/>
    <col min="2052" max="2053" width="0" style="1228" hidden="1" customWidth="1"/>
    <col min="2054" max="2054" width="7" style="1228" customWidth="1"/>
    <col min="2055" max="2060" width="0" style="1228" hidden="1" customWidth="1"/>
    <col min="2061" max="2061" width="13.109375" style="1228" customWidth="1"/>
    <col min="2062" max="2062" width="18" style="1228" customWidth="1"/>
    <col min="2063" max="2304" width="8.88671875" style="1228"/>
    <col min="2305" max="2305" width="4.44140625" style="1228" customWidth="1"/>
    <col min="2306" max="2306" width="41" style="1228" customWidth="1"/>
    <col min="2307" max="2307" width="10" style="1228" customWidth="1"/>
    <col min="2308" max="2309" width="0" style="1228" hidden="1" customWidth="1"/>
    <col min="2310" max="2310" width="7" style="1228" customWidth="1"/>
    <col min="2311" max="2316" width="0" style="1228" hidden="1" customWidth="1"/>
    <col min="2317" max="2317" width="13.109375" style="1228" customWidth="1"/>
    <col min="2318" max="2318" width="18" style="1228" customWidth="1"/>
    <col min="2319" max="2560" width="8.88671875" style="1228"/>
    <col min="2561" max="2561" width="4.44140625" style="1228" customWidth="1"/>
    <col min="2562" max="2562" width="41" style="1228" customWidth="1"/>
    <col min="2563" max="2563" width="10" style="1228" customWidth="1"/>
    <col min="2564" max="2565" width="0" style="1228" hidden="1" customWidth="1"/>
    <col min="2566" max="2566" width="7" style="1228" customWidth="1"/>
    <col min="2567" max="2572" width="0" style="1228" hidden="1" customWidth="1"/>
    <col min="2573" max="2573" width="13.109375" style="1228" customWidth="1"/>
    <col min="2574" max="2574" width="18" style="1228" customWidth="1"/>
    <col min="2575" max="2816" width="8.88671875" style="1228"/>
    <col min="2817" max="2817" width="4.44140625" style="1228" customWidth="1"/>
    <col min="2818" max="2818" width="41" style="1228" customWidth="1"/>
    <col min="2819" max="2819" width="10" style="1228" customWidth="1"/>
    <col min="2820" max="2821" width="0" style="1228" hidden="1" customWidth="1"/>
    <col min="2822" max="2822" width="7" style="1228" customWidth="1"/>
    <col min="2823" max="2828" width="0" style="1228" hidden="1" customWidth="1"/>
    <col min="2829" max="2829" width="13.109375" style="1228" customWidth="1"/>
    <col min="2830" max="2830" width="18" style="1228" customWidth="1"/>
    <col min="2831" max="3072" width="8.88671875" style="1228"/>
    <col min="3073" max="3073" width="4.44140625" style="1228" customWidth="1"/>
    <col min="3074" max="3074" width="41" style="1228" customWidth="1"/>
    <col min="3075" max="3075" width="10" style="1228" customWidth="1"/>
    <col min="3076" max="3077" width="0" style="1228" hidden="1" customWidth="1"/>
    <col min="3078" max="3078" width="7" style="1228" customWidth="1"/>
    <col min="3079" max="3084" width="0" style="1228" hidden="1" customWidth="1"/>
    <col min="3085" max="3085" width="13.109375" style="1228" customWidth="1"/>
    <col min="3086" max="3086" width="18" style="1228" customWidth="1"/>
    <col min="3087" max="3328" width="8.88671875" style="1228"/>
    <col min="3329" max="3329" width="4.44140625" style="1228" customWidth="1"/>
    <col min="3330" max="3330" width="41" style="1228" customWidth="1"/>
    <col min="3331" max="3331" width="10" style="1228" customWidth="1"/>
    <col min="3332" max="3333" width="0" style="1228" hidden="1" customWidth="1"/>
    <col min="3334" max="3334" width="7" style="1228" customWidth="1"/>
    <col min="3335" max="3340" width="0" style="1228" hidden="1" customWidth="1"/>
    <col min="3341" max="3341" width="13.109375" style="1228" customWidth="1"/>
    <col min="3342" max="3342" width="18" style="1228" customWidth="1"/>
    <col min="3343" max="3584" width="8.88671875" style="1228"/>
    <col min="3585" max="3585" width="4.44140625" style="1228" customWidth="1"/>
    <col min="3586" max="3586" width="41" style="1228" customWidth="1"/>
    <col min="3587" max="3587" width="10" style="1228" customWidth="1"/>
    <col min="3588" max="3589" width="0" style="1228" hidden="1" customWidth="1"/>
    <col min="3590" max="3590" width="7" style="1228" customWidth="1"/>
    <col min="3591" max="3596" width="0" style="1228" hidden="1" customWidth="1"/>
    <col min="3597" max="3597" width="13.109375" style="1228" customWidth="1"/>
    <col min="3598" max="3598" width="18" style="1228" customWidth="1"/>
    <col min="3599" max="3840" width="8.88671875" style="1228"/>
    <col min="3841" max="3841" width="4.44140625" style="1228" customWidth="1"/>
    <col min="3842" max="3842" width="41" style="1228" customWidth="1"/>
    <col min="3843" max="3843" width="10" style="1228" customWidth="1"/>
    <col min="3844" max="3845" width="0" style="1228" hidden="1" customWidth="1"/>
    <col min="3846" max="3846" width="7" style="1228" customWidth="1"/>
    <col min="3847" max="3852" width="0" style="1228" hidden="1" customWidth="1"/>
    <col min="3853" max="3853" width="13.109375" style="1228" customWidth="1"/>
    <col min="3854" max="3854" width="18" style="1228" customWidth="1"/>
    <col min="3855" max="4096" width="8.88671875" style="1228"/>
    <col min="4097" max="4097" width="4.44140625" style="1228" customWidth="1"/>
    <col min="4098" max="4098" width="41" style="1228" customWidth="1"/>
    <col min="4099" max="4099" width="10" style="1228" customWidth="1"/>
    <col min="4100" max="4101" width="0" style="1228" hidden="1" customWidth="1"/>
    <col min="4102" max="4102" width="7" style="1228" customWidth="1"/>
    <col min="4103" max="4108" width="0" style="1228" hidden="1" customWidth="1"/>
    <col min="4109" max="4109" width="13.109375" style="1228" customWidth="1"/>
    <col min="4110" max="4110" width="18" style="1228" customWidth="1"/>
    <col min="4111" max="4352" width="8.88671875" style="1228"/>
    <col min="4353" max="4353" width="4.44140625" style="1228" customWidth="1"/>
    <col min="4354" max="4354" width="41" style="1228" customWidth="1"/>
    <col min="4355" max="4355" width="10" style="1228" customWidth="1"/>
    <col min="4356" max="4357" width="0" style="1228" hidden="1" customWidth="1"/>
    <col min="4358" max="4358" width="7" style="1228" customWidth="1"/>
    <col min="4359" max="4364" width="0" style="1228" hidden="1" customWidth="1"/>
    <col min="4365" max="4365" width="13.109375" style="1228" customWidth="1"/>
    <col min="4366" max="4366" width="18" style="1228" customWidth="1"/>
    <col min="4367" max="4608" width="8.88671875" style="1228"/>
    <col min="4609" max="4609" width="4.44140625" style="1228" customWidth="1"/>
    <col min="4610" max="4610" width="41" style="1228" customWidth="1"/>
    <col min="4611" max="4611" width="10" style="1228" customWidth="1"/>
    <col min="4612" max="4613" width="0" style="1228" hidden="1" customWidth="1"/>
    <col min="4614" max="4614" width="7" style="1228" customWidth="1"/>
    <col min="4615" max="4620" width="0" style="1228" hidden="1" customWidth="1"/>
    <col min="4621" max="4621" width="13.109375" style="1228" customWidth="1"/>
    <col min="4622" max="4622" width="18" style="1228" customWidth="1"/>
    <col min="4623" max="4864" width="8.88671875" style="1228"/>
    <col min="4865" max="4865" width="4.44140625" style="1228" customWidth="1"/>
    <col min="4866" max="4866" width="41" style="1228" customWidth="1"/>
    <col min="4867" max="4867" width="10" style="1228" customWidth="1"/>
    <col min="4868" max="4869" width="0" style="1228" hidden="1" customWidth="1"/>
    <col min="4870" max="4870" width="7" style="1228" customWidth="1"/>
    <col min="4871" max="4876" width="0" style="1228" hidden="1" customWidth="1"/>
    <col min="4877" max="4877" width="13.109375" style="1228" customWidth="1"/>
    <col min="4878" max="4878" width="18" style="1228" customWidth="1"/>
    <col min="4879" max="5120" width="8.88671875" style="1228"/>
    <col min="5121" max="5121" width="4.44140625" style="1228" customWidth="1"/>
    <col min="5122" max="5122" width="41" style="1228" customWidth="1"/>
    <col min="5123" max="5123" width="10" style="1228" customWidth="1"/>
    <col min="5124" max="5125" width="0" style="1228" hidden="1" customWidth="1"/>
    <col min="5126" max="5126" width="7" style="1228" customWidth="1"/>
    <col min="5127" max="5132" width="0" style="1228" hidden="1" customWidth="1"/>
    <col min="5133" max="5133" width="13.109375" style="1228" customWidth="1"/>
    <col min="5134" max="5134" width="18" style="1228" customWidth="1"/>
    <col min="5135" max="5376" width="8.88671875" style="1228"/>
    <col min="5377" max="5377" width="4.44140625" style="1228" customWidth="1"/>
    <col min="5378" max="5378" width="41" style="1228" customWidth="1"/>
    <col min="5379" max="5379" width="10" style="1228" customWidth="1"/>
    <col min="5380" max="5381" width="0" style="1228" hidden="1" customWidth="1"/>
    <col min="5382" max="5382" width="7" style="1228" customWidth="1"/>
    <col min="5383" max="5388" width="0" style="1228" hidden="1" customWidth="1"/>
    <col min="5389" max="5389" width="13.109375" style="1228" customWidth="1"/>
    <col min="5390" max="5390" width="18" style="1228" customWidth="1"/>
    <col min="5391" max="5632" width="8.88671875" style="1228"/>
    <col min="5633" max="5633" width="4.44140625" style="1228" customWidth="1"/>
    <col min="5634" max="5634" width="41" style="1228" customWidth="1"/>
    <col min="5635" max="5635" width="10" style="1228" customWidth="1"/>
    <col min="5636" max="5637" width="0" style="1228" hidden="1" customWidth="1"/>
    <col min="5638" max="5638" width="7" style="1228" customWidth="1"/>
    <col min="5639" max="5644" width="0" style="1228" hidden="1" customWidth="1"/>
    <col min="5645" max="5645" width="13.109375" style="1228" customWidth="1"/>
    <col min="5646" max="5646" width="18" style="1228" customWidth="1"/>
    <col min="5647" max="5888" width="8.88671875" style="1228"/>
    <col min="5889" max="5889" width="4.44140625" style="1228" customWidth="1"/>
    <col min="5890" max="5890" width="41" style="1228" customWidth="1"/>
    <col min="5891" max="5891" width="10" style="1228" customWidth="1"/>
    <col min="5892" max="5893" width="0" style="1228" hidden="1" customWidth="1"/>
    <col min="5894" max="5894" width="7" style="1228" customWidth="1"/>
    <col min="5895" max="5900" width="0" style="1228" hidden="1" customWidth="1"/>
    <col min="5901" max="5901" width="13.109375" style="1228" customWidth="1"/>
    <col min="5902" max="5902" width="18" style="1228" customWidth="1"/>
    <col min="5903" max="6144" width="8.88671875" style="1228"/>
    <col min="6145" max="6145" width="4.44140625" style="1228" customWidth="1"/>
    <col min="6146" max="6146" width="41" style="1228" customWidth="1"/>
    <col min="6147" max="6147" width="10" style="1228" customWidth="1"/>
    <col min="6148" max="6149" width="0" style="1228" hidden="1" customWidth="1"/>
    <col min="6150" max="6150" width="7" style="1228" customWidth="1"/>
    <col min="6151" max="6156" width="0" style="1228" hidden="1" customWidth="1"/>
    <col min="6157" max="6157" width="13.109375" style="1228" customWidth="1"/>
    <col min="6158" max="6158" width="18" style="1228" customWidth="1"/>
    <col min="6159" max="6400" width="8.88671875" style="1228"/>
    <col min="6401" max="6401" width="4.44140625" style="1228" customWidth="1"/>
    <col min="6402" max="6402" width="41" style="1228" customWidth="1"/>
    <col min="6403" max="6403" width="10" style="1228" customWidth="1"/>
    <col min="6404" max="6405" width="0" style="1228" hidden="1" customWidth="1"/>
    <col min="6406" max="6406" width="7" style="1228" customWidth="1"/>
    <col min="6407" max="6412" width="0" style="1228" hidden="1" customWidth="1"/>
    <col min="6413" max="6413" width="13.109375" style="1228" customWidth="1"/>
    <col min="6414" max="6414" width="18" style="1228" customWidth="1"/>
    <col min="6415" max="6656" width="8.88671875" style="1228"/>
    <col min="6657" max="6657" width="4.44140625" style="1228" customWidth="1"/>
    <col min="6658" max="6658" width="41" style="1228" customWidth="1"/>
    <col min="6659" max="6659" width="10" style="1228" customWidth="1"/>
    <col min="6660" max="6661" width="0" style="1228" hidden="1" customWidth="1"/>
    <col min="6662" max="6662" width="7" style="1228" customWidth="1"/>
    <col min="6663" max="6668" width="0" style="1228" hidden="1" customWidth="1"/>
    <col min="6669" max="6669" width="13.109375" style="1228" customWidth="1"/>
    <col min="6670" max="6670" width="18" style="1228" customWidth="1"/>
    <col min="6671" max="6912" width="8.88671875" style="1228"/>
    <col min="6913" max="6913" width="4.44140625" style="1228" customWidth="1"/>
    <col min="6914" max="6914" width="41" style="1228" customWidth="1"/>
    <col min="6915" max="6915" width="10" style="1228" customWidth="1"/>
    <col min="6916" max="6917" width="0" style="1228" hidden="1" customWidth="1"/>
    <col min="6918" max="6918" width="7" style="1228" customWidth="1"/>
    <col min="6919" max="6924" width="0" style="1228" hidden="1" customWidth="1"/>
    <col min="6925" max="6925" width="13.109375" style="1228" customWidth="1"/>
    <col min="6926" max="6926" width="18" style="1228" customWidth="1"/>
    <col min="6927" max="7168" width="8.88671875" style="1228"/>
    <col min="7169" max="7169" width="4.44140625" style="1228" customWidth="1"/>
    <col min="7170" max="7170" width="41" style="1228" customWidth="1"/>
    <col min="7171" max="7171" width="10" style="1228" customWidth="1"/>
    <col min="7172" max="7173" width="0" style="1228" hidden="1" customWidth="1"/>
    <col min="7174" max="7174" width="7" style="1228" customWidth="1"/>
    <col min="7175" max="7180" width="0" style="1228" hidden="1" customWidth="1"/>
    <col min="7181" max="7181" width="13.109375" style="1228" customWidth="1"/>
    <col min="7182" max="7182" width="18" style="1228" customWidth="1"/>
    <col min="7183" max="7424" width="8.88671875" style="1228"/>
    <col min="7425" max="7425" width="4.44140625" style="1228" customWidth="1"/>
    <col min="7426" max="7426" width="41" style="1228" customWidth="1"/>
    <col min="7427" max="7427" width="10" style="1228" customWidth="1"/>
    <col min="7428" max="7429" width="0" style="1228" hidden="1" customWidth="1"/>
    <col min="7430" max="7430" width="7" style="1228" customWidth="1"/>
    <col min="7431" max="7436" width="0" style="1228" hidden="1" customWidth="1"/>
    <col min="7437" max="7437" width="13.109375" style="1228" customWidth="1"/>
    <col min="7438" max="7438" width="18" style="1228" customWidth="1"/>
    <col min="7439" max="7680" width="8.88671875" style="1228"/>
    <col min="7681" max="7681" width="4.44140625" style="1228" customWidth="1"/>
    <col min="7682" max="7682" width="41" style="1228" customWidth="1"/>
    <col min="7683" max="7683" width="10" style="1228" customWidth="1"/>
    <col min="7684" max="7685" width="0" style="1228" hidden="1" customWidth="1"/>
    <col min="7686" max="7686" width="7" style="1228" customWidth="1"/>
    <col min="7687" max="7692" width="0" style="1228" hidden="1" customWidth="1"/>
    <col min="7693" max="7693" width="13.109375" style="1228" customWidth="1"/>
    <col min="7694" max="7694" width="18" style="1228" customWidth="1"/>
    <col min="7695" max="7936" width="8.88671875" style="1228"/>
    <col min="7937" max="7937" width="4.44140625" style="1228" customWidth="1"/>
    <col min="7938" max="7938" width="41" style="1228" customWidth="1"/>
    <col min="7939" max="7939" width="10" style="1228" customWidth="1"/>
    <col min="7940" max="7941" width="0" style="1228" hidden="1" customWidth="1"/>
    <col min="7942" max="7942" width="7" style="1228" customWidth="1"/>
    <col min="7943" max="7948" width="0" style="1228" hidden="1" customWidth="1"/>
    <col min="7949" max="7949" width="13.109375" style="1228" customWidth="1"/>
    <col min="7950" max="7950" width="18" style="1228" customWidth="1"/>
    <col min="7951" max="8192" width="8.88671875" style="1228"/>
    <col min="8193" max="8193" width="4.44140625" style="1228" customWidth="1"/>
    <col min="8194" max="8194" width="41" style="1228" customWidth="1"/>
    <col min="8195" max="8195" width="10" style="1228" customWidth="1"/>
    <col min="8196" max="8197" width="0" style="1228" hidden="1" customWidth="1"/>
    <col min="8198" max="8198" width="7" style="1228" customWidth="1"/>
    <col min="8199" max="8204" width="0" style="1228" hidden="1" customWidth="1"/>
    <col min="8205" max="8205" width="13.109375" style="1228" customWidth="1"/>
    <col min="8206" max="8206" width="18" style="1228" customWidth="1"/>
    <col min="8207" max="8448" width="8.88671875" style="1228"/>
    <col min="8449" max="8449" width="4.44140625" style="1228" customWidth="1"/>
    <col min="8450" max="8450" width="41" style="1228" customWidth="1"/>
    <col min="8451" max="8451" width="10" style="1228" customWidth="1"/>
    <col min="8452" max="8453" width="0" style="1228" hidden="1" customWidth="1"/>
    <col min="8454" max="8454" width="7" style="1228" customWidth="1"/>
    <col min="8455" max="8460" width="0" style="1228" hidden="1" customWidth="1"/>
    <col min="8461" max="8461" width="13.109375" style="1228" customWidth="1"/>
    <col min="8462" max="8462" width="18" style="1228" customWidth="1"/>
    <col min="8463" max="8704" width="8.88671875" style="1228"/>
    <col min="8705" max="8705" width="4.44140625" style="1228" customWidth="1"/>
    <col min="8706" max="8706" width="41" style="1228" customWidth="1"/>
    <col min="8707" max="8707" width="10" style="1228" customWidth="1"/>
    <col min="8708" max="8709" width="0" style="1228" hidden="1" customWidth="1"/>
    <col min="8710" max="8710" width="7" style="1228" customWidth="1"/>
    <col min="8711" max="8716" width="0" style="1228" hidden="1" customWidth="1"/>
    <col min="8717" max="8717" width="13.109375" style="1228" customWidth="1"/>
    <col min="8718" max="8718" width="18" style="1228" customWidth="1"/>
    <col min="8719" max="8960" width="8.88671875" style="1228"/>
    <col min="8961" max="8961" width="4.44140625" style="1228" customWidth="1"/>
    <col min="8962" max="8962" width="41" style="1228" customWidth="1"/>
    <col min="8963" max="8963" width="10" style="1228" customWidth="1"/>
    <col min="8964" max="8965" width="0" style="1228" hidden="1" customWidth="1"/>
    <col min="8966" max="8966" width="7" style="1228" customWidth="1"/>
    <col min="8967" max="8972" width="0" style="1228" hidden="1" customWidth="1"/>
    <col min="8973" max="8973" width="13.109375" style="1228" customWidth="1"/>
    <col min="8974" max="8974" width="18" style="1228" customWidth="1"/>
    <col min="8975" max="9216" width="8.88671875" style="1228"/>
    <col min="9217" max="9217" width="4.44140625" style="1228" customWidth="1"/>
    <col min="9218" max="9218" width="41" style="1228" customWidth="1"/>
    <col min="9219" max="9219" width="10" style="1228" customWidth="1"/>
    <col min="9220" max="9221" width="0" style="1228" hidden="1" customWidth="1"/>
    <col min="9222" max="9222" width="7" style="1228" customWidth="1"/>
    <col min="9223" max="9228" width="0" style="1228" hidden="1" customWidth="1"/>
    <col min="9229" max="9229" width="13.109375" style="1228" customWidth="1"/>
    <col min="9230" max="9230" width="18" style="1228" customWidth="1"/>
    <col min="9231" max="9472" width="8.88671875" style="1228"/>
    <col min="9473" max="9473" width="4.44140625" style="1228" customWidth="1"/>
    <col min="9474" max="9474" width="41" style="1228" customWidth="1"/>
    <col min="9475" max="9475" width="10" style="1228" customWidth="1"/>
    <col min="9476" max="9477" width="0" style="1228" hidden="1" customWidth="1"/>
    <col min="9478" max="9478" width="7" style="1228" customWidth="1"/>
    <col min="9479" max="9484" width="0" style="1228" hidden="1" customWidth="1"/>
    <col min="9485" max="9485" width="13.109375" style="1228" customWidth="1"/>
    <col min="9486" max="9486" width="18" style="1228" customWidth="1"/>
    <col min="9487" max="9728" width="8.88671875" style="1228"/>
    <col min="9729" max="9729" width="4.44140625" style="1228" customWidth="1"/>
    <col min="9730" max="9730" width="41" style="1228" customWidth="1"/>
    <col min="9731" max="9731" width="10" style="1228" customWidth="1"/>
    <col min="9732" max="9733" width="0" style="1228" hidden="1" customWidth="1"/>
    <col min="9734" max="9734" width="7" style="1228" customWidth="1"/>
    <col min="9735" max="9740" width="0" style="1228" hidden="1" customWidth="1"/>
    <col min="9741" max="9741" width="13.109375" style="1228" customWidth="1"/>
    <col min="9742" max="9742" width="18" style="1228" customWidth="1"/>
    <col min="9743" max="9984" width="8.88671875" style="1228"/>
    <col min="9985" max="9985" width="4.44140625" style="1228" customWidth="1"/>
    <col min="9986" max="9986" width="41" style="1228" customWidth="1"/>
    <col min="9987" max="9987" width="10" style="1228" customWidth="1"/>
    <col min="9988" max="9989" width="0" style="1228" hidden="1" customWidth="1"/>
    <col min="9990" max="9990" width="7" style="1228" customWidth="1"/>
    <col min="9991" max="9996" width="0" style="1228" hidden="1" customWidth="1"/>
    <col min="9997" max="9997" width="13.109375" style="1228" customWidth="1"/>
    <col min="9998" max="9998" width="18" style="1228" customWidth="1"/>
    <col min="9999" max="10240" width="8.88671875" style="1228"/>
    <col min="10241" max="10241" width="4.44140625" style="1228" customWidth="1"/>
    <col min="10242" max="10242" width="41" style="1228" customWidth="1"/>
    <col min="10243" max="10243" width="10" style="1228" customWidth="1"/>
    <col min="10244" max="10245" width="0" style="1228" hidden="1" customWidth="1"/>
    <col min="10246" max="10246" width="7" style="1228" customWidth="1"/>
    <col min="10247" max="10252" width="0" style="1228" hidden="1" customWidth="1"/>
    <col min="10253" max="10253" width="13.109375" style="1228" customWidth="1"/>
    <col min="10254" max="10254" width="18" style="1228" customWidth="1"/>
    <col min="10255" max="10496" width="8.88671875" style="1228"/>
    <col min="10497" max="10497" width="4.44140625" style="1228" customWidth="1"/>
    <col min="10498" max="10498" width="41" style="1228" customWidth="1"/>
    <col min="10499" max="10499" width="10" style="1228" customWidth="1"/>
    <col min="10500" max="10501" width="0" style="1228" hidden="1" customWidth="1"/>
    <col min="10502" max="10502" width="7" style="1228" customWidth="1"/>
    <col min="10503" max="10508" width="0" style="1228" hidden="1" customWidth="1"/>
    <col min="10509" max="10509" width="13.109375" style="1228" customWidth="1"/>
    <col min="10510" max="10510" width="18" style="1228" customWidth="1"/>
    <col min="10511" max="10752" width="8.88671875" style="1228"/>
    <col min="10753" max="10753" width="4.44140625" style="1228" customWidth="1"/>
    <col min="10754" max="10754" width="41" style="1228" customWidth="1"/>
    <col min="10755" max="10755" width="10" style="1228" customWidth="1"/>
    <col min="10756" max="10757" width="0" style="1228" hidden="1" customWidth="1"/>
    <col min="10758" max="10758" width="7" style="1228" customWidth="1"/>
    <col min="10759" max="10764" width="0" style="1228" hidden="1" customWidth="1"/>
    <col min="10765" max="10765" width="13.109375" style="1228" customWidth="1"/>
    <col min="10766" max="10766" width="18" style="1228" customWidth="1"/>
    <col min="10767" max="11008" width="8.88671875" style="1228"/>
    <col min="11009" max="11009" width="4.44140625" style="1228" customWidth="1"/>
    <col min="11010" max="11010" width="41" style="1228" customWidth="1"/>
    <col min="11011" max="11011" width="10" style="1228" customWidth="1"/>
    <col min="11012" max="11013" width="0" style="1228" hidden="1" customWidth="1"/>
    <col min="11014" max="11014" width="7" style="1228" customWidth="1"/>
    <col min="11015" max="11020" width="0" style="1228" hidden="1" customWidth="1"/>
    <col min="11021" max="11021" width="13.109375" style="1228" customWidth="1"/>
    <col min="11022" max="11022" width="18" style="1228" customWidth="1"/>
    <col min="11023" max="11264" width="8.88671875" style="1228"/>
    <col min="11265" max="11265" width="4.44140625" style="1228" customWidth="1"/>
    <col min="11266" max="11266" width="41" style="1228" customWidth="1"/>
    <col min="11267" max="11267" width="10" style="1228" customWidth="1"/>
    <col min="11268" max="11269" width="0" style="1228" hidden="1" customWidth="1"/>
    <col min="11270" max="11270" width="7" style="1228" customWidth="1"/>
    <col min="11271" max="11276" width="0" style="1228" hidden="1" customWidth="1"/>
    <col min="11277" max="11277" width="13.109375" style="1228" customWidth="1"/>
    <col min="11278" max="11278" width="18" style="1228" customWidth="1"/>
    <col min="11279" max="11520" width="8.88671875" style="1228"/>
    <col min="11521" max="11521" width="4.44140625" style="1228" customWidth="1"/>
    <col min="11522" max="11522" width="41" style="1228" customWidth="1"/>
    <col min="11523" max="11523" width="10" style="1228" customWidth="1"/>
    <col min="11524" max="11525" width="0" style="1228" hidden="1" customWidth="1"/>
    <col min="11526" max="11526" width="7" style="1228" customWidth="1"/>
    <col min="11527" max="11532" width="0" style="1228" hidden="1" customWidth="1"/>
    <col min="11533" max="11533" width="13.109375" style="1228" customWidth="1"/>
    <col min="11534" max="11534" width="18" style="1228" customWidth="1"/>
    <col min="11535" max="11776" width="8.88671875" style="1228"/>
    <col min="11777" max="11777" width="4.44140625" style="1228" customWidth="1"/>
    <col min="11778" max="11778" width="41" style="1228" customWidth="1"/>
    <col min="11779" max="11779" width="10" style="1228" customWidth="1"/>
    <col min="11780" max="11781" width="0" style="1228" hidden="1" customWidth="1"/>
    <col min="11782" max="11782" width="7" style="1228" customWidth="1"/>
    <col min="11783" max="11788" width="0" style="1228" hidden="1" customWidth="1"/>
    <col min="11789" max="11789" width="13.109375" style="1228" customWidth="1"/>
    <col min="11790" max="11790" width="18" style="1228" customWidth="1"/>
    <col min="11791" max="12032" width="8.88671875" style="1228"/>
    <col min="12033" max="12033" width="4.44140625" style="1228" customWidth="1"/>
    <col min="12034" max="12034" width="41" style="1228" customWidth="1"/>
    <col min="12035" max="12035" width="10" style="1228" customWidth="1"/>
    <col min="12036" max="12037" width="0" style="1228" hidden="1" customWidth="1"/>
    <col min="12038" max="12038" width="7" style="1228" customWidth="1"/>
    <col min="12039" max="12044" width="0" style="1228" hidden="1" customWidth="1"/>
    <col min="12045" max="12045" width="13.109375" style="1228" customWidth="1"/>
    <col min="12046" max="12046" width="18" style="1228" customWidth="1"/>
    <col min="12047" max="12288" width="8.88671875" style="1228"/>
    <col min="12289" max="12289" width="4.44140625" style="1228" customWidth="1"/>
    <col min="12290" max="12290" width="41" style="1228" customWidth="1"/>
    <col min="12291" max="12291" width="10" style="1228" customWidth="1"/>
    <col min="12292" max="12293" width="0" style="1228" hidden="1" customWidth="1"/>
    <col min="12294" max="12294" width="7" style="1228" customWidth="1"/>
    <col min="12295" max="12300" width="0" style="1228" hidden="1" customWidth="1"/>
    <col min="12301" max="12301" width="13.109375" style="1228" customWidth="1"/>
    <col min="12302" max="12302" width="18" style="1228" customWidth="1"/>
    <col min="12303" max="12544" width="8.88671875" style="1228"/>
    <col min="12545" max="12545" width="4.44140625" style="1228" customWidth="1"/>
    <col min="12546" max="12546" width="41" style="1228" customWidth="1"/>
    <col min="12547" max="12547" width="10" style="1228" customWidth="1"/>
    <col min="12548" max="12549" width="0" style="1228" hidden="1" customWidth="1"/>
    <col min="12550" max="12550" width="7" style="1228" customWidth="1"/>
    <col min="12551" max="12556" width="0" style="1228" hidden="1" customWidth="1"/>
    <col min="12557" max="12557" width="13.109375" style="1228" customWidth="1"/>
    <col min="12558" max="12558" width="18" style="1228" customWidth="1"/>
    <col min="12559" max="12800" width="8.88671875" style="1228"/>
    <col min="12801" max="12801" width="4.44140625" style="1228" customWidth="1"/>
    <col min="12802" max="12802" width="41" style="1228" customWidth="1"/>
    <col min="12803" max="12803" width="10" style="1228" customWidth="1"/>
    <col min="12804" max="12805" width="0" style="1228" hidden="1" customWidth="1"/>
    <col min="12806" max="12806" width="7" style="1228" customWidth="1"/>
    <col min="12807" max="12812" width="0" style="1228" hidden="1" customWidth="1"/>
    <col min="12813" max="12813" width="13.109375" style="1228" customWidth="1"/>
    <col min="12814" max="12814" width="18" style="1228" customWidth="1"/>
    <col min="12815" max="13056" width="8.88671875" style="1228"/>
    <col min="13057" max="13057" width="4.44140625" style="1228" customWidth="1"/>
    <col min="13058" max="13058" width="41" style="1228" customWidth="1"/>
    <col min="13059" max="13059" width="10" style="1228" customWidth="1"/>
    <col min="13060" max="13061" width="0" style="1228" hidden="1" customWidth="1"/>
    <col min="13062" max="13062" width="7" style="1228" customWidth="1"/>
    <col min="13063" max="13068" width="0" style="1228" hidden="1" customWidth="1"/>
    <col min="13069" max="13069" width="13.109375" style="1228" customWidth="1"/>
    <col min="13070" max="13070" width="18" style="1228" customWidth="1"/>
    <col min="13071" max="13312" width="8.88671875" style="1228"/>
    <col min="13313" max="13313" width="4.44140625" style="1228" customWidth="1"/>
    <col min="13314" max="13314" width="41" style="1228" customWidth="1"/>
    <col min="13315" max="13315" width="10" style="1228" customWidth="1"/>
    <col min="13316" max="13317" width="0" style="1228" hidden="1" customWidth="1"/>
    <col min="13318" max="13318" width="7" style="1228" customWidth="1"/>
    <col min="13319" max="13324" width="0" style="1228" hidden="1" customWidth="1"/>
    <col min="13325" max="13325" width="13.109375" style="1228" customWidth="1"/>
    <col min="13326" max="13326" width="18" style="1228" customWidth="1"/>
    <col min="13327" max="13568" width="8.88671875" style="1228"/>
    <col min="13569" max="13569" width="4.44140625" style="1228" customWidth="1"/>
    <col min="13570" max="13570" width="41" style="1228" customWidth="1"/>
    <col min="13571" max="13571" width="10" style="1228" customWidth="1"/>
    <col min="13572" max="13573" width="0" style="1228" hidden="1" customWidth="1"/>
    <col min="13574" max="13574" width="7" style="1228" customWidth="1"/>
    <col min="13575" max="13580" width="0" style="1228" hidden="1" customWidth="1"/>
    <col min="13581" max="13581" width="13.109375" style="1228" customWidth="1"/>
    <col min="13582" max="13582" width="18" style="1228" customWidth="1"/>
    <col min="13583" max="13824" width="8.88671875" style="1228"/>
    <col min="13825" max="13825" width="4.44140625" style="1228" customWidth="1"/>
    <col min="13826" max="13826" width="41" style="1228" customWidth="1"/>
    <col min="13827" max="13827" width="10" style="1228" customWidth="1"/>
    <col min="13828" max="13829" width="0" style="1228" hidden="1" customWidth="1"/>
    <col min="13830" max="13830" width="7" style="1228" customWidth="1"/>
    <col min="13831" max="13836" width="0" style="1228" hidden="1" customWidth="1"/>
    <col min="13837" max="13837" width="13.109375" style="1228" customWidth="1"/>
    <col min="13838" max="13838" width="18" style="1228" customWidth="1"/>
    <col min="13839" max="14080" width="8.88671875" style="1228"/>
    <col min="14081" max="14081" width="4.44140625" style="1228" customWidth="1"/>
    <col min="14082" max="14082" width="41" style="1228" customWidth="1"/>
    <col min="14083" max="14083" width="10" style="1228" customWidth="1"/>
    <col min="14084" max="14085" width="0" style="1228" hidden="1" customWidth="1"/>
    <col min="14086" max="14086" width="7" style="1228" customWidth="1"/>
    <col min="14087" max="14092" width="0" style="1228" hidden="1" customWidth="1"/>
    <col min="14093" max="14093" width="13.109375" style="1228" customWidth="1"/>
    <col min="14094" max="14094" width="18" style="1228" customWidth="1"/>
    <col min="14095" max="14336" width="8.88671875" style="1228"/>
    <col min="14337" max="14337" width="4.44140625" style="1228" customWidth="1"/>
    <col min="14338" max="14338" width="41" style="1228" customWidth="1"/>
    <col min="14339" max="14339" width="10" style="1228" customWidth="1"/>
    <col min="14340" max="14341" width="0" style="1228" hidden="1" customWidth="1"/>
    <col min="14342" max="14342" width="7" style="1228" customWidth="1"/>
    <col min="14343" max="14348" width="0" style="1228" hidden="1" customWidth="1"/>
    <col min="14349" max="14349" width="13.109375" style="1228" customWidth="1"/>
    <col min="14350" max="14350" width="18" style="1228" customWidth="1"/>
    <col min="14351" max="14592" width="8.88671875" style="1228"/>
    <col min="14593" max="14593" width="4.44140625" style="1228" customWidth="1"/>
    <col min="14594" max="14594" width="41" style="1228" customWidth="1"/>
    <col min="14595" max="14595" width="10" style="1228" customWidth="1"/>
    <col min="14596" max="14597" width="0" style="1228" hidden="1" customWidth="1"/>
    <col min="14598" max="14598" width="7" style="1228" customWidth="1"/>
    <col min="14599" max="14604" width="0" style="1228" hidden="1" customWidth="1"/>
    <col min="14605" max="14605" width="13.109375" style="1228" customWidth="1"/>
    <col min="14606" max="14606" width="18" style="1228" customWidth="1"/>
    <col min="14607" max="14848" width="8.88671875" style="1228"/>
    <col min="14849" max="14849" width="4.44140625" style="1228" customWidth="1"/>
    <col min="14850" max="14850" width="41" style="1228" customWidth="1"/>
    <col min="14851" max="14851" width="10" style="1228" customWidth="1"/>
    <col min="14852" max="14853" width="0" style="1228" hidden="1" customWidth="1"/>
    <col min="14854" max="14854" width="7" style="1228" customWidth="1"/>
    <col min="14855" max="14860" width="0" style="1228" hidden="1" customWidth="1"/>
    <col min="14861" max="14861" width="13.109375" style="1228" customWidth="1"/>
    <col min="14862" max="14862" width="18" style="1228" customWidth="1"/>
    <col min="14863" max="15104" width="8.88671875" style="1228"/>
    <col min="15105" max="15105" width="4.44140625" style="1228" customWidth="1"/>
    <col min="15106" max="15106" width="41" style="1228" customWidth="1"/>
    <col min="15107" max="15107" width="10" style="1228" customWidth="1"/>
    <col min="15108" max="15109" width="0" style="1228" hidden="1" customWidth="1"/>
    <col min="15110" max="15110" width="7" style="1228" customWidth="1"/>
    <col min="15111" max="15116" width="0" style="1228" hidden="1" customWidth="1"/>
    <col min="15117" max="15117" width="13.109375" style="1228" customWidth="1"/>
    <col min="15118" max="15118" width="18" style="1228" customWidth="1"/>
    <col min="15119" max="15360" width="8.88671875" style="1228"/>
    <col min="15361" max="15361" width="4.44140625" style="1228" customWidth="1"/>
    <col min="15362" max="15362" width="41" style="1228" customWidth="1"/>
    <col min="15363" max="15363" width="10" style="1228" customWidth="1"/>
    <col min="15364" max="15365" width="0" style="1228" hidden="1" customWidth="1"/>
    <col min="15366" max="15366" width="7" style="1228" customWidth="1"/>
    <col min="15367" max="15372" width="0" style="1228" hidden="1" customWidth="1"/>
    <col min="15373" max="15373" width="13.109375" style="1228" customWidth="1"/>
    <col min="15374" max="15374" width="18" style="1228" customWidth="1"/>
    <col min="15375" max="15616" width="8.88671875" style="1228"/>
    <col min="15617" max="15617" width="4.44140625" style="1228" customWidth="1"/>
    <col min="15618" max="15618" width="41" style="1228" customWidth="1"/>
    <col min="15619" max="15619" width="10" style="1228" customWidth="1"/>
    <col min="15620" max="15621" width="0" style="1228" hidden="1" customWidth="1"/>
    <col min="15622" max="15622" width="7" style="1228" customWidth="1"/>
    <col min="15623" max="15628" width="0" style="1228" hidden="1" customWidth="1"/>
    <col min="15629" max="15629" width="13.109375" style="1228" customWidth="1"/>
    <col min="15630" max="15630" width="18" style="1228" customWidth="1"/>
    <col min="15631" max="15872" width="8.88671875" style="1228"/>
    <col min="15873" max="15873" width="4.44140625" style="1228" customWidth="1"/>
    <col min="15874" max="15874" width="41" style="1228" customWidth="1"/>
    <col min="15875" max="15875" width="10" style="1228" customWidth="1"/>
    <col min="15876" max="15877" width="0" style="1228" hidden="1" customWidth="1"/>
    <col min="15878" max="15878" width="7" style="1228" customWidth="1"/>
    <col min="15879" max="15884" width="0" style="1228" hidden="1" customWidth="1"/>
    <col min="15885" max="15885" width="13.109375" style="1228" customWidth="1"/>
    <col min="15886" max="15886" width="18" style="1228" customWidth="1"/>
    <col min="15887" max="16128" width="8.88671875" style="1228"/>
    <col min="16129" max="16129" width="4.44140625" style="1228" customWidth="1"/>
    <col min="16130" max="16130" width="41" style="1228" customWidth="1"/>
    <col min="16131" max="16131" width="10" style="1228" customWidth="1"/>
    <col min="16132" max="16133" width="0" style="1228" hidden="1" customWidth="1"/>
    <col min="16134" max="16134" width="7" style="1228" customWidth="1"/>
    <col min="16135" max="16140" width="0" style="1228" hidden="1" customWidth="1"/>
    <col min="16141" max="16141" width="13.109375" style="1228" customWidth="1"/>
    <col min="16142" max="16142" width="18" style="1228" customWidth="1"/>
    <col min="16143" max="16384" width="8.88671875" style="1228"/>
  </cols>
  <sheetData>
    <row r="1" spans="1:14" s="1485" customFormat="1" ht="20.399999999999999">
      <c r="A1" s="1486"/>
      <c r="B1" s="1486" t="s">
        <v>1464</v>
      </c>
      <c r="C1" s="1488"/>
      <c r="D1" s="1488"/>
      <c r="E1" s="1487"/>
      <c r="F1" s="1487"/>
      <c r="G1" s="1486"/>
      <c r="H1" s="1486"/>
      <c r="I1" s="1486"/>
      <c r="J1" s="1486"/>
      <c r="K1" s="1486"/>
      <c r="L1" s="1486"/>
      <c r="M1" s="1486"/>
      <c r="N1" s="1486"/>
    </row>
    <row r="3" spans="1:14" ht="18">
      <c r="A3" s="1029"/>
      <c r="B3" s="1484" t="s">
        <v>950</v>
      </c>
      <c r="C3" s="1031"/>
      <c r="D3" s="1031"/>
      <c r="E3" s="1032"/>
      <c r="F3" s="1483"/>
      <c r="G3" s="1441"/>
      <c r="H3" s="1441"/>
      <c r="I3" s="1441"/>
      <c r="J3" s="1441"/>
      <c r="K3" s="1441"/>
      <c r="L3" s="1441"/>
      <c r="M3" s="1441"/>
      <c r="N3" s="1441"/>
    </row>
    <row r="4" spans="1:14" s="1283" customFormat="1">
      <c r="A4" s="1036" t="s">
        <v>951</v>
      </c>
      <c r="B4" s="1482" t="s">
        <v>952</v>
      </c>
      <c r="C4" s="1038" t="s">
        <v>953</v>
      </c>
      <c r="D4" s="1038" t="s">
        <v>954</v>
      </c>
      <c r="E4" s="1039" t="s">
        <v>955</v>
      </c>
      <c r="F4" s="1040" t="s">
        <v>330</v>
      </c>
      <c r="G4" s="1481"/>
      <c r="H4" s="1481"/>
      <c r="I4" s="1481"/>
      <c r="J4" s="1481"/>
      <c r="K4" s="1481"/>
      <c r="L4" s="1481"/>
      <c r="M4" s="1481" t="s">
        <v>955</v>
      </c>
      <c r="N4" s="1481" t="s">
        <v>956</v>
      </c>
    </row>
    <row r="5" spans="1:14">
      <c r="A5" s="1452"/>
      <c r="B5" s="1447"/>
      <c r="C5" s="1450"/>
      <c r="D5" s="1450"/>
      <c r="E5" s="1449"/>
      <c r="F5" s="1448"/>
    </row>
    <row r="6" spans="1:14" ht="26.4">
      <c r="A6" s="1455" t="s">
        <v>533</v>
      </c>
      <c r="B6" s="1447" t="s">
        <v>957</v>
      </c>
      <c r="C6" s="1459"/>
      <c r="D6" s="1450"/>
      <c r="E6" s="1449"/>
      <c r="F6" s="1448"/>
      <c r="M6" s="65"/>
    </row>
    <row r="7" spans="1:14">
      <c r="A7" s="1460"/>
      <c r="B7" s="1447"/>
      <c r="C7" s="1459"/>
      <c r="D7" s="1450"/>
      <c r="E7" s="1449"/>
      <c r="F7" s="1448"/>
      <c r="M7" s="65"/>
    </row>
    <row r="8" spans="1:14" ht="66">
      <c r="A8" s="1460"/>
      <c r="B8" s="1480" t="s">
        <v>958</v>
      </c>
      <c r="C8" s="1459"/>
      <c r="D8" s="1450"/>
      <c r="E8" s="1449"/>
      <c r="F8" s="1448"/>
      <c r="M8" s="65"/>
    </row>
    <row r="9" spans="1:14" ht="26.4">
      <c r="A9" s="1460"/>
      <c r="B9" s="1446" t="s">
        <v>959</v>
      </c>
      <c r="C9" s="1459"/>
      <c r="D9" s="1450"/>
      <c r="E9" s="1449"/>
      <c r="F9" s="1448"/>
      <c r="M9" s="65"/>
    </row>
    <row r="10" spans="1:14" s="1281" customFormat="1" ht="39.6">
      <c r="B10" s="1479" t="s">
        <v>960</v>
      </c>
      <c r="E10" s="1019"/>
      <c r="F10" s="1019"/>
      <c r="M10" s="65"/>
    </row>
    <row r="11" spans="1:14" s="1281" customFormat="1">
      <c r="B11" s="1479"/>
      <c r="E11" s="1019"/>
      <c r="F11" s="1019"/>
      <c r="M11" s="65"/>
    </row>
    <row r="12" spans="1:14">
      <c r="A12" s="1460"/>
      <c r="B12" s="1447"/>
      <c r="C12" s="1459"/>
      <c r="D12" s="1450"/>
      <c r="E12" s="1449"/>
      <c r="F12" s="1448"/>
      <c r="M12" s="65"/>
    </row>
    <row r="13" spans="1:14" ht="39.6">
      <c r="A13" s="1460" t="s">
        <v>10</v>
      </c>
      <c r="B13" s="1447" t="s">
        <v>961</v>
      </c>
      <c r="C13" s="1459"/>
      <c r="D13" s="1450"/>
      <c r="E13" s="1449"/>
      <c r="F13" s="1448"/>
      <c r="M13" s="65"/>
    </row>
    <row r="14" spans="1:14">
      <c r="A14" s="1460"/>
      <c r="B14" s="1446" t="s">
        <v>962</v>
      </c>
      <c r="C14" s="1459"/>
      <c r="D14" s="1450"/>
      <c r="E14" s="1449"/>
      <c r="F14" s="1448"/>
      <c r="M14" s="65"/>
    </row>
    <row r="15" spans="1:14">
      <c r="A15" s="1460"/>
      <c r="B15" s="1478" t="s">
        <v>1132</v>
      </c>
      <c r="C15" s="1459"/>
      <c r="D15" s="1450"/>
      <c r="E15" s="1449"/>
      <c r="F15" s="1448"/>
      <c r="M15" s="65"/>
    </row>
    <row r="16" spans="1:14">
      <c r="A16" s="1460"/>
      <c r="B16" s="1476" t="s">
        <v>965</v>
      </c>
      <c r="C16" s="1459"/>
      <c r="D16" s="1450"/>
      <c r="E16" s="1449"/>
      <c r="F16" s="1448"/>
      <c r="M16" s="65"/>
    </row>
    <row r="17" spans="1:14" ht="26.4">
      <c r="A17" s="1460"/>
      <c r="B17" s="1476" t="s">
        <v>966</v>
      </c>
      <c r="C17" s="1459"/>
      <c r="D17" s="1450"/>
      <c r="E17" s="1449"/>
      <c r="F17" s="1448"/>
      <c r="M17" s="65"/>
    </row>
    <row r="18" spans="1:14">
      <c r="A18" s="1460"/>
      <c r="B18" s="1476" t="s">
        <v>967</v>
      </c>
      <c r="C18" s="1459"/>
      <c r="D18" s="1450"/>
      <c r="E18" s="1449"/>
      <c r="F18" s="1448"/>
      <c r="M18" s="65"/>
    </row>
    <row r="19" spans="1:14">
      <c r="A19" s="1460"/>
      <c r="B19" s="1476" t="s">
        <v>968</v>
      </c>
      <c r="C19" s="1459"/>
      <c r="D19" s="1450"/>
      <c r="E19" s="1449"/>
      <c r="F19" s="1448"/>
      <c r="M19" s="65"/>
    </row>
    <row r="20" spans="1:14">
      <c r="A20" s="1460"/>
      <c r="B20" s="1446" t="s">
        <v>969</v>
      </c>
      <c r="C20" s="1459"/>
      <c r="D20" s="1450"/>
      <c r="E20" s="1449"/>
      <c r="F20" s="1448"/>
      <c r="M20" s="65"/>
    </row>
    <row r="21" spans="1:14" s="1471" customFormat="1">
      <c r="A21" s="1477"/>
      <c r="B21" s="1476" t="s">
        <v>970</v>
      </c>
      <c r="C21" s="1469"/>
      <c r="D21" s="1475"/>
      <c r="E21" s="1474"/>
      <c r="F21" s="1473"/>
      <c r="M21" s="65"/>
    </row>
    <row r="22" spans="1:14" s="1471" customFormat="1">
      <c r="A22" s="1477"/>
      <c r="B22" s="1476" t="s">
        <v>971</v>
      </c>
      <c r="C22" s="1469"/>
      <c r="D22" s="1475"/>
      <c r="E22" s="1474"/>
      <c r="F22" s="1473"/>
      <c r="M22" s="65"/>
    </row>
    <row r="23" spans="1:14" s="1471" customFormat="1">
      <c r="A23" s="1477"/>
      <c r="B23" s="1476" t="s">
        <v>972</v>
      </c>
      <c r="C23" s="1469"/>
      <c r="D23" s="1475"/>
      <c r="E23" s="1474"/>
      <c r="F23" s="1473"/>
      <c r="M23" s="65"/>
    </row>
    <row r="24" spans="1:14" s="1471" customFormat="1">
      <c r="A24" s="1477"/>
      <c r="B24" s="1476" t="s">
        <v>973</v>
      </c>
      <c r="C24" s="1469"/>
      <c r="D24" s="1475"/>
      <c r="E24" s="1474"/>
      <c r="F24" s="1473"/>
      <c r="M24" s="65"/>
    </row>
    <row r="25" spans="1:14">
      <c r="A25" s="1460"/>
      <c r="B25" s="1476" t="s">
        <v>974</v>
      </c>
      <c r="C25" s="1459"/>
      <c r="D25" s="1450"/>
      <c r="E25" s="1449"/>
      <c r="F25" s="1448"/>
      <c r="M25" s="65"/>
    </row>
    <row r="26" spans="1:14" ht="30" customHeight="1">
      <c r="A26" s="1460"/>
      <c r="B26" s="1446" t="s">
        <v>975</v>
      </c>
      <c r="C26" s="1459"/>
      <c r="D26" s="1450"/>
      <c r="E26" s="1449"/>
      <c r="F26" s="1448"/>
      <c r="M26" s="65"/>
    </row>
    <row r="27" spans="1:14" ht="54.9" customHeight="1">
      <c r="A27" s="1460"/>
      <c r="B27" s="1446" t="s">
        <v>976</v>
      </c>
      <c r="C27" s="1459"/>
      <c r="D27" s="1450"/>
      <c r="E27" s="1449"/>
      <c r="F27" s="1448"/>
      <c r="M27" s="65"/>
    </row>
    <row r="28" spans="1:14">
      <c r="A28" s="1460"/>
      <c r="B28" s="1446" t="s">
        <v>977</v>
      </c>
      <c r="C28" s="1459"/>
      <c r="D28" s="1450"/>
      <c r="E28" s="1449"/>
      <c r="F28" s="1448"/>
      <c r="M28" s="65"/>
    </row>
    <row r="29" spans="1:14" ht="39.6">
      <c r="A29" s="1460"/>
      <c r="B29" s="1446" t="s">
        <v>978</v>
      </c>
      <c r="C29" s="1459"/>
      <c r="D29" s="1450"/>
      <c r="E29" s="1449"/>
      <c r="F29" s="1448"/>
      <c r="M29" s="65"/>
    </row>
    <row r="30" spans="1:14">
      <c r="A30" s="1460"/>
      <c r="B30" s="1467" t="s">
        <v>1463</v>
      </c>
      <c r="C30" s="1459"/>
      <c r="D30" s="1450"/>
      <c r="E30" s="1449"/>
      <c r="F30" s="1448"/>
      <c r="M30" s="65"/>
      <c r="N30" s="1445"/>
    </row>
    <row r="31" spans="1:14">
      <c r="A31" s="1460"/>
      <c r="B31" s="1467" t="s">
        <v>980</v>
      </c>
      <c r="C31" s="1459"/>
      <c r="D31" s="1450"/>
      <c r="E31" s="1449"/>
      <c r="F31" s="1448"/>
      <c r="M31" s="65"/>
      <c r="N31" s="1445"/>
    </row>
    <row r="32" spans="1:14" ht="26.4">
      <c r="A32" s="1460"/>
      <c r="B32" s="1467" t="s">
        <v>981</v>
      </c>
      <c r="C32" s="1459"/>
      <c r="D32" s="1450"/>
      <c r="E32" s="1449"/>
      <c r="F32" s="1448"/>
      <c r="M32" s="65"/>
      <c r="N32" s="1445"/>
    </row>
    <row r="33" spans="1:14" ht="26.4">
      <c r="A33" s="1460"/>
      <c r="B33" s="1467" t="s">
        <v>1462</v>
      </c>
      <c r="C33" s="1459"/>
      <c r="D33" s="1450"/>
      <c r="E33" s="1449"/>
      <c r="F33" s="1448"/>
      <c r="M33" s="65"/>
      <c r="N33" s="1445"/>
    </row>
    <row r="34" spans="1:14">
      <c r="A34" s="1460"/>
      <c r="B34" s="1446" t="s">
        <v>983</v>
      </c>
      <c r="C34" s="1459"/>
      <c r="D34" s="1450"/>
      <c r="E34" s="1449"/>
      <c r="F34" s="1448"/>
      <c r="M34" s="65"/>
      <c r="N34" s="1445"/>
    </row>
    <row r="35" spans="1:14" ht="15" customHeight="1">
      <c r="A35" s="1460"/>
      <c r="B35" s="1447" t="s">
        <v>984</v>
      </c>
      <c r="C35" s="1459"/>
      <c r="D35" s="1450"/>
      <c r="E35" s="1449"/>
      <c r="F35" s="1448"/>
      <c r="M35" s="65"/>
      <c r="N35" s="1445"/>
    </row>
    <row r="36" spans="1:14" ht="26.4">
      <c r="A36" s="1460" t="s">
        <v>985</v>
      </c>
      <c r="B36" s="1446" t="s">
        <v>1461</v>
      </c>
      <c r="C36" s="1459">
        <v>5</v>
      </c>
      <c r="D36" s="1450" t="s">
        <v>701</v>
      </c>
      <c r="E36" s="1449"/>
      <c r="F36" s="1448" t="s">
        <v>701</v>
      </c>
      <c r="M36" s="1918"/>
      <c r="N36" s="1445">
        <f>C36*M36</f>
        <v>0</v>
      </c>
    </row>
    <row r="37" spans="1:14" ht="26.4">
      <c r="A37" s="1460" t="s">
        <v>987</v>
      </c>
      <c r="B37" s="1446" t="s">
        <v>1460</v>
      </c>
      <c r="C37" s="1459">
        <v>14</v>
      </c>
      <c r="D37" s="1450" t="s">
        <v>701</v>
      </c>
      <c r="E37" s="1449"/>
      <c r="F37" s="1448" t="s">
        <v>701</v>
      </c>
      <c r="M37" s="1918"/>
      <c r="N37" s="1445">
        <f>C37*M37</f>
        <v>0</v>
      </c>
    </row>
    <row r="38" spans="1:14">
      <c r="A38" s="1460"/>
      <c r="B38" s="1446"/>
      <c r="C38" s="1459"/>
      <c r="D38" s="1450"/>
      <c r="E38" s="1449"/>
      <c r="F38" s="1448"/>
      <c r="M38" s="1918"/>
      <c r="N38" s="1445"/>
    </row>
    <row r="39" spans="1:14" ht="52.8">
      <c r="A39" s="1460" t="s">
        <v>8</v>
      </c>
      <c r="B39" s="1447" t="s">
        <v>989</v>
      </c>
      <c r="C39" s="1459"/>
      <c r="D39" s="1450"/>
      <c r="E39" s="1449"/>
      <c r="F39" s="1448"/>
      <c r="M39" s="1918"/>
      <c r="N39" s="1445"/>
    </row>
    <row r="40" spans="1:14">
      <c r="A40" s="1460"/>
      <c r="B40" s="1446" t="s">
        <v>962</v>
      </c>
      <c r="C40" s="1459"/>
      <c r="D40" s="1450"/>
      <c r="E40" s="1449"/>
      <c r="F40" s="1448"/>
      <c r="M40" s="1918"/>
      <c r="N40" s="1445"/>
    </row>
    <row r="41" spans="1:14">
      <c r="A41" s="1460"/>
      <c r="B41" s="1476" t="s">
        <v>1132</v>
      </c>
      <c r="C41" s="1459"/>
      <c r="D41" s="1450"/>
      <c r="E41" s="1449"/>
      <c r="F41" s="1448"/>
      <c r="M41" s="1918"/>
      <c r="N41" s="1445"/>
    </row>
    <row r="42" spans="1:14">
      <c r="A42" s="1460"/>
      <c r="B42" s="1476" t="s">
        <v>965</v>
      </c>
      <c r="C42" s="1459"/>
      <c r="D42" s="1450"/>
      <c r="E42" s="1449"/>
      <c r="F42" s="1448"/>
      <c r="M42" s="1918"/>
      <c r="N42" s="1445"/>
    </row>
    <row r="43" spans="1:14" ht="26.4">
      <c r="A43" s="1460"/>
      <c r="B43" s="1476" t="s">
        <v>966</v>
      </c>
      <c r="C43" s="1459"/>
      <c r="D43" s="1450"/>
      <c r="E43" s="1449"/>
      <c r="F43" s="1448"/>
      <c r="M43" s="1918"/>
      <c r="N43" s="1445"/>
    </row>
    <row r="44" spans="1:14">
      <c r="A44" s="1460"/>
      <c r="B44" s="1476" t="s">
        <v>967</v>
      </c>
      <c r="C44" s="1459"/>
      <c r="D44" s="1450"/>
      <c r="E44" s="1449"/>
      <c r="F44" s="1448"/>
      <c r="M44" s="1918"/>
      <c r="N44" s="1445"/>
    </row>
    <row r="45" spans="1:14" ht="24.9" customHeight="1">
      <c r="A45" s="1460"/>
      <c r="B45" s="1446" t="s">
        <v>990</v>
      </c>
      <c r="C45" s="1459"/>
      <c r="D45" s="1450"/>
      <c r="E45" s="1449"/>
      <c r="F45" s="1448"/>
      <c r="M45" s="1918"/>
      <c r="N45" s="1445"/>
    </row>
    <row r="46" spans="1:14">
      <c r="A46" s="1460"/>
      <c r="B46" s="1476" t="s">
        <v>968</v>
      </c>
      <c r="C46" s="1459"/>
      <c r="D46" s="1450"/>
      <c r="E46" s="1449"/>
      <c r="F46" s="1448"/>
      <c r="M46" s="1918"/>
      <c r="N46" s="1445"/>
    </row>
    <row r="47" spans="1:14">
      <c r="A47" s="1460"/>
      <c r="B47" s="1446" t="s">
        <v>969</v>
      </c>
      <c r="C47" s="1459"/>
      <c r="D47" s="1450"/>
      <c r="E47" s="1449"/>
      <c r="F47" s="1448"/>
      <c r="M47" s="1918"/>
      <c r="N47" s="1445"/>
    </row>
    <row r="48" spans="1:14">
      <c r="A48" s="1460"/>
      <c r="B48" s="1476" t="s">
        <v>970</v>
      </c>
      <c r="C48" s="1459"/>
      <c r="D48" s="1450"/>
      <c r="E48" s="1449"/>
      <c r="F48" s="1448"/>
      <c r="M48" s="1918"/>
      <c r="N48" s="1445"/>
    </row>
    <row r="49" spans="1:14" s="1471" customFormat="1">
      <c r="A49" s="1477"/>
      <c r="B49" s="1476" t="s">
        <v>971</v>
      </c>
      <c r="C49" s="1469"/>
      <c r="D49" s="1475"/>
      <c r="E49" s="1474"/>
      <c r="F49" s="1473"/>
      <c r="M49" s="1918"/>
      <c r="N49" s="1472"/>
    </row>
    <row r="50" spans="1:14" s="1471" customFormat="1">
      <c r="A50" s="1477"/>
      <c r="B50" s="1476" t="s">
        <v>972</v>
      </c>
      <c r="C50" s="1469"/>
      <c r="D50" s="1475"/>
      <c r="E50" s="1474"/>
      <c r="F50" s="1473"/>
      <c r="M50" s="1918"/>
      <c r="N50" s="1472"/>
    </row>
    <row r="51" spans="1:14" s="1471" customFormat="1">
      <c r="A51" s="1477"/>
      <c r="B51" s="1476" t="s">
        <v>973</v>
      </c>
      <c r="C51" s="1469"/>
      <c r="D51" s="1475"/>
      <c r="E51" s="1474"/>
      <c r="F51" s="1473"/>
      <c r="M51" s="1918"/>
      <c r="N51" s="1472"/>
    </row>
    <row r="52" spans="1:14" ht="24.9" customHeight="1">
      <c r="A52" s="1460"/>
      <c r="B52" s="1446" t="s">
        <v>975</v>
      </c>
      <c r="C52" s="1459"/>
      <c r="D52" s="1450"/>
      <c r="E52" s="1449"/>
      <c r="F52" s="1448"/>
      <c r="M52" s="1918"/>
      <c r="N52" s="1445"/>
    </row>
    <row r="53" spans="1:14" ht="54.9" customHeight="1">
      <c r="A53" s="1460"/>
      <c r="B53" s="1446" t="s">
        <v>976</v>
      </c>
      <c r="C53" s="1469"/>
      <c r="D53" s="1450"/>
      <c r="E53" s="1449"/>
      <c r="F53" s="1448"/>
      <c r="M53" s="1918"/>
      <c r="N53" s="1445"/>
    </row>
    <row r="54" spans="1:14">
      <c r="A54" s="1460"/>
      <c r="B54" s="1446" t="s">
        <v>977</v>
      </c>
      <c r="C54" s="1469"/>
      <c r="D54" s="1450"/>
      <c r="E54" s="1449"/>
      <c r="F54" s="1448"/>
      <c r="M54" s="1918"/>
      <c r="N54" s="1445"/>
    </row>
    <row r="55" spans="1:14" ht="39.6">
      <c r="A55" s="1460"/>
      <c r="B55" s="1446" t="s">
        <v>991</v>
      </c>
      <c r="C55" s="1469"/>
      <c r="D55" s="1450"/>
      <c r="E55" s="1449"/>
      <c r="F55" s="1448"/>
      <c r="M55" s="1918"/>
      <c r="N55" s="1445"/>
    </row>
    <row r="56" spans="1:14" ht="24.9" customHeight="1">
      <c r="A56" s="1460"/>
      <c r="B56" s="1446" t="s">
        <v>992</v>
      </c>
      <c r="C56" s="1469"/>
      <c r="D56" s="1450"/>
      <c r="E56" s="1449"/>
      <c r="F56" s="1448"/>
      <c r="M56" s="1918"/>
      <c r="N56" s="1445"/>
    </row>
    <row r="57" spans="1:14">
      <c r="A57" s="1460"/>
      <c r="B57" s="1470" t="s">
        <v>993</v>
      </c>
      <c r="C57" s="1469"/>
      <c r="D57" s="1450"/>
      <c r="E57" s="1449"/>
      <c r="F57" s="1448"/>
      <c r="M57" s="1918"/>
      <c r="N57" s="1445"/>
    </row>
    <row r="58" spans="1:14">
      <c r="A58" s="1468"/>
      <c r="B58" s="1467" t="s">
        <v>980</v>
      </c>
      <c r="C58" s="1459"/>
      <c r="D58" s="1450"/>
      <c r="E58" s="1449"/>
      <c r="F58" s="1448"/>
      <c r="M58" s="1918"/>
      <c r="N58" s="1445"/>
    </row>
    <row r="59" spans="1:14" ht="26.4">
      <c r="A59" s="1460"/>
      <c r="B59" s="1467" t="s">
        <v>981</v>
      </c>
      <c r="C59" s="1459"/>
      <c r="D59" s="1450"/>
      <c r="E59" s="1449"/>
      <c r="F59" s="1448"/>
      <c r="M59" s="1918"/>
      <c r="N59" s="1445"/>
    </row>
    <row r="60" spans="1:14" ht="26.4">
      <c r="A60" s="1460"/>
      <c r="B60" s="1467" t="s">
        <v>994</v>
      </c>
      <c r="C60" s="1459"/>
      <c r="D60" s="1450"/>
      <c r="E60" s="1449"/>
      <c r="F60" s="1448"/>
      <c r="M60" s="1918"/>
      <c r="N60" s="1445"/>
    </row>
    <row r="61" spans="1:14">
      <c r="A61" s="1452"/>
      <c r="B61" s="1446" t="s">
        <v>995</v>
      </c>
      <c r="C61" s="1465"/>
      <c r="D61" s="1450"/>
      <c r="E61" s="1449"/>
      <c r="F61" s="1448"/>
      <c r="M61" s="1918"/>
      <c r="N61" s="1445"/>
    </row>
    <row r="62" spans="1:14" ht="15" customHeight="1">
      <c r="A62" s="1452"/>
      <c r="B62" s="1447" t="s">
        <v>984</v>
      </c>
      <c r="C62" s="1465"/>
      <c r="D62" s="1450"/>
      <c r="E62" s="1449"/>
      <c r="F62" s="1448"/>
      <c r="M62" s="1918"/>
      <c r="N62" s="1445"/>
    </row>
    <row r="63" spans="1:14" ht="26.4">
      <c r="A63" s="1452" t="s">
        <v>364</v>
      </c>
      <c r="B63" s="1446" t="s">
        <v>996</v>
      </c>
      <c r="C63" s="1466">
        <v>6</v>
      </c>
      <c r="D63" s="1450" t="s">
        <v>701</v>
      </c>
      <c r="E63" s="1449"/>
      <c r="F63" s="1448" t="s">
        <v>701</v>
      </c>
      <c r="M63" s="1918"/>
      <c r="N63" s="1445">
        <f>C63*M63</f>
        <v>0</v>
      </c>
    </row>
    <row r="64" spans="1:14" ht="26.4">
      <c r="A64" s="1452" t="s">
        <v>371</v>
      </c>
      <c r="B64" s="1446" t="s">
        <v>997</v>
      </c>
      <c r="C64" s="1465">
        <v>19</v>
      </c>
      <c r="D64" s="1450" t="s">
        <v>701</v>
      </c>
      <c r="E64" s="1449"/>
      <c r="F64" s="1448" t="s">
        <v>701</v>
      </c>
      <c r="M64" s="1918"/>
      <c r="N64" s="1445">
        <f>C64*M64</f>
        <v>0</v>
      </c>
    </row>
    <row r="65" spans="1:14">
      <c r="A65" s="1452"/>
      <c r="B65" s="1446"/>
      <c r="C65" s="1465"/>
      <c r="D65" s="1450"/>
      <c r="E65" s="1449"/>
      <c r="F65" s="1448"/>
      <c r="M65" s="1918"/>
      <c r="N65" s="1445"/>
    </row>
    <row r="66" spans="1:14">
      <c r="A66" s="1452"/>
      <c r="B66" s="1446"/>
      <c r="C66" s="1450"/>
      <c r="D66" s="1450"/>
      <c r="E66" s="1449"/>
      <c r="F66" s="1448"/>
      <c r="M66" s="1918"/>
      <c r="N66" s="1445"/>
    </row>
    <row r="67" spans="1:14" s="1266" customFormat="1" ht="26.4">
      <c r="A67" s="1455" t="s">
        <v>535</v>
      </c>
      <c r="B67" s="1447" t="s">
        <v>998</v>
      </c>
      <c r="C67" s="1464"/>
      <c r="D67" s="1463"/>
      <c r="E67" s="1453"/>
      <c r="F67" s="1462"/>
      <c r="M67" s="1918"/>
      <c r="N67" s="1461"/>
    </row>
    <row r="68" spans="1:14" ht="26.4">
      <c r="A68" s="1460"/>
      <c r="B68" s="1447" t="s">
        <v>999</v>
      </c>
      <c r="C68" s="1459"/>
      <c r="D68" s="1450"/>
      <c r="E68" s="1449"/>
      <c r="F68" s="1448"/>
      <c r="M68" s="1918"/>
      <c r="N68" s="1445"/>
    </row>
    <row r="69" spans="1:14" ht="39.6">
      <c r="A69" s="1452"/>
      <c r="B69" s="1447" t="s">
        <v>1000</v>
      </c>
      <c r="C69" s="1450"/>
      <c r="D69" s="1450"/>
      <c r="E69" s="1449"/>
      <c r="F69" s="1448"/>
      <c r="M69" s="1918"/>
      <c r="N69" s="1445"/>
    </row>
    <row r="70" spans="1:14">
      <c r="A70" s="1452"/>
      <c r="B70" s="1446"/>
      <c r="C70" s="1457"/>
      <c r="D70" s="1450"/>
      <c r="E70" s="1449"/>
      <c r="F70" s="1448"/>
      <c r="M70" s="1918"/>
      <c r="N70" s="1445"/>
    </row>
    <row r="71" spans="1:14" ht="66">
      <c r="A71" s="1460" t="s">
        <v>10</v>
      </c>
      <c r="B71" s="1446" t="s">
        <v>1002</v>
      </c>
      <c r="C71" s="1459">
        <v>10</v>
      </c>
      <c r="D71" s="1450" t="s">
        <v>46</v>
      </c>
      <c r="E71" s="1449"/>
      <c r="F71" s="1448" t="s">
        <v>46</v>
      </c>
      <c r="M71" s="1918"/>
      <c r="N71" s="1445">
        <f>C71*M71</f>
        <v>0</v>
      </c>
    </row>
    <row r="72" spans="1:14">
      <c r="A72" s="1452"/>
      <c r="B72" s="1446"/>
      <c r="C72" s="1450"/>
      <c r="D72" s="1450"/>
      <c r="E72" s="1449"/>
      <c r="F72" s="1448"/>
      <c r="M72" s="1918"/>
      <c r="N72" s="1445"/>
    </row>
    <row r="73" spans="1:14" ht="92.4">
      <c r="A73" s="1452" t="s">
        <v>8</v>
      </c>
      <c r="B73" s="1458" t="s">
        <v>1003</v>
      </c>
      <c r="C73" s="1457">
        <v>3</v>
      </c>
      <c r="D73" s="1450" t="s">
        <v>11</v>
      </c>
      <c r="E73" s="1449"/>
      <c r="F73" s="1448" t="s">
        <v>11</v>
      </c>
      <c r="M73" s="1918"/>
      <c r="N73" s="1445">
        <f>C73*M73</f>
        <v>0</v>
      </c>
    </row>
    <row r="74" spans="1:14">
      <c r="A74" s="1452"/>
      <c r="B74" s="1446"/>
      <c r="C74" s="1450"/>
      <c r="D74" s="1450"/>
      <c r="E74" s="1449"/>
      <c r="F74" s="1448"/>
      <c r="M74" s="1918"/>
      <c r="N74" s="1445"/>
    </row>
    <row r="75" spans="1:14" ht="52.8">
      <c r="A75" s="1452" t="s">
        <v>240</v>
      </c>
      <c r="B75" s="1446" t="s">
        <v>1004</v>
      </c>
      <c r="C75" s="1457"/>
      <c r="D75" s="1450"/>
      <c r="E75" s="1449"/>
      <c r="F75" s="1448"/>
      <c r="M75" s="1918"/>
      <c r="N75" s="1445"/>
    </row>
    <row r="76" spans="1:14">
      <c r="A76" s="1452"/>
      <c r="B76" s="1446"/>
      <c r="C76" s="1457">
        <v>2</v>
      </c>
      <c r="D76" s="1450" t="s">
        <v>11</v>
      </c>
      <c r="E76" s="1449"/>
      <c r="F76" s="1448" t="s">
        <v>11</v>
      </c>
      <c r="M76" s="1918"/>
      <c r="N76" s="1445">
        <f>C76*M76</f>
        <v>0</v>
      </c>
    </row>
    <row r="77" spans="1:14">
      <c r="A77" s="1452"/>
      <c r="B77" s="1446"/>
      <c r="C77" s="1457"/>
      <c r="D77" s="1450"/>
      <c r="E77" s="1449"/>
      <c r="F77" s="1448"/>
      <c r="M77" s="1918"/>
      <c r="N77" s="1445"/>
    </row>
    <row r="78" spans="1:14" ht="26.4">
      <c r="A78" s="1452" t="s">
        <v>6</v>
      </c>
      <c r="B78" s="1446" t="s">
        <v>1005</v>
      </c>
      <c r="C78" s="1451">
        <v>3</v>
      </c>
      <c r="D78" s="1450" t="s">
        <v>46</v>
      </c>
      <c r="E78" s="1449"/>
      <c r="F78" s="1448" t="s">
        <v>46</v>
      </c>
      <c r="M78" s="1918"/>
      <c r="N78" s="1445">
        <f>C78*M78</f>
        <v>0</v>
      </c>
    </row>
    <row r="79" spans="1:14">
      <c r="A79" s="1452"/>
      <c r="B79" s="1446"/>
      <c r="C79" s="1451"/>
      <c r="D79" s="1450"/>
      <c r="E79" s="1449"/>
      <c r="F79" s="1448"/>
      <c r="M79" s="1918"/>
      <c r="N79" s="1445"/>
    </row>
    <row r="80" spans="1:14" ht="39.6">
      <c r="A80" s="1452" t="s">
        <v>5</v>
      </c>
      <c r="B80" s="1446" t="s">
        <v>1006</v>
      </c>
      <c r="C80" s="1451">
        <v>1</v>
      </c>
      <c r="D80" s="1450" t="s">
        <v>1007</v>
      </c>
      <c r="E80" s="1449"/>
      <c r="F80" s="1448" t="s">
        <v>1007</v>
      </c>
      <c r="M80" s="1918"/>
      <c r="N80" s="1445">
        <f>C80*M80</f>
        <v>0</v>
      </c>
    </row>
    <row r="81" spans="1:14">
      <c r="B81" s="1446"/>
      <c r="M81" s="1918"/>
      <c r="N81" s="1445"/>
    </row>
    <row r="82" spans="1:14" ht="26.4">
      <c r="A82" s="1456" t="s">
        <v>4</v>
      </c>
      <c r="B82" s="1446" t="s">
        <v>1008</v>
      </c>
      <c r="C82" s="1230">
        <v>3</v>
      </c>
      <c r="D82" s="1230" t="s">
        <v>40</v>
      </c>
      <c r="F82" s="1229" t="s">
        <v>40</v>
      </c>
      <c r="M82" s="1918"/>
      <c r="N82" s="1445">
        <f>C82*M82</f>
        <v>0</v>
      </c>
    </row>
    <row r="83" spans="1:14">
      <c r="A83" s="1455"/>
      <c r="B83" s="1446"/>
      <c r="C83" s="1450"/>
      <c r="D83" s="1454"/>
      <c r="E83" s="1453"/>
      <c r="F83" s="1448"/>
      <c r="M83" s="1918"/>
      <c r="N83" s="1445"/>
    </row>
    <row r="84" spans="1:14" ht="26.4">
      <c r="A84" s="1452" t="s">
        <v>232</v>
      </c>
      <c r="B84" s="1446" t="s">
        <v>1009</v>
      </c>
      <c r="C84" s="1451">
        <v>20</v>
      </c>
      <c r="D84" s="1450" t="s">
        <v>113</v>
      </c>
      <c r="E84" s="1449"/>
      <c r="F84" s="1448" t="s">
        <v>113</v>
      </c>
      <c r="M84" s="1918"/>
      <c r="N84" s="1445">
        <f>C84*M84</f>
        <v>0</v>
      </c>
    </row>
    <row r="85" spans="1:14">
      <c r="A85" s="1452"/>
      <c r="B85" s="1446"/>
      <c r="C85" s="1451"/>
      <c r="D85" s="1450"/>
      <c r="E85" s="1449"/>
      <c r="F85" s="1448"/>
      <c r="M85" s="1918"/>
      <c r="N85" s="1445"/>
    </row>
    <row r="86" spans="1:14">
      <c r="A86" s="1452" t="s">
        <v>244</v>
      </c>
      <c r="B86" s="1446" t="s">
        <v>1010</v>
      </c>
      <c r="C86" s="1451">
        <v>10</v>
      </c>
      <c r="D86" s="1450" t="s">
        <v>20</v>
      </c>
      <c r="E86" s="1449"/>
      <c r="F86" s="1448" t="s">
        <v>20</v>
      </c>
      <c r="M86" s="1918"/>
      <c r="N86" s="1445">
        <f>C86*M86</f>
        <v>0</v>
      </c>
    </row>
    <row r="87" spans="1:14">
      <c r="M87" s="1918"/>
      <c r="N87" s="1445"/>
    </row>
    <row r="88" spans="1:14" ht="79.2">
      <c r="A88" s="1452" t="s">
        <v>284</v>
      </c>
      <c r="B88" s="1446" t="s">
        <v>1459</v>
      </c>
      <c r="C88" s="1451">
        <v>1</v>
      </c>
      <c r="D88" s="1450" t="s">
        <v>764</v>
      </c>
      <c r="E88" s="1449"/>
      <c r="F88" s="1448" t="s">
        <v>764</v>
      </c>
      <c r="M88" s="1918"/>
      <c r="N88" s="1445">
        <f>C88*M88</f>
        <v>0</v>
      </c>
    </row>
    <row r="89" spans="1:14">
      <c r="M89" s="1918"/>
      <c r="N89" s="1445"/>
    </row>
    <row r="90" spans="1:14">
      <c r="M90" s="1918"/>
      <c r="N90" s="1445"/>
    </row>
    <row r="91" spans="1:14">
      <c r="A91" s="1266" t="s">
        <v>537</v>
      </c>
      <c r="B91" s="1447" t="s">
        <v>1014</v>
      </c>
      <c r="M91" s="1918"/>
      <c r="N91" s="1445"/>
    </row>
    <row r="92" spans="1:14" ht="39.6">
      <c r="B92" s="1446" t="s">
        <v>1015</v>
      </c>
      <c r="C92" s="1230">
        <v>15</v>
      </c>
      <c r="D92" s="1230" t="s">
        <v>1016</v>
      </c>
      <c r="F92" s="1229" t="s">
        <v>1016</v>
      </c>
      <c r="M92" s="1918"/>
      <c r="N92" s="1445">
        <f>SUM(N18:N88)*C92/100</f>
        <v>0</v>
      </c>
    </row>
    <row r="93" spans="1:14">
      <c r="M93" s="1918"/>
      <c r="N93" s="1445"/>
    </row>
    <row r="94" spans="1:14" ht="15.6">
      <c r="A94" s="1441"/>
      <c r="B94" s="1079" t="s">
        <v>1017</v>
      </c>
      <c r="C94" s="1444"/>
      <c r="D94" s="1444"/>
      <c r="E94" s="1443"/>
      <c r="F94" s="1442"/>
      <c r="G94" s="1441"/>
      <c r="H94" s="1441"/>
      <c r="I94" s="1441"/>
      <c r="J94" s="1441"/>
      <c r="K94" s="1441"/>
      <c r="L94" s="1441"/>
      <c r="M94" s="1918"/>
      <c r="N94" s="1440">
        <f>SUM(N10:N92)</f>
        <v>0</v>
      </c>
    </row>
    <row r="95" spans="1:14">
      <c r="M95" s="1918"/>
    </row>
    <row r="96" spans="1:14" ht="17.399999999999999">
      <c r="A96" s="1083"/>
      <c r="B96" s="1084" t="s">
        <v>1018</v>
      </c>
      <c r="C96" s="1085"/>
      <c r="D96" s="1085"/>
      <c r="E96" s="1085"/>
      <c r="F96" s="1086"/>
      <c r="G96" s="1087"/>
      <c r="H96" s="1088"/>
      <c r="I96" s="1089"/>
      <c r="J96" s="1090"/>
      <c r="K96" s="1089"/>
      <c r="L96" s="1088"/>
      <c r="M96" s="1918"/>
      <c r="N96" s="1088"/>
    </row>
    <row r="97" spans="1:14" ht="41.4">
      <c r="A97" s="1091" t="s">
        <v>951</v>
      </c>
      <c r="B97" s="1092" t="s">
        <v>952</v>
      </c>
      <c r="C97" s="1093" t="s">
        <v>953</v>
      </c>
      <c r="D97" s="1093" t="s">
        <v>1019</v>
      </c>
      <c r="E97" s="1093" t="s">
        <v>1020</v>
      </c>
      <c r="F97" s="1093" t="s">
        <v>330</v>
      </c>
      <c r="G97" s="1094" t="s">
        <v>1021</v>
      </c>
      <c r="H97" s="1095" t="s">
        <v>1022</v>
      </c>
      <c r="I97" s="1095" t="s">
        <v>1023</v>
      </c>
      <c r="J97" s="1094" t="s">
        <v>1024</v>
      </c>
      <c r="K97" s="1095" t="s">
        <v>1025</v>
      </c>
      <c r="L97" s="1096" t="s">
        <v>1026</v>
      </c>
      <c r="M97" s="1918"/>
      <c r="N97" s="1097" t="s">
        <v>1028</v>
      </c>
    </row>
    <row r="98" spans="1:14" ht="15.6">
      <c r="A98" s="1091"/>
      <c r="B98" s="1092"/>
      <c r="C98" s="1093"/>
      <c r="D98" s="1093"/>
      <c r="E98" s="1093"/>
      <c r="F98" s="1093"/>
      <c r="G98" s="1098"/>
      <c r="H98" s="1095"/>
      <c r="I98" s="1095"/>
      <c r="J98" s="1094"/>
      <c r="K98" s="1099"/>
      <c r="L98" s="1096"/>
      <c r="M98" s="1918"/>
      <c r="N98" s="1097"/>
    </row>
    <row r="99" spans="1:14" ht="39.6">
      <c r="A99" s="1100">
        <v>1</v>
      </c>
      <c r="B99" s="1439" t="s">
        <v>1458</v>
      </c>
      <c r="C99" s="1102"/>
      <c r="D99" s="1102"/>
      <c r="E99" s="1102"/>
      <c r="F99" s="1103"/>
      <c r="G99" s="1104"/>
      <c r="H99" s="1105"/>
      <c r="I99" s="1106"/>
      <c r="J99" s="1107"/>
      <c r="K99" s="1106"/>
      <c r="L99" s="1105"/>
      <c r="M99" s="1918"/>
      <c r="N99" s="1105"/>
    </row>
    <row r="100" spans="1:14">
      <c r="A100" s="1108"/>
      <c r="B100" s="1109" t="s">
        <v>1029</v>
      </c>
      <c r="C100" s="1102">
        <v>27</v>
      </c>
      <c r="D100" s="1102"/>
      <c r="E100" s="1102">
        <f>C100-D100</f>
        <v>27</v>
      </c>
      <c r="F100" s="1103" t="s">
        <v>701</v>
      </c>
      <c r="G100" s="1104"/>
      <c r="H100" s="1110">
        <f>C100*G100</f>
        <v>0</v>
      </c>
      <c r="I100" s="1111">
        <f>D100*G100</f>
        <v>0</v>
      </c>
      <c r="J100" s="1107"/>
      <c r="K100" s="1111">
        <f>C100*J100</f>
        <v>0</v>
      </c>
      <c r="L100" s="1110"/>
      <c r="M100" s="1918"/>
      <c r="N100" s="1110">
        <f>C100*M100</f>
        <v>0</v>
      </c>
    </row>
    <row r="101" spans="1:14">
      <c r="A101" s="1108"/>
      <c r="B101" s="1109"/>
      <c r="C101" s="1102"/>
      <c r="D101" s="1102"/>
      <c r="E101" s="1102"/>
      <c r="F101" s="1103"/>
      <c r="G101" s="1104"/>
      <c r="H101" s="1110"/>
      <c r="I101" s="1111"/>
      <c r="J101" s="1107"/>
      <c r="K101" s="1111"/>
      <c r="L101" s="1110"/>
      <c r="M101" s="1918"/>
      <c r="N101" s="1110"/>
    </row>
    <row r="102" spans="1:14">
      <c r="A102" s="1108"/>
      <c r="B102" s="1109" t="s">
        <v>1030</v>
      </c>
      <c r="C102" s="1102">
        <f>SUM(C100:C100)</f>
        <v>27</v>
      </c>
      <c r="D102" s="1102"/>
      <c r="E102" s="1102"/>
      <c r="F102" s="1103" t="s">
        <v>701</v>
      </c>
      <c r="G102" s="1104"/>
      <c r="H102" s="1110"/>
      <c r="I102" s="1111"/>
      <c r="J102" s="1107"/>
      <c r="K102" s="1111"/>
      <c r="L102" s="1110"/>
      <c r="M102" s="1918"/>
      <c r="N102" s="1110"/>
    </row>
    <row r="103" spans="1:14">
      <c r="A103" s="1108"/>
      <c r="B103" s="1112"/>
      <c r="C103" s="1102"/>
      <c r="D103" s="1102"/>
      <c r="E103" s="1102"/>
      <c r="F103" s="1103"/>
      <c r="G103" s="1113"/>
      <c r="H103" s="1110"/>
      <c r="I103" s="1111"/>
      <c r="J103" s="1114"/>
      <c r="K103" s="1111"/>
      <c r="L103" s="1110"/>
      <c r="M103" s="1918"/>
      <c r="N103" s="1110"/>
    </row>
    <row r="104" spans="1:14" ht="26.4">
      <c r="A104" s="1115">
        <f>COUNT($A$6:A103)+1</f>
        <v>2</v>
      </c>
      <c r="B104" s="1116" t="s">
        <v>1031</v>
      </c>
      <c r="C104" s="1102"/>
      <c r="D104" s="1102"/>
      <c r="E104" s="1102">
        <f>C104-D104</f>
        <v>0</v>
      </c>
      <c r="F104" s="1103"/>
      <c r="G104" s="1104"/>
      <c r="H104" s="1110">
        <f>C104*G104</f>
        <v>0</v>
      </c>
      <c r="I104" s="1111">
        <f>D104*G104</f>
        <v>0</v>
      </c>
      <c r="J104" s="1107"/>
      <c r="K104" s="1111">
        <f>C104*J104</f>
        <v>0</v>
      </c>
      <c r="L104" s="1110"/>
      <c r="M104" s="1918"/>
      <c r="N104" s="1110"/>
    </row>
    <row r="105" spans="1:14">
      <c r="A105" s="1108"/>
      <c r="B105" s="1112" t="s">
        <v>1029</v>
      </c>
      <c r="C105" s="1102">
        <v>1</v>
      </c>
      <c r="D105" s="1102"/>
      <c r="E105" s="1102"/>
      <c r="F105" s="1103" t="s">
        <v>11</v>
      </c>
      <c r="G105" s="1113"/>
      <c r="H105" s="1110"/>
      <c r="I105" s="1111"/>
      <c r="J105" s="1114"/>
      <c r="K105" s="1111"/>
      <c r="L105" s="1110"/>
      <c r="M105" s="1918"/>
      <c r="N105" s="1110">
        <f>C105*M105</f>
        <v>0</v>
      </c>
    </row>
    <row r="106" spans="1:14">
      <c r="A106" s="1108"/>
      <c r="B106" s="1112"/>
      <c r="C106" s="1102"/>
      <c r="D106" s="1102"/>
      <c r="E106" s="1102"/>
      <c r="F106" s="1103"/>
      <c r="G106" s="1113"/>
      <c r="H106" s="1110"/>
      <c r="I106" s="1111"/>
      <c r="J106" s="1114"/>
      <c r="K106" s="1111"/>
      <c r="L106" s="1110"/>
      <c r="M106" s="1918"/>
      <c r="N106" s="1110"/>
    </row>
    <row r="107" spans="1:14">
      <c r="A107" s="1115">
        <f>COUNT($A$6:A105)+1</f>
        <v>3</v>
      </c>
      <c r="B107" s="1116" t="s">
        <v>1457</v>
      </c>
      <c r="C107" s="1102"/>
      <c r="D107" s="1102"/>
      <c r="E107" s="1102">
        <f>C107-D107</f>
        <v>0</v>
      </c>
      <c r="F107" s="1103"/>
      <c r="G107" s="1104"/>
      <c r="H107" s="1110">
        <f>C107*G107</f>
        <v>0</v>
      </c>
      <c r="I107" s="1111">
        <f>D107*G107</f>
        <v>0</v>
      </c>
      <c r="J107" s="1107"/>
      <c r="K107" s="1111">
        <f>C107*J107</f>
        <v>0</v>
      </c>
      <c r="L107" s="1110"/>
      <c r="M107" s="1918"/>
      <c r="N107" s="1110"/>
    </row>
    <row r="108" spans="1:14">
      <c r="A108" s="1108"/>
      <c r="B108" s="1112" t="s">
        <v>1029</v>
      </c>
      <c r="C108" s="1102">
        <v>1</v>
      </c>
      <c r="D108" s="1102"/>
      <c r="E108" s="1102"/>
      <c r="F108" s="1103" t="s">
        <v>11</v>
      </c>
      <c r="G108" s="1113"/>
      <c r="H108" s="1110"/>
      <c r="I108" s="1111"/>
      <c r="J108" s="1114"/>
      <c r="K108" s="1111"/>
      <c r="L108" s="1110"/>
      <c r="M108" s="1918"/>
      <c r="N108" s="1110">
        <f>C108*M108</f>
        <v>0</v>
      </c>
    </row>
    <row r="109" spans="1:14">
      <c r="A109" s="1108"/>
      <c r="B109" s="1112"/>
      <c r="C109" s="1102"/>
      <c r="D109" s="1102"/>
      <c r="E109" s="1102"/>
      <c r="F109" s="1103"/>
      <c r="G109" s="1113"/>
      <c r="H109" s="1110"/>
      <c r="I109" s="1111"/>
      <c r="J109" s="1114"/>
      <c r="K109" s="1111"/>
      <c r="L109" s="1110"/>
      <c r="M109" s="1918"/>
      <c r="N109" s="1110"/>
    </row>
    <row r="110" spans="1:14">
      <c r="A110" s="1115">
        <f>COUNT($A$6:A109)+1</f>
        <v>4</v>
      </c>
      <c r="B110" s="1116" t="s">
        <v>1035</v>
      </c>
      <c r="C110" s="1102"/>
      <c r="D110" s="1102"/>
      <c r="E110" s="1102">
        <f>C110-D110</f>
        <v>0</v>
      </c>
      <c r="F110" s="1103"/>
      <c r="G110" s="1104"/>
      <c r="H110" s="1110">
        <f>C110*G110</f>
        <v>0</v>
      </c>
      <c r="I110" s="1111">
        <f>D110*G110</f>
        <v>0</v>
      </c>
      <c r="J110" s="1107"/>
      <c r="K110" s="1111">
        <f>C110*J110</f>
        <v>0</v>
      </c>
      <c r="L110" s="1110"/>
      <c r="M110" s="1918"/>
      <c r="N110" s="1110"/>
    </row>
    <row r="111" spans="1:14">
      <c r="A111" s="1108"/>
      <c r="B111" s="1112" t="s">
        <v>1036</v>
      </c>
      <c r="C111" s="1102">
        <v>2</v>
      </c>
      <c r="D111" s="1102"/>
      <c r="E111" s="1102"/>
      <c r="F111" s="1103" t="s">
        <v>11</v>
      </c>
      <c r="G111" s="1113"/>
      <c r="H111" s="1110"/>
      <c r="I111" s="1111"/>
      <c r="J111" s="1114"/>
      <c r="K111" s="1111"/>
      <c r="L111" s="1110"/>
      <c r="M111" s="1918"/>
      <c r="N111" s="1110">
        <f>C111*M111</f>
        <v>0</v>
      </c>
    </row>
    <row r="112" spans="1:14">
      <c r="A112" s="1108"/>
      <c r="B112" s="1112"/>
      <c r="C112" s="1102"/>
      <c r="D112" s="1102"/>
      <c r="E112" s="1102"/>
      <c r="F112" s="1103"/>
      <c r="G112" s="1113"/>
      <c r="H112" s="1110"/>
      <c r="I112" s="1111"/>
      <c r="J112" s="1114"/>
      <c r="K112" s="1111"/>
      <c r="L112" s="1110"/>
      <c r="M112" s="1918"/>
      <c r="N112" s="1110"/>
    </row>
    <row r="113" spans="1:14">
      <c r="A113" s="1115">
        <f>COUNT($A$6:A112)+1</f>
        <v>5</v>
      </c>
      <c r="B113" s="1116" t="s">
        <v>1037</v>
      </c>
      <c r="C113" s="1102"/>
      <c r="D113" s="1102"/>
      <c r="E113" s="1102">
        <f>C113-D113</f>
        <v>0</v>
      </c>
      <c r="F113" s="1103"/>
      <c r="G113" s="1104"/>
      <c r="H113" s="1110">
        <f>C113*G113</f>
        <v>0</v>
      </c>
      <c r="I113" s="1111">
        <f>D113*G113</f>
        <v>0</v>
      </c>
      <c r="J113" s="1107"/>
      <c r="K113" s="1111">
        <f>C113*J113</f>
        <v>0</v>
      </c>
      <c r="L113" s="1110"/>
      <c r="M113" s="1918"/>
      <c r="N113" s="1110"/>
    </row>
    <row r="114" spans="1:14">
      <c r="A114" s="1108"/>
      <c r="B114" s="1112" t="s">
        <v>1029</v>
      </c>
      <c r="C114" s="1102">
        <v>2</v>
      </c>
      <c r="D114" s="1102"/>
      <c r="E114" s="1102"/>
      <c r="F114" s="1103" t="s">
        <v>11</v>
      </c>
      <c r="G114" s="1113"/>
      <c r="H114" s="1110"/>
      <c r="I114" s="1111"/>
      <c r="J114" s="1114"/>
      <c r="K114" s="1111"/>
      <c r="L114" s="1110"/>
      <c r="M114" s="1918"/>
      <c r="N114" s="1110">
        <f>C114*M114</f>
        <v>0</v>
      </c>
    </row>
    <row r="115" spans="1:14">
      <c r="A115" s="1108"/>
      <c r="B115" s="1112"/>
      <c r="C115" s="1102"/>
      <c r="D115" s="1102"/>
      <c r="E115" s="1102"/>
      <c r="F115" s="1103"/>
      <c r="G115" s="1113"/>
      <c r="H115" s="1110"/>
      <c r="I115" s="1111"/>
      <c r="J115" s="1114"/>
      <c r="K115" s="1111"/>
      <c r="L115" s="1110"/>
      <c r="M115" s="1918"/>
      <c r="N115" s="1110"/>
    </row>
    <row r="116" spans="1:14">
      <c r="A116" s="1115">
        <f>COUNT($A$6:A115)+1</f>
        <v>6</v>
      </c>
      <c r="B116" s="1116" t="s">
        <v>1038</v>
      </c>
      <c r="C116" s="1102"/>
      <c r="D116" s="1102"/>
      <c r="E116" s="1102">
        <f>C116-D116</f>
        <v>0</v>
      </c>
      <c r="F116" s="1103"/>
      <c r="G116" s="1104"/>
      <c r="H116" s="1110">
        <f>C116*G116</f>
        <v>0</v>
      </c>
      <c r="I116" s="1111">
        <f>D116*G116</f>
        <v>0</v>
      </c>
      <c r="J116" s="1107"/>
      <c r="K116" s="1111">
        <f>C116*J116</f>
        <v>0</v>
      </c>
      <c r="L116" s="1110"/>
      <c r="M116" s="1918"/>
      <c r="N116" s="1110"/>
    </row>
    <row r="117" spans="1:14">
      <c r="A117" s="1108"/>
      <c r="B117" s="1112" t="s">
        <v>1039</v>
      </c>
      <c r="C117" s="1102">
        <v>2</v>
      </c>
      <c r="D117" s="1102"/>
      <c r="E117" s="1102"/>
      <c r="F117" s="1103" t="s">
        <v>11</v>
      </c>
      <c r="G117" s="1113"/>
      <c r="H117" s="1110"/>
      <c r="I117" s="1111"/>
      <c r="J117" s="1114"/>
      <c r="K117" s="1111"/>
      <c r="L117" s="1110"/>
      <c r="M117" s="1918"/>
      <c r="N117" s="1110">
        <f>C117*M117</f>
        <v>0</v>
      </c>
    </row>
    <row r="118" spans="1:14">
      <c r="A118" s="1117"/>
      <c r="B118" s="1118"/>
      <c r="C118" s="1119"/>
      <c r="D118" s="1119"/>
      <c r="E118" s="1119">
        <f>C118-D118</f>
        <v>0</v>
      </c>
      <c r="F118" s="1120"/>
      <c r="G118" s="1121"/>
      <c r="H118" s="1122">
        <f>C118*G118</f>
        <v>0</v>
      </c>
      <c r="I118" s="1123">
        <f>D118*G118</f>
        <v>0</v>
      </c>
      <c r="J118" s="1124"/>
      <c r="K118" s="1123">
        <f>C118*J118</f>
        <v>0</v>
      </c>
      <c r="L118" s="1122"/>
      <c r="M118" s="1918"/>
      <c r="N118" s="1122"/>
    </row>
    <row r="119" spans="1:14">
      <c r="A119" s="1115">
        <f>COUNT($A$6:A118)+1</f>
        <v>7</v>
      </c>
      <c r="B119" s="1125" t="s">
        <v>1040</v>
      </c>
      <c r="C119" s="1126"/>
      <c r="D119" s="1126"/>
      <c r="E119" s="1105"/>
      <c r="F119" s="1127"/>
      <c r="G119" s="1128"/>
      <c r="H119" s="1105"/>
      <c r="I119" s="1105"/>
      <c r="J119" s="1128"/>
      <c r="K119" s="1105"/>
      <c r="L119" s="1105"/>
      <c r="M119" s="1918"/>
      <c r="N119" s="1105"/>
    </row>
    <row r="120" spans="1:14">
      <c r="A120" s="1115"/>
      <c r="B120" s="1129" t="s">
        <v>1041</v>
      </c>
      <c r="C120" s="1102">
        <v>45</v>
      </c>
      <c r="D120" s="1126"/>
      <c r="E120" s="1105"/>
      <c r="F120" s="1127" t="s">
        <v>701</v>
      </c>
      <c r="G120" s="1128"/>
      <c r="H120" s="1105"/>
      <c r="I120" s="1105"/>
      <c r="J120" s="1128"/>
      <c r="K120" s="1105"/>
      <c r="L120" s="1105"/>
      <c r="M120" s="1918"/>
      <c r="N120" s="1105">
        <f>C120*M120</f>
        <v>0</v>
      </c>
    </row>
    <row r="121" spans="1:14">
      <c r="A121" s="1115"/>
      <c r="B121" s="1129"/>
      <c r="C121" s="1102"/>
      <c r="D121" s="1126"/>
      <c r="E121" s="1105"/>
      <c r="F121" s="1127"/>
      <c r="G121" s="1128"/>
      <c r="H121" s="1105"/>
      <c r="I121" s="1105"/>
      <c r="J121" s="1128"/>
      <c r="K121" s="1105"/>
      <c r="L121" s="1105"/>
      <c r="M121" s="1918"/>
      <c r="N121" s="1105"/>
    </row>
    <row r="122" spans="1:14" ht="92.4">
      <c r="A122" s="1115">
        <f>COUNT($A$6:A121)+1</f>
        <v>8</v>
      </c>
      <c r="B122" s="1439" t="s">
        <v>1042</v>
      </c>
      <c r="C122" s="1102"/>
      <c r="D122" s="1102"/>
      <c r="E122" s="1102"/>
      <c r="F122" s="1103"/>
      <c r="G122" s="1104"/>
      <c r="H122" s="1105"/>
      <c r="I122" s="1106"/>
      <c r="J122" s="1107"/>
      <c r="K122" s="1106"/>
      <c r="L122" s="1105"/>
      <c r="M122" s="1918"/>
      <c r="N122" s="1105"/>
    </row>
    <row r="123" spans="1:14">
      <c r="A123" s="1108"/>
      <c r="B123" s="1109" t="s">
        <v>1043</v>
      </c>
      <c r="C123" s="1102">
        <v>23</v>
      </c>
      <c r="D123" s="1102"/>
      <c r="E123" s="1102">
        <f>C123-D123</f>
        <v>23</v>
      </c>
      <c r="F123" s="1103" t="s">
        <v>701</v>
      </c>
      <c r="G123" s="1104"/>
      <c r="H123" s="1110">
        <f>C123*G123</f>
        <v>0</v>
      </c>
      <c r="I123" s="1111">
        <f>D123*G123</f>
        <v>0</v>
      </c>
      <c r="J123" s="1107"/>
      <c r="K123" s="1111">
        <f>C123*J123</f>
        <v>0</v>
      </c>
      <c r="L123" s="1110"/>
      <c r="M123" s="1918"/>
      <c r="N123" s="1110">
        <f>C123*M123</f>
        <v>0</v>
      </c>
    </row>
    <row r="124" spans="1:14">
      <c r="A124" s="1108"/>
      <c r="B124" s="1109"/>
      <c r="C124" s="1102"/>
      <c r="D124" s="1102"/>
      <c r="E124" s="1102"/>
      <c r="F124" s="1103"/>
      <c r="G124" s="1104"/>
      <c r="H124" s="1110"/>
      <c r="I124" s="1111"/>
      <c r="J124" s="1107"/>
      <c r="K124" s="1111"/>
      <c r="L124" s="1110"/>
      <c r="M124" s="1918"/>
      <c r="N124" s="1110"/>
    </row>
    <row r="125" spans="1:14" ht="26.4">
      <c r="A125" s="1115">
        <f>COUNT($A$6:A124)+1</f>
        <v>9</v>
      </c>
      <c r="B125" s="1439" t="s">
        <v>1044</v>
      </c>
      <c r="C125" s="1102"/>
      <c r="D125" s="1102"/>
      <c r="E125" s="1102"/>
      <c r="F125" s="1103"/>
      <c r="G125" s="1104"/>
      <c r="H125" s="1105"/>
      <c r="I125" s="1106"/>
      <c r="J125" s="1107"/>
      <c r="K125" s="1106"/>
      <c r="L125" s="1105"/>
      <c r="M125" s="1918"/>
      <c r="N125" s="1105"/>
    </row>
    <row r="126" spans="1:14">
      <c r="A126" s="1108"/>
      <c r="B126" s="1109" t="s">
        <v>1045</v>
      </c>
      <c r="C126" s="1102">
        <v>4</v>
      </c>
      <c r="D126" s="1102"/>
      <c r="E126" s="1102">
        <f>C126-D126</f>
        <v>4</v>
      </c>
      <c r="F126" s="1103" t="s">
        <v>11</v>
      </c>
      <c r="G126" s="1104"/>
      <c r="H126" s="1110">
        <f>C126*G126</f>
        <v>0</v>
      </c>
      <c r="I126" s="1111">
        <f>D126*G126</f>
        <v>0</v>
      </c>
      <c r="J126" s="1107"/>
      <c r="K126" s="1111">
        <f>C126*J126</f>
        <v>0</v>
      </c>
      <c r="L126" s="1110"/>
      <c r="M126" s="1918"/>
      <c r="N126" s="1110">
        <f>C126*M126</f>
        <v>0</v>
      </c>
    </row>
    <row r="127" spans="1:14">
      <c r="A127" s="1108"/>
      <c r="B127" s="1109"/>
      <c r="C127" s="1102"/>
      <c r="D127" s="1102"/>
      <c r="E127" s="1102"/>
      <c r="F127" s="1103"/>
      <c r="G127" s="1104"/>
      <c r="H127" s="1110"/>
      <c r="I127" s="1111"/>
      <c r="J127" s="1107"/>
      <c r="K127" s="1111"/>
      <c r="L127" s="1110"/>
      <c r="M127" s="1918"/>
      <c r="N127" s="1110"/>
    </row>
    <row r="128" spans="1:14" ht="26.4">
      <c r="A128" s="1115">
        <f>COUNT($A$6:A126)+1</f>
        <v>10</v>
      </c>
      <c r="B128" s="1439" t="s">
        <v>1046</v>
      </c>
      <c r="C128" s="1102"/>
      <c r="D128" s="1102"/>
      <c r="E128" s="1102"/>
      <c r="F128" s="1103"/>
      <c r="G128" s="1104"/>
      <c r="H128" s="1105"/>
      <c r="I128" s="1106"/>
      <c r="J128" s="1107"/>
      <c r="K128" s="1106"/>
      <c r="L128" s="1105"/>
      <c r="M128" s="1918"/>
      <c r="N128" s="1105"/>
    </row>
    <row r="129" spans="1:14">
      <c r="A129" s="1108"/>
      <c r="B129" s="1109"/>
      <c r="C129" s="1102">
        <v>1</v>
      </c>
      <c r="D129" s="1102"/>
      <c r="E129" s="1102">
        <f>C129-D129</f>
        <v>1</v>
      </c>
      <c r="F129" s="1103" t="s">
        <v>1007</v>
      </c>
      <c r="G129" s="1104"/>
      <c r="H129" s="1110">
        <f>C129*G129</f>
        <v>0</v>
      </c>
      <c r="I129" s="1111">
        <f>D129*G129</f>
        <v>0</v>
      </c>
      <c r="J129" s="1107"/>
      <c r="K129" s="1111">
        <f>C129*J129</f>
        <v>0</v>
      </c>
      <c r="L129" s="1110"/>
      <c r="M129" s="1918"/>
      <c r="N129" s="1110">
        <f>C129*M129</f>
        <v>0</v>
      </c>
    </row>
    <row r="130" spans="1:14">
      <c r="A130" s="1108"/>
      <c r="B130" s="1109"/>
      <c r="C130" s="1102"/>
      <c r="D130" s="1102"/>
      <c r="E130" s="1102"/>
      <c r="F130" s="1103"/>
      <c r="G130" s="1104"/>
      <c r="H130" s="1110"/>
      <c r="I130" s="1111"/>
      <c r="J130" s="1107"/>
      <c r="K130" s="1111"/>
      <c r="L130" s="1110"/>
      <c r="M130" s="1918"/>
      <c r="N130" s="1110"/>
    </row>
    <row r="131" spans="1:14" ht="52.8">
      <c r="A131" s="1115">
        <f>COUNT($A$6:A126)+1</f>
        <v>10</v>
      </c>
      <c r="B131" s="1439" t="s">
        <v>1456</v>
      </c>
      <c r="C131" s="1102"/>
      <c r="D131" s="1102"/>
      <c r="E131" s="1102"/>
      <c r="F131" s="1103"/>
      <c r="G131" s="1104"/>
      <c r="H131" s="1105"/>
      <c r="I131" s="1106"/>
      <c r="J131" s="1107"/>
      <c r="K131" s="1106"/>
      <c r="L131" s="1105"/>
      <c r="M131" s="1918"/>
      <c r="N131" s="1105"/>
    </row>
    <row r="132" spans="1:14">
      <c r="A132" s="1108"/>
      <c r="B132" s="1109"/>
      <c r="C132" s="1102">
        <v>1</v>
      </c>
      <c r="D132" s="1102"/>
      <c r="E132" s="1102">
        <f>C132-D132</f>
        <v>1</v>
      </c>
      <c r="F132" s="1103" t="s">
        <v>1048</v>
      </c>
      <c r="G132" s="1104"/>
      <c r="H132" s="1110">
        <f>C132*G132</f>
        <v>0</v>
      </c>
      <c r="I132" s="1111">
        <f>D132*G132</f>
        <v>0</v>
      </c>
      <c r="J132" s="1107"/>
      <c r="K132" s="1111">
        <f>C132*J132</f>
        <v>0</v>
      </c>
      <c r="L132" s="1110"/>
      <c r="M132" s="1918"/>
      <c r="N132" s="1110">
        <f>C132*M132</f>
        <v>0</v>
      </c>
    </row>
    <row r="133" spans="1:14">
      <c r="A133" s="1108"/>
      <c r="B133" s="1109"/>
      <c r="C133" s="1102"/>
      <c r="D133" s="1102"/>
      <c r="E133" s="1102"/>
      <c r="F133" s="1103"/>
      <c r="G133" s="1104"/>
      <c r="H133" s="1110"/>
      <c r="I133" s="1111"/>
      <c r="J133" s="1107"/>
      <c r="K133" s="1111"/>
      <c r="L133" s="1110"/>
      <c r="M133" s="1918"/>
      <c r="N133" s="1110"/>
    </row>
    <row r="134" spans="1:14" ht="26.4">
      <c r="A134" s="1115">
        <f>COUNT($A$6:A133)+1</f>
        <v>12</v>
      </c>
      <c r="B134" s="1439" t="s">
        <v>1049</v>
      </c>
      <c r="C134" s="1102"/>
      <c r="D134" s="1102"/>
      <c r="E134" s="1102"/>
      <c r="F134" s="1103"/>
      <c r="G134" s="1104"/>
      <c r="H134" s="1105"/>
      <c r="I134" s="1106"/>
      <c r="J134" s="1107"/>
      <c r="K134" s="1106"/>
      <c r="L134" s="1105"/>
      <c r="M134" s="1918"/>
      <c r="N134" s="1105"/>
    </row>
    <row r="135" spans="1:14">
      <c r="A135" s="1108"/>
      <c r="B135" s="1109"/>
      <c r="C135" s="1102">
        <v>30</v>
      </c>
      <c r="D135" s="1102"/>
      <c r="E135" s="1102">
        <f>C135-D135</f>
        <v>30</v>
      </c>
      <c r="F135" s="1103" t="s">
        <v>701</v>
      </c>
      <c r="G135" s="1104"/>
      <c r="H135" s="1110">
        <f>C135*G135</f>
        <v>0</v>
      </c>
      <c r="I135" s="1111">
        <f>D135*G135</f>
        <v>0</v>
      </c>
      <c r="J135" s="1107"/>
      <c r="K135" s="1111">
        <f>C135*J135</f>
        <v>0</v>
      </c>
      <c r="L135" s="1110"/>
      <c r="M135" s="1918"/>
      <c r="N135" s="1110">
        <f>C135*M135</f>
        <v>0</v>
      </c>
    </row>
    <row r="136" spans="1:14">
      <c r="A136" s="1115"/>
      <c r="B136" s="1129"/>
      <c r="C136" s="1102"/>
      <c r="D136" s="1126"/>
      <c r="E136" s="1105"/>
      <c r="F136" s="1127"/>
      <c r="G136" s="1128"/>
      <c r="H136" s="1105"/>
      <c r="I136" s="1105"/>
      <c r="J136" s="1128"/>
      <c r="K136" s="1105"/>
      <c r="L136" s="1105"/>
      <c r="M136" s="1918"/>
      <c r="N136" s="1105"/>
    </row>
    <row r="137" spans="1:14">
      <c r="A137" s="1115">
        <f>COUNT($A$6:A136)+1</f>
        <v>13</v>
      </c>
      <c r="B137" s="1125" t="s">
        <v>1050</v>
      </c>
      <c r="C137" s="1102"/>
      <c r="D137" s="1126"/>
      <c r="E137" s="1105"/>
      <c r="F137" s="1127"/>
      <c r="G137" s="1128"/>
      <c r="H137" s="1105"/>
      <c r="I137" s="1105"/>
      <c r="J137" s="1128"/>
      <c r="K137" s="1105"/>
      <c r="L137" s="1105"/>
      <c r="M137" s="1918"/>
      <c r="N137" s="1105"/>
    </row>
    <row r="138" spans="1:14" ht="105.6">
      <c r="A138" s="1130" t="s">
        <v>1455</v>
      </c>
      <c r="B138" s="1131" t="s">
        <v>1052</v>
      </c>
      <c r="C138" s="1102">
        <v>45</v>
      </c>
      <c r="D138" s="1132"/>
      <c r="E138" s="1133"/>
      <c r="F138" s="1127" t="s">
        <v>701</v>
      </c>
      <c r="G138" s="1134"/>
      <c r="H138" s="1133"/>
      <c r="I138" s="1133"/>
      <c r="J138" s="1134"/>
      <c r="K138" s="1133"/>
      <c r="L138" s="1133"/>
      <c r="M138" s="1918"/>
      <c r="N138" s="1105">
        <f>C138*M138</f>
        <v>0</v>
      </c>
    </row>
    <row r="139" spans="1:14">
      <c r="A139" s="1130"/>
      <c r="B139" s="1131"/>
      <c r="C139" s="1135"/>
      <c r="D139" s="1132"/>
      <c r="E139" s="1133"/>
      <c r="F139" s="1136"/>
      <c r="G139" s="1134"/>
      <c r="H139" s="1133"/>
      <c r="I139" s="1133"/>
      <c r="J139" s="1134"/>
      <c r="K139" s="1133"/>
      <c r="L139" s="1133"/>
      <c r="M139" s="1918"/>
      <c r="N139" s="1133"/>
    </row>
    <row r="140" spans="1:14" ht="92.4">
      <c r="A140" s="1130" t="s">
        <v>1454</v>
      </c>
      <c r="B140" s="1131" t="s">
        <v>1054</v>
      </c>
      <c r="C140" s="1102">
        <v>45</v>
      </c>
      <c r="D140" s="1126"/>
      <c r="E140" s="1105"/>
      <c r="F140" s="1127" t="s">
        <v>701</v>
      </c>
      <c r="G140" s="1128"/>
      <c r="H140" s="1105"/>
      <c r="I140" s="1105"/>
      <c r="J140" s="1128"/>
      <c r="K140" s="1105"/>
      <c r="L140" s="1105"/>
      <c r="M140" s="1918"/>
      <c r="N140" s="1105">
        <f>C140*M140</f>
        <v>0</v>
      </c>
    </row>
    <row r="141" spans="1:14">
      <c r="A141" s="1130"/>
      <c r="B141" s="1131"/>
      <c r="C141" s="1102"/>
      <c r="D141" s="1126"/>
      <c r="E141" s="1105"/>
      <c r="F141" s="1127"/>
      <c r="G141" s="1128"/>
      <c r="H141" s="1105"/>
      <c r="I141" s="1105"/>
      <c r="J141" s="1128"/>
      <c r="K141" s="1105"/>
      <c r="L141" s="1105"/>
      <c r="M141" s="1918"/>
      <c r="N141" s="1105"/>
    </row>
    <row r="142" spans="1:14">
      <c r="A142" s="1130" t="s">
        <v>1453</v>
      </c>
      <c r="B142" s="1131" t="s">
        <v>1056</v>
      </c>
      <c r="C142" s="1102">
        <v>2</v>
      </c>
      <c r="D142" s="1132"/>
      <c r="E142" s="1133"/>
      <c r="F142" s="1127" t="s">
        <v>764</v>
      </c>
      <c r="G142" s="1134"/>
      <c r="H142" s="1133"/>
      <c r="I142" s="1133"/>
      <c r="J142" s="1134"/>
      <c r="K142" s="1133"/>
      <c r="L142" s="1133"/>
      <c r="M142" s="1918"/>
      <c r="N142" s="1133">
        <f>C142*M142</f>
        <v>0</v>
      </c>
    </row>
    <row r="143" spans="1:14">
      <c r="A143" s="1115"/>
      <c r="B143" s="1125"/>
      <c r="C143" s="1102"/>
      <c r="D143" s="1126"/>
      <c r="E143" s="1126"/>
      <c r="F143" s="1137"/>
      <c r="G143" s="1128"/>
      <c r="H143" s="1105"/>
      <c r="I143" s="1105"/>
      <c r="J143" s="1128"/>
      <c r="K143" s="1105"/>
      <c r="L143" s="1105"/>
      <c r="M143" s="1918"/>
      <c r="N143" s="1133"/>
    </row>
    <row r="144" spans="1:14">
      <c r="A144" s="1115">
        <f>COUNT($A$6:A142)+1</f>
        <v>14</v>
      </c>
      <c r="B144" s="1138" t="s">
        <v>1057</v>
      </c>
      <c r="C144" s="1139"/>
      <c r="D144" s="1139"/>
      <c r="E144" s="1139"/>
      <c r="F144" s="1103"/>
      <c r="G144" s="1104"/>
      <c r="H144" s="1105"/>
      <c r="I144" s="1106"/>
      <c r="J144" s="1107"/>
      <c r="K144" s="1106"/>
      <c r="L144" s="1105"/>
      <c r="M144" s="1918"/>
      <c r="N144" s="1133"/>
    </row>
    <row r="145" spans="1:14" ht="26.4">
      <c r="A145" s="1115"/>
      <c r="B145" s="1140" t="s">
        <v>1058</v>
      </c>
      <c r="C145" s="1139">
        <v>40</v>
      </c>
      <c r="D145" s="1139"/>
      <c r="E145" s="1139"/>
      <c r="F145" s="1103" t="s">
        <v>701</v>
      </c>
      <c r="G145" s="1104"/>
      <c r="H145" s="1105"/>
      <c r="I145" s="1106"/>
      <c r="J145" s="1107"/>
      <c r="K145" s="1106"/>
      <c r="L145" s="1105"/>
      <c r="M145" s="1918"/>
      <c r="N145" s="1133">
        <f t="shared" ref="N145" si="0">C145*M145</f>
        <v>0</v>
      </c>
    </row>
    <row r="146" spans="1:14">
      <c r="A146" s="1115"/>
      <c r="B146" s="1140"/>
      <c r="C146" s="1139"/>
      <c r="D146" s="1139"/>
      <c r="E146" s="1139"/>
      <c r="F146" s="1103"/>
      <c r="G146" s="1128"/>
      <c r="H146" s="1105"/>
      <c r="I146" s="1105"/>
      <c r="J146" s="1107"/>
      <c r="K146" s="1105"/>
      <c r="L146" s="1105"/>
      <c r="M146" s="1918"/>
      <c r="N146" s="1105"/>
    </row>
    <row r="147" spans="1:14">
      <c r="A147" s="1115">
        <f>COUNT($A$6:A145)+1</f>
        <v>15</v>
      </c>
      <c r="B147" s="1125" t="s">
        <v>1059</v>
      </c>
      <c r="C147" s="1102">
        <v>40</v>
      </c>
      <c r="D147" s="1126"/>
      <c r="E147" s="1126"/>
      <c r="F147" s="1137" t="s">
        <v>701</v>
      </c>
      <c r="G147" s="1128"/>
      <c r="H147" s="1105"/>
      <c r="I147" s="1105"/>
      <c r="J147" s="1128"/>
      <c r="K147" s="1105"/>
      <c r="L147" s="1105"/>
      <c r="M147" s="1918"/>
      <c r="N147" s="1105">
        <f>C147*M147</f>
        <v>0</v>
      </c>
    </row>
    <row r="148" spans="1:14">
      <c r="A148" s="1115"/>
      <c r="B148" s="1140"/>
      <c r="C148" s="1139"/>
      <c r="D148" s="1139"/>
      <c r="E148" s="1139"/>
      <c r="F148" s="1103"/>
      <c r="G148" s="1128"/>
      <c r="H148" s="1105"/>
      <c r="I148" s="1105"/>
      <c r="J148" s="1107"/>
      <c r="K148" s="1105"/>
      <c r="L148" s="1105"/>
      <c r="M148" s="1918"/>
      <c r="N148" s="1105"/>
    </row>
    <row r="149" spans="1:14">
      <c r="A149" s="1115">
        <f>COUNT($A$6:A147)+1</f>
        <v>16</v>
      </c>
      <c r="B149" s="1125" t="s">
        <v>1060</v>
      </c>
      <c r="C149" s="1102">
        <v>40</v>
      </c>
      <c r="D149" s="1126"/>
      <c r="E149" s="1126"/>
      <c r="F149" s="1137" t="s">
        <v>701</v>
      </c>
      <c r="G149" s="1128"/>
      <c r="H149" s="1105"/>
      <c r="I149" s="1105"/>
      <c r="J149" s="1128"/>
      <c r="K149" s="1105"/>
      <c r="L149" s="1105"/>
      <c r="M149" s="1918"/>
      <c r="N149" s="1105">
        <f>C149*M149</f>
        <v>0</v>
      </c>
    </row>
    <row r="150" spans="1:14">
      <c r="A150" s="1115"/>
      <c r="B150" s="1140"/>
      <c r="C150" s="1139"/>
      <c r="D150" s="1139"/>
      <c r="E150" s="1139"/>
      <c r="F150" s="1103"/>
      <c r="G150" s="1104"/>
      <c r="H150" s="1105"/>
      <c r="I150" s="1106"/>
      <c r="J150" s="1107"/>
      <c r="K150" s="1106"/>
      <c r="L150" s="1105"/>
      <c r="M150" s="1918"/>
      <c r="N150" s="1105"/>
    </row>
    <row r="151" spans="1:14">
      <c r="A151" s="1115">
        <f>COUNT($A$6:A149)+1</f>
        <v>17</v>
      </c>
      <c r="B151" s="1138" t="s">
        <v>1061</v>
      </c>
      <c r="C151" s="1139"/>
      <c r="D151" s="1139"/>
      <c r="E151" s="1139"/>
      <c r="F151" s="1103"/>
      <c r="G151" s="1104"/>
      <c r="H151" s="1105"/>
      <c r="I151" s="1106"/>
      <c r="J151" s="1107"/>
      <c r="K151" s="1106"/>
      <c r="L151" s="1105"/>
      <c r="M151" s="1918"/>
      <c r="N151" s="1105"/>
    </row>
    <row r="152" spans="1:14" ht="79.2">
      <c r="A152" s="1115"/>
      <c r="B152" s="1140" t="s">
        <v>1062</v>
      </c>
      <c r="C152" s="1139">
        <v>1</v>
      </c>
      <c r="D152" s="1139"/>
      <c r="E152" s="1139"/>
      <c r="F152" s="1103" t="s">
        <v>764</v>
      </c>
      <c r="G152" s="1104"/>
      <c r="H152" s="1105"/>
      <c r="I152" s="1106"/>
      <c r="J152" s="1107"/>
      <c r="K152" s="1106"/>
      <c r="L152" s="1105"/>
      <c r="M152" s="1918"/>
      <c r="N152" s="1105">
        <f>C152*M152</f>
        <v>0</v>
      </c>
    </row>
    <row r="153" spans="1:14">
      <c r="A153" s="1115"/>
      <c r="B153" s="1140"/>
      <c r="C153" s="1139"/>
      <c r="D153" s="1139"/>
      <c r="E153" s="1139"/>
      <c r="F153" s="1103"/>
      <c r="G153" s="1128"/>
      <c r="H153" s="1105"/>
      <c r="I153" s="1105"/>
      <c r="J153" s="1107"/>
      <c r="K153" s="1105"/>
      <c r="L153" s="1105"/>
      <c r="M153" s="1918"/>
      <c r="N153" s="1105"/>
    </row>
    <row r="154" spans="1:14" ht="26.4">
      <c r="A154" s="1115">
        <v>18</v>
      </c>
      <c r="B154" s="1141" t="s">
        <v>1063</v>
      </c>
      <c r="C154" s="1139"/>
      <c r="D154" s="1139"/>
      <c r="E154" s="1139"/>
      <c r="F154" s="1103"/>
      <c r="G154" s="1128"/>
      <c r="H154" s="1105"/>
      <c r="I154" s="1105"/>
      <c r="J154" s="1107"/>
      <c r="K154" s="1105"/>
      <c r="L154" s="1105"/>
      <c r="M154" s="1918"/>
      <c r="N154" s="1105"/>
    </row>
    <row r="155" spans="1:14">
      <c r="A155" s="1115"/>
      <c r="B155" s="1140"/>
      <c r="C155" s="1139">
        <v>2</v>
      </c>
      <c r="D155" s="1139"/>
      <c r="E155" s="1139"/>
      <c r="F155" s="1103" t="s">
        <v>764</v>
      </c>
      <c r="G155" s="1128"/>
      <c r="H155" s="1105"/>
      <c r="I155" s="1105"/>
      <c r="J155" s="1107"/>
      <c r="K155" s="1105"/>
      <c r="L155" s="1105"/>
      <c r="M155" s="1918"/>
      <c r="N155" s="1105">
        <f>C155*M155</f>
        <v>0</v>
      </c>
    </row>
    <row r="156" spans="1:14">
      <c r="A156" s="1115"/>
      <c r="B156" s="1140"/>
      <c r="C156" s="1139"/>
      <c r="D156" s="1139"/>
      <c r="E156" s="1139"/>
      <c r="F156" s="1103"/>
      <c r="G156" s="1128"/>
      <c r="H156" s="1105"/>
      <c r="I156" s="1105"/>
      <c r="J156" s="1107"/>
      <c r="K156" s="1105"/>
      <c r="L156" s="1105"/>
      <c r="M156" s="1918"/>
      <c r="N156" s="1105"/>
    </row>
    <row r="157" spans="1:14">
      <c r="A157" s="1115">
        <v>19</v>
      </c>
      <c r="B157" s="1125" t="s">
        <v>1064</v>
      </c>
      <c r="C157" s="1102">
        <v>1</v>
      </c>
      <c r="D157" s="1126"/>
      <c r="E157" s="1126"/>
      <c r="F157" s="1137" t="s">
        <v>764</v>
      </c>
      <c r="G157" s="1128"/>
      <c r="H157" s="1105"/>
      <c r="I157" s="1105"/>
      <c r="J157" s="1128"/>
      <c r="K157" s="1105"/>
      <c r="L157" s="1105"/>
      <c r="M157" s="1918"/>
      <c r="N157" s="1105">
        <f>C157*M157</f>
        <v>0</v>
      </c>
    </row>
    <row r="158" spans="1:14">
      <c r="A158" s="1115"/>
      <c r="B158" s="1125"/>
      <c r="C158" s="1102"/>
      <c r="D158" s="1126"/>
      <c r="E158" s="1126"/>
      <c r="F158" s="1137"/>
      <c r="G158" s="1128"/>
      <c r="H158" s="1105"/>
      <c r="I158" s="1105"/>
      <c r="J158" s="1128"/>
      <c r="K158" s="1105"/>
      <c r="L158" s="1105"/>
      <c r="M158" s="1918"/>
      <c r="N158" s="1105"/>
    </row>
    <row r="159" spans="1:14" ht="26.4">
      <c r="A159" s="1115">
        <v>20</v>
      </c>
      <c r="B159" s="1125" t="s">
        <v>1065</v>
      </c>
      <c r="C159" s="1102">
        <v>1</v>
      </c>
      <c r="D159" s="1126"/>
      <c r="E159" s="1126"/>
      <c r="F159" s="1137" t="s">
        <v>764</v>
      </c>
      <c r="G159" s="1128"/>
      <c r="H159" s="1105"/>
      <c r="I159" s="1105"/>
      <c r="J159" s="1128"/>
      <c r="K159" s="1105"/>
      <c r="L159" s="1105"/>
      <c r="M159" s="1918"/>
      <c r="N159" s="1105">
        <f>C159*M159</f>
        <v>0</v>
      </c>
    </row>
    <row r="160" spans="1:14">
      <c r="A160" s="1115"/>
      <c r="B160" s="1125"/>
      <c r="C160" s="1102"/>
      <c r="D160" s="1126"/>
      <c r="E160" s="1126"/>
      <c r="F160" s="1137"/>
      <c r="G160" s="1128"/>
      <c r="H160" s="1105"/>
      <c r="I160" s="1105"/>
      <c r="J160" s="1128"/>
      <c r="K160" s="1105"/>
      <c r="L160" s="1105"/>
      <c r="M160" s="1918"/>
      <c r="N160" s="1105"/>
    </row>
    <row r="161" spans="1:14" ht="26.4">
      <c r="A161" s="1115">
        <v>21</v>
      </c>
      <c r="B161" s="1125" t="s">
        <v>1066</v>
      </c>
      <c r="C161" s="1102">
        <v>1</v>
      </c>
      <c r="D161" s="1126"/>
      <c r="E161" s="1126"/>
      <c r="F161" s="1137" t="s">
        <v>764</v>
      </c>
      <c r="G161" s="1128"/>
      <c r="H161" s="1105"/>
      <c r="I161" s="1105"/>
      <c r="J161" s="1128"/>
      <c r="K161" s="1105"/>
      <c r="L161" s="1105"/>
      <c r="M161" s="1918"/>
      <c r="N161" s="1105">
        <f t="shared" ref="N161" si="1">C161*M161</f>
        <v>0</v>
      </c>
    </row>
    <row r="162" spans="1:14">
      <c r="A162" s="1115"/>
      <c r="B162" s="1125"/>
      <c r="C162" s="1102"/>
      <c r="D162" s="1126"/>
      <c r="E162" s="1126"/>
      <c r="F162" s="1137"/>
      <c r="G162" s="1128"/>
      <c r="H162" s="1105"/>
      <c r="I162" s="1105"/>
      <c r="J162" s="1128"/>
      <c r="K162" s="1105"/>
      <c r="L162" s="1105"/>
      <c r="M162" s="1918"/>
      <c r="N162" s="1105"/>
    </row>
    <row r="163" spans="1:14">
      <c r="A163" s="1115">
        <f>COUNT($A$6:A161)+1</f>
        <v>22</v>
      </c>
      <c r="B163" s="1125" t="s">
        <v>22</v>
      </c>
      <c r="C163" s="1102">
        <v>5</v>
      </c>
      <c r="D163" s="1126"/>
      <c r="E163" s="1126"/>
      <c r="F163" s="1137" t="s">
        <v>20</v>
      </c>
      <c r="G163" s="1128"/>
      <c r="H163" s="1105"/>
      <c r="I163" s="1105"/>
      <c r="J163" s="1128"/>
      <c r="K163" s="1105"/>
      <c r="L163" s="1105"/>
      <c r="M163" s="1918"/>
      <c r="N163" s="1105">
        <f>C163*M163</f>
        <v>0</v>
      </c>
    </row>
    <row r="164" spans="1:14">
      <c r="A164" s="1115"/>
      <c r="B164" s="1125"/>
      <c r="C164" s="1102"/>
      <c r="D164" s="1126"/>
      <c r="E164" s="1126"/>
      <c r="F164" s="1137"/>
      <c r="G164" s="1128"/>
      <c r="H164" s="1105"/>
      <c r="I164" s="1105"/>
      <c r="J164" s="1128"/>
      <c r="K164" s="1105"/>
      <c r="L164" s="1105"/>
      <c r="M164" s="1918"/>
      <c r="N164" s="1105"/>
    </row>
    <row r="165" spans="1:14">
      <c r="A165" s="1115">
        <f>COUNT($A$6:A163)+1</f>
        <v>23</v>
      </c>
      <c r="B165" s="1125" t="s">
        <v>1067</v>
      </c>
      <c r="C165" s="1102">
        <v>10</v>
      </c>
      <c r="D165" s="1126"/>
      <c r="E165" s="1126"/>
      <c r="F165" s="1137" t="s">
        <v>20</v>
      </c>
      <c r="G165" s="1128"/>
      <c r="H165" s="1105"/>
      <c r="I165" s="1105"/>
      <c r="J165" s="1128"/>
      <c r="K165" s="1105"/>
      <c r="L165" s="1105"/>
      <c r="M165" s="1918"/>
      <c r="N165" s="1105">
        <f>C165*M165</f>
        <v>0</v>
      </c>
    </row>
    <row r="166" spans="1:14">
      <c r="A166" s="1115"/>
      <c r="B166" s="1139"/>
      <c r="C166" s="1139"/>
      <c r="D166" s="1139"/>
      <c r="E166" s="1139"/>
      <c r="F166" s="1103"/>
      <c r="G166" s="1104"/>
      <c r="H166" s="1105"/>
      <c r="I166" s="1106"/>
      <c r="J166" s="1107"/>
      <c r="K166" s="1106"/>
      <c r="L166" s="1105"/>
      <c r="M166" s="1918"/>
      <c r="N166" s="1105"/>
    </row>
    <row r="167" spans="1:14">
      <c r="A167" s="1115">
        <f>COUNT($A$6:A165)+1</f>
        <v>24</v>
      </c>
      <c r="B167" s="1138" t="s">
        <v>1068</v>
      </c>
      <c r="C167" s="1139"/>
      <c r="D167" s="1139"/>
      <c r="E167" s="1139"/>
      <c r="F167" s="1103"/>
      <c r="G167" s="1104"/>
      <c r="H167" s="1105"/>
      <c r="I167" s="1106"/>
      <c r="J167" s="1107"/>
      <c r="K167" s="1106"/>
      <c r="L167" s="1105"/>
      <c r="M167" s="1918"/>
      <c r="N167" s="1105"/>
    </row>
    <row r="168" spans="1:14" ht="39.6">
      <c r="A168" s="1108"/>
      <c r="B168" s="1140" t="s">
        <v>1069</v>
      </c>
      <c r="C168" s="1139">
        <v>10</v>
      </c>
      <c r="D168" s="1139"/>
      <c r="E168" s="1139"/>
      <c r="F168" s="1103" t="s">
        <v>1016</v>
      </c>
      <c r="G168" s="1104"/>
      <c r="H168" s="1105"/>
      <c r="I168" s="1106"/>
      <c r="J168" s="1107"/>
      <c r="K168" s="1106"/>
      <c r="L168" s="1105"/>
      <c r="M168" s="1918"/>
      <c r="N168" s="1105">
        <f>SUM(N96:N167)*0.1</f>
        <v>0</v>
      </c>
    </row>
    <row r="169" spans="1:14">
      <c r="A169" s="1142"/>
      <c r="B169" s="1118"/>
      <c r="C169" s="1118"/>
      <c r="D169" s="1118"/>
      <c r="E169" s="1118"/>
      <c r="F169" s="1120"/>
      <c r="G169" s="1143"/>
      <c r="H169" s="1144"/>
      <c r="I169" s="1145"/>
      <c r="J169" s="1146"/>
      <c r="K169" s="1145"/>
      <c r="L169" s="1144"/>
      <c r="M169" s="1146"/>
      <c r="N169" s="1144"/>
    </row>
    <row r="170" spans="1:14" ht="15.6">
      <c r="A170" s="1147"/>
      <c r="B170" s="1148" t="s">
        <v>1070</v>
      </c>
      <c r="C170" s="1149"/>
      <c r="D170" s="1149"/>
      <c r="E170" s="1149"/>
      <c r="F170" s="1150"/>
      <c r="G170" s="1151"/>
      <c r="H170" s="1152"/>
      <c r="I170" s="1153"/>
      <c r="J170" s="1154"/>
      <c r="K170" s="1153"/>
      <c r="L170" s="1152"/>
      <c r="M170" s="2048"/>
      <c r="N170" s="1155">
        <f>SUM(N100:N169)</f>
        <v>0</v>
      </c>
    </row>
    <row r="171" spans="1:14">
      <c r="A171" s="1142"/>
      <c r="B171" s="1118"/>
      <c r="C171" s="1118"/>
      <c r="D171" s="1118"/>
      <c r="E171" s="1118"/>
      <c r="F171" s="1120"/>
      <c r="G171" s="1143"/>
      <c r="H171" s="1144"/>
      <c r="I171" s="1145"/>
      <c r="J171" s="1146"/>
      <c r="K171" s="1145"/>
      <c r="L171" s="1144"/>
      <c r="M171" s="1146"/>
      <c r="N171" s="1144"/>
    </row>
    <row r="172" spans="1:14">
      <c r="A172" s="1142"/>
      <c r="B172" s="1118"/>
      <c r="C172" s="1118"/>
      <c r="D172" s="1118"/>
      <c r="E172" s="1118"/>
      <c r="F172" s="1120"/>
      <c r="G172" s="1143"/>
      <c r="H172" s="1144"/>
      <c r="I172" s="1145"/>
      <c r="J172" s="1146"/>
      <c r="K172" s="1145"/>
      <c r="L172" s="1144"/>
      <c r="M172" s="1146"/>
      <c r="N172" s="1144"/>
    </row>
    <row r="173" spans="1:14" ht="17.399999999999999">
      <c r="A173" s="1156"/>
      <c r="B173" s="1157" t="s">
        <v>1071</v>
      </c>
      <c r="C173" s="1158"/>
      <c r="D173" s="1158"/>
      <c r="E173" s="1158"/>
      <c r="F173" s="1159"/>
      <c r="G173" s="1160"/>
      <c r="H173" s="1161"/>
      <c r="I173" s="1162"/>
      <c r="J173" s="1163"/>
      <c r="K173" s="1162"/>
      <c r="L173" s="1161"/>
      <c r="M173" s="1163"/>
      <c r="N173" s="1161"/>
    </row>
    <row r="174" spans="1:14" ht="41.4">
      <c r="A174" s="1091" t="s">
        <v>951</v>
      </c>
      <c r="B174" s="1092" t="s">
        <v>952</v>
      </c>
      <c r="C174" s="1093" t="s">
        <v>953</v>
      </c>
      <c r="D174" s="1093" t="s">
        <v>1019</v>
      </c>
      <c r="E174" s="1093" t="s">
        <v>1020</v>
      </c>
      <c r="F174" s="1093" t="s">
        <v>330</v>
      </c>
      <c r="G174" s="1094" t="s">
        <v>1021</v>
      </c>
      <c r="H174" s="1095" t="s">
        <v>1022</v>
      </c>
      <c r="I174" s="1095" t="s">
        <v>1023</v>
      </c>
      <c r="J174" s="1094" t="s">
        <v>1024</v>
      </c>
      <c r="K174" s="1095" t="s">
        <v>1025</v>
      </c>
      <c r="L174" s="1096" t="s">
        <v>1026</v>
      </c>
      <c r="M174" s="1096" t="s">
        <v>1027</v>
      </c>
      <c r="N174" s="1097" t="s">
        <v>1028</v>
      </c>
    </row>
    <row r="175" spans="1:14" ht="15.6">
      <c r="A175" s="1091"/>
      <c r="B175" s="1092"/>
      <c r="C175" s="1093"/>
      <c r="D175" s="1093"/>
      <c r="E175" s="1093"/>
      <c r="F175" s="1093"/>
      <c r="G175" s="1098"/>
      <c r="H175" s="1095"/>
      <c r="I175" s="1095"/>
      <c r="J175" s="1094"/>
      <c r="K175" s="1099"/>
      <c r="L175" s="1096"/>
      <c r="M175" s="1096"/>
      <c r="N175" s="1097"/>
    </row>
    <row r="176" spans="1:14" ht="79.2">
      <c r="A176" s="1100">
        <v>1</v>
      </c>
      <c r="B176" s="1438" t="s">
        <v>1072</v>
      </c>
      <c r="C176" s="1102"/>
      <c r="D176" s="1102"/>
      <c r="E176" s="1102"/>
      <c r="F176" s="1103"/>
      <c r="G176" s="1104"/>
      <c r="H176" s="1105"/>
      <c r="I176" s="1106"/>
      <c r="J176" s="1107"/>
      <c r="K176" s="1106"/>
      <c r="L176" s="1105"/>
      <c r="M176" s="1107"/>
      <c r="N176" s="1105"/>
    </row>
    <row r="177" spans="1:14">
      <c r="A177" s="1108"/>
      <c r="B177" s="1109"/>
      <c r="C177" s="1102">
        <v>1</v>
      </c>
      <c r="D177" s="1102"/>
      <c r="E177" s="1102">
        <f>C177-D177</f>
        <v>1</v>
      </c>
      <c r="F177" s="1103" t="s">
        <v>11</v>
      </c>
      <c r="G177" s="1104"/>
      <c r="H177" s="1110">
        <f>C177*G177</f>
        <v>0</v>
      </c>
      <c r="I177" s="1111">
        <f>D177*G177</f>
        <v>0</v>
      </c>
      <c r="J177" s="1107"/>
      <c r="K177" s="1111">
        <f>C177*J177</f>
        <v>0</v>
      </c>
      <c r="L177" s="1110"/>
      <c r="M177" s="1918"/>
      <c r="N177" s="1110">
        <f>C177*M177</f>
        <v>0</v>
      </c>
    </row>
    <row r="178" spans="1:14">
      <c r="A178" s="1108"/>
      <c r="B178" s="1109"/>
      <c r="C178" s="1102"/>
      <c r="D178" s="1102"/>
      <c r="E178" s="1102"/>
      <c r="F178" s="1103"/>
      <c r="G178" s="1104"/>
      <c r="H178" s="1110"/>
      <c r="I178" s="1111"/>
      <c r="J178" s="1107"/>
      <c r="K178" s="1111"/>
      <c r="L178" s="1110"/>
      <c r="M178" s="1918"/>
      <c r="N178" s="1110"/>
    </row>
    <row r="179" spans="1:14" ht="66">
      <c r="A179" s="1100">
        <v>2</v>
      </c>
      <c r="B179" s="1438" t="s">
        <v>1073</v>
      </c>
      <c r="C179" s="1102"/>
      <c r="D179" s="1102"/>
      <c r="E179" s="1102"/>
      <c r="F179" s="1103"/>
      <c r="G179" s="1104"/>
      <c r="H179" s="1105"/>
      <c r="I179" s="1106"/>
      <c r="J179" s="1107"/>
      <c r="K179" s="1106"/>
      <c r="L179" s="1105"/>
      <c r="M179" s="1918"/>
      <c r="N179" s="1105"/>
    </row>
    <row r="180" spans="1:14">
      <c r="A180" s="1108"/>
      <c r="B180" s="1109"/>
      <c r="C180" s="1102">
        <v>6</v>
      </c>
      <c r="D180" s="1102"/>
      <c r="E180" s="1102">
        <f>C180-D180</f>
        <v>6</v>
      </c>
      <c r="F180" s="1103" t="s">
        <v>11</v>
      </c>
      <c r="G180" s="1104"/>
      <c r="H180" s="1110">
        <f>C180*G180</f>
        <v>0</v>
      </c>
      <c r="I180" s="1111">
        <f>D180*G180</f>
        <v>0</v>
      </c>
      <c r="J180" s="1107"/>
      <c r="K180" s="1111">
        <f>C180*J180</f>
        <v>0</v>
      </c>
      <c r="L180" s="1110"/>
      <c r="M180" s="1918"/>
      <c r="N180" s="1110">
        <f>C180*M180</f>
        <v>0</v>
      </c>
    </row>
    <row r="181" spans="1:14">
      <c r="A181" s="1108"/>
      <c r="B181" s="1109"/>
      <c r="C181" s="1102"/>
      <c r="D181" s="1102"/>
      <c r="E181" s="1102"/>
      <c r="F181" s="1103"/>
      <c r="G181" s="1104"/>
      <c r="H181" s="1110"/>
      <c r="I181" s="1111"/>
      <c r="J181" s="1107"/>
      <c r="K181" s="1111"/>
      <c r="L181" s="1110"/>
      <c r="M181" s="1918"/>
      <c r="N181" s="1110"/>
    </row>
    <row r="182" spans="1:14" ht="66">
      <c r="A182" s="1100">
        <v>3</v>
      </c>
      <c r="B182" s="1438" t="s">
        <v>1074</v>
      </c>
      <c r="C182" s="1102"/>
      <c r="D182" s="1102"/>
      <c r="E182" s="1102"/>
      <c r="F182" s="1103"/>
      <c r="G182" s="1104"/>
      <c r="H182" s="1105"/>
      <c r="I182" s="1106"/>
      <c r="J182" s="1107"/>
      <c r="K182" s="1106"/>
      <c r="L182" s="1105"/>
      <c r="M182" s="1918"/>
      <c r="N182" s="1105"/>
    </row>
    <row r="183" spans="1:14">
      <c r="A183" s="1108"/>
      <c r="B183" s="1109"/>
      <c r="C183" s="1102">
        <v>2</v>
      </c>
      <c r="D183" s="1102"/>
      <c r="E183" s="1102">
        <f>C183-D183</f>
        <v>2</v>
      </c>
      <c r="F183" s="1103" t="s">
        <v>11</v>
      </c>
      <c r="G183" s="1104"/>
      <c r="H183" s="1110">
        <f>C183*G183</f>
        <v>0</v>
      </c>
      <c r="I183" s="1111">
        <f>D183*G183</f>
        <v>0</v>
      </c>
      <c r="J183" s="1107"/>
      <c r="K183" s="1111">
        <f>C183*J183</f>
        <v>0</v>
      </c>
      <c r="L183" s="1110"/>
      <c r="M183" s="1918"/>
      <c r="N183" s="1110">
        <f>C183*M183</f>
        <v>0</v>
      </c>
    </row>
    <row r="184" spans="1:14">
      <c r="A184" s="1108"/>
      <c r="B184" s="1109"/>
      <c r="C184" s="1102"/>
      <c r="D184" s="1102"/>
      <c r="E184" s="1102"/>
      <c r="F184" s="1103"/>
      <c r="G184" s="1104"/>
      <c r="H184" s="1110"/>
      <c r="I184" s="1111"/>
      <c r="J184" s="1107"/>
      <c r="K184" s="1111"/>
      <c r="L184" s="1110"/>
      <c r="M184" s="1918"/>
      <c r="N184" s="1110"/>
    </row>
    <row r="185" spans="1:14" ht="26.4">
      <c r="A185" s="1100">
        <v>4</v>
      </c>
      <c r="B185" s="1438" t="s">
        <v>1075</v>
      </c>
      <c r="C185" s="1102"/>
      <c r="D185" s="1102"/>
      <c r="E185" s="1102"/>
      <c r="F185" s="1103"/>
      <c r="G185" s="1104"/>
      <c r="H185" s="1105"/>
      <c r="I185" s="1106"/>
      <c r="J185" s="1107"/>
      <c r="K185" s="1106"/>
      <c r="L185" s="1105"/>
      <c r="M185" s="1918"/>
      <c r="N185" s="1105"/>
    </row>
    <row r="186" spans="1:14">
      <c r="A186" s="1108"/>
      <c r="B186" s="1109"/>
      <c r="C186" s="1102">
        <v>60</v>
      </c>
      <c r="D186" s="1102"/>
      <c r="E186" s="1102">
        <f>C186-D186</f>
        <v>60</v>
      </c>
      <c r="F186" s="1103" t="s">
        <v>701</v>
      </c>
      <c r="G186" s="1104"/>
      <c r="H186" s="1110">
        <f>C186*G186</f>
        <v>0</v>
      </c>
      <c r="I186" s="1111">
        <f>D186*G186</f>
        <v>0</v>
      </c>
      <c r="J186" s="1107"/>
      <c r="K186" s="1111">
        <f>C186*J186</f>
        <v>0</v>
      </c>
      <c r="L186" s="1110"/>
      <c r="M186" s="1918"/>
      <c r="N186" s="1110">
        <f>C186*M186</f>
        <v>0</v>
      </c>
    </row>
    <row r="187" spans="1:14">
      <c r="A187" s="1108"/>
      <c r="B187" s="1109"/>
      <c r="C187" s="1102"/>
      <c r="D187" s="1102"/>
      <c r="E187" s="1102"/>
      <c r="F187" s="1103"/>
      <c r="G187" s="1104"/>
      <c r="H187" s="1110"/>
      <c r="I187" s="1111"/>
      <c r="J187" s="1107"/>
      <c r="K187" s="1111"/>
      <c r="L187" s="1110"/>
      <c r="M187" s="1918"/>
      <c r="N187" s="1110"/>
    </row>
    <row r="188" spans="1:14" ht="26.4">
      <c r="A188" s="1100">
        <v>5</v>
      </c>
      <c r="B188" s="1438" t="s">
        <v>1076</v>
      </c>
      <c r="C188" s="1102"/>
      <c r="D188" s="1102"/>
      <c r="E188" s="1102"/>
      <c r="F188" s="1103"/>
      <c r="G188" s="1104"/>
      <c r="H188" s="1105"/>
      <c r="I188" s="1106"/>
      <c r="J188" s="1107"/>
      <c r="K188" s="1106"/>
      <c r="L188" s="1105"/>
      <c r="M188" s="1918"/>
      <c r="N188" s="1105"/>
    </row>
    <row r="189" spans="1:14">
      <c r="A189" s="1108"/>
      <c r="B189" s="1109"/>
      <c r="C189" s="1102">
        <v>10</v>
      </c>
      <c r="D189" s="1102"/>
      <c r="E189" s="1102">
        <f>C189-D189</f>
        <v>10</v>
      </c>
      <c r="F189" s="1103" t="s">
        <v>701</v>
      </c>
      <c r="G189" s="1104"/>
      <c r="H189" s="1110">
        <f>C189*G189</f>
        <v>0</v>
      </c>
      <c r="I189" s="1111">
        <f>D189*G189</f>
        <v>0</v>
      </c>
      <c r="J189" s="1107"/>
      <c r="K189" s="1111">
        <f>C189*J189</f>
        <v>0</v>
      </c>
      <c r="L189" s="1110"/>
      <c r="M189" s="1918"/>
      <c r="N189" s="1110">
        <f>C189*M189</f>
        <v>0</v>
      </c>
    </row>
    <row r="190" spans="1:14">
      <c r="A190" s="1108"/>
      <c r="B190" s="1109"/>
      <c r="C190" s="1102"/>
      <c r="D190" s="1102"/>
      <c r="E190" s="1102"/>
      <c r="F190" s="1103"/>
      <c r="G190" s="1104"/>
      <c r="H190" s="1110"/>
      <c r="I190" s="1111"/>
      <c r="J190" s="1107"/>
      <c r="K190" s="1111"/>
      <c r="L190" s="1110"/>
      <c r="M190" s="1918"/>
      <c r="N190" s="1110"/>
    </row>
    <row r="191" spans="1:14" ht="26.4">
      <c r="A191" s="1100">
        <v>6</v>
      </c>
      <c r="B191" s="1438" t="s">
        <v>1077</v>
      </c>
      <c r="C191" s="1102"/>
      <c r="D191" s="1102"/>
      <c r="E191" s="1102"/>
      <c r="F191" s="1103"/>
      <c r="G191" s="1104"/>
      <c r="H191" s="1105"/>
      <c r="I191" s="1106"/>
      <c r="J191" s="1107"/>
      <c r="K191" s="1106"/>
      <c r="L191" s="1105"/>
      <c r="M191" s="1918"/>
      <c r="N191" s="1105"/>
    </row>
    <row r="192" spans="1:14">
      <c r="A192" s="1108"/>
      <c r="B192" s="1109"/>
      <c r="C192" s="1102">
        <v>10</v>
      </c>
      <c r="D192" s="1102"/>
      <c r="E192" s="1102">
        <f>C192-D192</f>
        <v>10</v>
      </c>
      <c r="F192" s="1103" t="s">
        <v>701</v>
      </c>
      <c r="G192" s="1104"/>
      <c r="H192" s="1110">
        <f>C192*G192</f>
        <v>0</v>
      </c>
      <c r="I192" s="1111">
        <f>D192*G192</f>
        <v>0</v>
      </c>
      <c r="J192" s="1107"/>
      <c r="K192" s="1111">
        <f>C192*J192</f>
        <v>0</v>
      </c>
      <c r="L192" s="1110"/>
      <c r="M192" s="1918"/>
      <c r="N192" s="1110">
        <f>C192*M192</f>
        <v>0</v>
      </c>
    </row>
    <row r="193" spans="1:14">
      <c r="A193" s="1108"/>
      <c r="B193" s="1109"/>
      <c r="C193" s="1102"/>
      <c r="D193" s="1102"/>
      <c r="E193" s="1102"/>
      <c r="F193" s="1103"/>
      <c r="G193" s="1104"/>
      <c r="H193" s="1110"/>
      <c r="I193" s="1111"/>
      <c r="J193" s="1107"/>
      <c r="K193" s="1111"/>
      <c r="L193" s="1110"/>
      <c r="M193" s="1918"/>
      <c r="N193" s="1110"/>
    </row>
    <row r="194" spans="1:14" ht="66">
      <c r="A194" s="1100">
        <v>7</v>
      </c>
      <c r="B194" s="1438" t="s">
        <v>1078</v>
      </c>
      <c r="C194" s="1102"/>
      <c r="D194" s="1102"/>
      <c r="E194" s="1102"/>
      <c r="F194" s="1103"/>
      <c r="G194" s="1104"/>
      <c r="H194" s="1105"/>
      <c r="I194" s="1106"/>
      <c r="J194" s="1107"/>
      <c r="K194" s="1106"/>
      <c r="L194" s="1105"/>
      <c r="M194" s="1918"/>
      <c r="N194" s="1105"/>
    </row>
    <row r="195" spans="1:14">
      <c r="A195" s="1108"/>
      <c r="B195" s="1109"/>
      <c r="C195" s="1102">
        <v>1</v>
      </c>
      <c r="D195" s="1102"/>
      <c r="E195" s="1102">
        <f>C195-D195</f>
        <v>1</v>
      </c>
      <c r="F195" s="1103" t="s">
        <v>764</v>
      </c>
      <c r="G195" s="1104"/>
      <c r="H195" s="1110">
        <f>C195*G195</f>
        <v>0</v>
      </c>
      <c r="I195" s="1111">
        <f>D195*G195</f>
        <v>0</v>
      </c>
      <c r="J195" s="1107"/>
      <c r="K195" s="1111">
        <f>C195*J195</f>
        <v>0</v>
      </c>
      <c r="L195" s="1110"/>
      <c r="M195" s="1918"/>
      <c r="N195" s="1110">
        <f>C195*M195</f>
        <v>0</v>
      </c>
    </row>
    <row r="196" spans="1:14">
      <c r="A196" s="1108"/>
      <c r="B196" s="1109"/>
      <c r="C196" s="1102"/>
      <c r="D196" s="1102"/>
      <c r="E196" s="1102"/>
      <c r="F196" s="1103"/>
      <c r="G196" s="1104"/>
      <c r="H196" s="1110"/>
      <c r="I196" s="1111"/>
      <c r="J196" s="1107"/>
      <c r="K196" s="1111"/>
      <c r="L196" s="1110"/>
      <c r="M196" s="1918"/>
      <c r="N196" s="1110"/>
    </row>
    <row r="197" spans="1:14" ht="26.4">
      <c r="A197" s="1100">
        <v>8</v>
      </c>
      <c r="B197" s="1438" t="s">
        <v>1079</v>
      </c>
      <c r="C197" s="1102"/>
      <c r="D197" s="1102"/>
      <c r="E197" s="1102"/>
      <c r="F197" s="1103"/>
      <c r="G197" s="1104"/>
      <c r="H197" s="1105"/>
      <c r="I197" s="1106"/>
      <c r="J197" s="1107"/>
      <c r="K197" s="1106"/>
      <c r="L197" s="1105"/>
      <c r="M197" s="1918"/>
      <c r="N197" s="1105"/>
    </row>
    <row r="198" spans="1:14">
      <c r="A198" s="1108"/>
      <c r="B198" s="1109"/>
      <c r="C198" s="1102">
        <v>1</v>
      </c>
      <c r="D198" s="1102"/>
      <c r="E198" s="1102">
        <f>C198-D198</f>
        <v>1</v>
      </c>
      <c r="F198" s="1103" t="s">
        <v>764</v>
      </c>
      <c r="G198" s="1104"/>
      <c r="H198" s="1110">
        <f>C198*G198</f>
        <v>0</v>
      </c>
      <c r="I198" s="1111">
        <f>D198*G198</f>
        <v>0</v>
      </c>
      <c r="J198" s="1107"/>
      <c r="K198" s="1111">
        <f>C198*J198</f>
        <v>0</v>
      </c>
      <c r="L198" s="1110"/>
      <c r="M198" s="1918"/>
      <c r="N198" s="1110">
        <f>C198*M198</f>
        <v>0</v>
      </c>
    </row>
    <row r="199" spans="1:14">
      <c r="A199" s="1108"/>
      <c r="B199" s="1109"/>
      <c r="C199" s="1102"/>
      <c r="D199" s="1102"/>
      <c r="E199" s="1102">
        <f>C199-D199</f>
        <v>0</v>
      </c>
      <c r="F199" s="1103"/>
      <c r="G199" s="1104"/>
      <c r="H199" s="1110">
        <f>C199*G199</f>
        <v>0</v>
      </c>
      <c r="I199" s="1111">
        <f>D199*G199</f>
        <v>0</v>
      </c>
      <c r="J199" s="1107"/>
      <c r="K199" s="1111">
        <f>C199*J199</f>
        <v>0</v>
      </c>
      <c r="L199" s="1110"/>
      <c r="M199" s="1107"/>
      <c r="N199" s="1110">
        <f>C199*M199</f>
        <v>0</v>
      </c>
    </row>
    <row r="200" spans="1:14">
      <c r="A200" s="1142"/>
      <c r="B200" s="1118"/>
      <c r="C200" s="1118"/>
      <c r="D200" s="1118"/>
      <c r="E200" s="1118"/>
      <c r="F200" s="1120"/>
      <c r="G200" s="1143"/>
      <c r="H200" s="1144"/>
      <c r="I200" s="1145"/>
      <c r="J200" s="1146"/>
      <c r="K200" s="1145"/>
      <c r="L200" s="1144"/>
      <c r="M200" s="1146"/>
      <c r="N200" s="1144"/>
    </row>
    <row r="201" spans="1:14" ht="15.6">
      <c r="A201" s="1165"/>
      <c r="B201" s="1166" t="s">
        <v>1080</v>
      </c>
      <c r="C201" s="1167"/>
      <c r="D201" s="1167"/>
      <c r="E201" s="1167"/>
      <c r="F201" s="1168"/>
      <c r="G201" s="1169"/>
      <c r="H201" s="1170"/>
      <c r="I201" s="1171"/>
      <c r="J201" s="1172"/>
      <c r="K201" s="1171"/>
      <c r="L201" s="1170"/>
      <c r="M201" s="2049"/>
      <c r="N201" s="1173">
        <f>SUM(N177:N200)</f>
        <v>0</v>
      </c>
    </row>
    <row r="202" spans="1:14">
      <c r="M202" s="2050"/>
    </row>
    <row r="203" spans="1:14">
      <c r="M203" s="2050"/>
    </row>
    <row r="204" spans="1:14" ht="17.399999999999999">
      <c r="A204" s="1437"/>
      <c r="B204" s="1437" t="s">
        <v>1452</v>
      </c>
      <c r="C204" s="1437"/>
      <c r="D204" s="1437"/>
      <c r="E204" s="1437"/>
      <c r="F204" s="1437"/>
      <c r="G204" s="1437"/>
      <c r="H204" s="1437"/>
      <c r="I204" s="1437"/>
      <c r="J204" s="1437"/>
      <c r="K204" s="1437"/>
      <c r="L204" s="1437"/>
      <c r="M204" s="1437"/>
      <c r="N204" s="1436">
        <f>N201+N170+N94</f>
        <v>0</v>
      </c>
    </row>
  </sheetData>
  <sheetProtection algorithmName="SHA-512" hashValue="smqsKPHN6k00L0ucJwuAY8FLCoaYOh6FfJCW/MzCWuO0Pep2oTiw3Or1iJXQ52VRJ9c4KCy3IJvjVaExhhCJFw==" saltValue="O+vB/XfpgMVPLFV3Tm66Kw==" spinCount="100000" sheet="1" objects="1" scenarios="1" selectLockedCells="1"/>
  <dataValidations count="1">
    <dataValidation type="custom" allowBlank="1" showInputMessage="1" showErrorMessage="1" error="Ceno na e.m. je potrebno vnesti na dve decimalni mesti " sqref="M177:M198 M6:M168">
      <formula1>M6=ROUND(M6,2)</formula1>
    </dataValidation>
  </dataValidations>
  <pageMargins left="0.75" right="0.75" top="1" bottom="1" header="0.5" footer="0.5"/>
  <pageSetup paperSize="9" scale="94" orientation="portrait" r:id="rId1"/>
  <headerFooter alignWithMargins="0"/>
  <rowBreaks count="1" manualBreakCount="1">
    <brk id="54"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03"/>
  <sheetViews>
    <sheetView showZeros="0" view="pageBreakPreview" topLeftCell="A10" zoomScale="130" zoomScaleNormal="100" zoomScaleSheetLayoutView="130" workbookViewId="0">
      <selection activeCell="G54" sqref="G54"/>
    </sheetView>
  </sheetViews>
  <sheetFormatPr defaultColWidth="8.88671875" defaultRowHeight="13.2"/>
  <cols>
    <col min="1" max="1" width="5.44140625" style="233" customWidth="1"/>
    <col min="2" max="2" width="4.88671875" style="233" customWidth="1"/>
    <col min="3" max="3" width="37.88671875" style="233" customWidth="1"/>
    <col min="4" max="4" width="22.109375" style="351" customWidth="1"/>
    <col min="5" max="5" width="8.88671875" style="580"/>
    <col min="6" max="6" width="6.33203125" style="518" customWidth="1"/>
    <col min="7" max="7" width="13.33203125" style="233" customWidth="1"/>
    <col min="8" max="8" width="13.44140625" style="412" customWidth="1"/>
    <col min="9" max="9" width="17.33203125" style="233" customWidth="1"/>
    <col min="10" max="16384" width="8.88671875" style="233"/>
  </cols>
  <sheetData>
    <row r="1" spans="1:8">
      <c r="E1" s="233"/>
    </row>
    <row r="2" spans="1:8">
      <c r="E2" s="233"/>
    </row>
    <row r="3" spans="1:8" ht="17.399999999999999">
      <c r="C3" s="310" t="s">
        <v>310</v>
      </c>
      <c r="D3" s="310"/>
      <c r="E3" s="310"/>
      <c r="F3" s="310"/>
      <c r="G3" s="310"/>
      <c r="H3" s="310"/>
    </row>
    <row r="4" spans="1:8">
      <c r="D4" s="233"/>
      <c r="E4" s="233"/>
      <c r="F4" s="233"/>
      <c r="H4" s="233"/>
    </row>
    <row r="5" spans="1:8" ht="73.5" customHeight="1">
      <c r="A5" s="2247" t="s">
        <v>311</v>
      </c>
      <c r="B5" s="2247"/>
      <c r="C5" s="2217" t="s">
        <v>1451</v>
      </c>
      <c r="D5" s="2217"/>
      <c r="E5" s="2217"/>
      <c r="F5" s="2217"/>
      <c r="G5" s="311"/>
      <c r="H5" s="311"/>
    </row>
    <row r="6" spans="1:8" ht="31.95" customHeight="1">
      <c r="A6" s="2247" t="s">
        <v>313</v>
      </c>
      <c r="B6" s="2247"/>
      <c r="C6" s="2284" t="s">
        <v>1450</v>
      </c>
      <c r="D6" s="2284"/>
      <c r="E6" s="313"/>
      <c r="F6" s="313"/>
      <c r="G6" s="313"/>
      <c r="H6" s="314"/>
    </row>
    <row r="7" spans="1:8" ht="15">
      <c r="D7" s="233"/>
      <c r="E7" s="233"/>
      <c r="F7" s="233"/>
      <c r="G7" s="382"/>
      <c r="H7" s="233"/>
    </row>
    <row r="8" spans="1:8" ht="15.75" customHeight="1">
      <c r="B8" s="2"/>
      <c r="C8" s="2" t="s">
        <v>315</v>
      </c>
      <c r="D8" s="2"/>
      <c r="E8" s="1222"/>
      <c r="F8" s="1222"/>
      <c r="G8" s="1223">
        <f>H85</f>
        <v>0</v>
      </c>
      <c r="H8" s="233"/>
    </row>
    <row r="9" spans="1:8">
      <c r="D9" s="233"/>
      <c r="E9" s="1223"/>
      <c r="F9" s="1223"/>
      <c r="G9" s="1223"/>
      <c r="H9" s="233"/>
    </row>
    <row r="10" spans="1:8" ht="15">
      <c r="B10" s="2"/>
      <c r="C10" s="2" t="s">
        <v>316</v>
      </c>
      <c r="D10" s="2"/>
      <c r="E10" s="1222"/>
      <c r="F10" s="1222"/>
      <c r="G10" s="1223">
        <f>H114</f>
        <v>0</v>
      </c>
      <c r="H10" s="233"/>
    </row>
    <row r="11" spans="1:8">
      <c r="D11" s="233"/>
      <c r="E11" s="1223"/>
      <c r="F11" s="1223"/>
      <c r="G11" s="1223"/>
      <c r="H11" s="233"/>
    </row>
    <row r="12" spans="1:8" ht="15">
      <c r="B12" s="2"/>
      <c r="C12" s="2" t="s">
        <v>317</v>
      </c>
      <c r="D12" s="2"/>
      <c r="E12" s="1222"/>
      <c r="F12" s="1222"/>
      <c r="G12" s="1223">
        <f>H138</f>
        <v>0</v>
      </c>
      <c r="H12" s="233"/>
    </row>
    <row r="13" spans="1:8">
      <c r="D13" s="233"/>
      <c r="E13" s="1223"/>
      <c r="F13" s="1223"/>
      <c r="G13" s="1223"/>
      <c r="H13" s="233"/>
    </row>
    <row r="14" spans="1:8" ht="15.6">
      <c r="B14" s="2"/>
      <c r="C14" s="2" t="s">
        <v>318</v>
      </c>
      <c r="D14" s="2"/>
      <c r="E14" s="1227"/>
      <c r="F14"/>
      <c r="G14" s="1226">
        <f>H158</f>
        <v>0</v>
      </c>
      <c r="H14" s="233"/>
    </row>
    <row r="15" spans="1:8">
      <c r="D15" s="233"/>
      <c r="E15" s="1223"/>
      <c r="F15" s="1223"/>
      <c r="G15" s="1223"/>
      <c r="H15" s="233"/>
    </row>
    <row r="16" spans="1:8" ht="15">
      <c r="B16" s="2"/>
      <c r="C16" s="2" t="s">
        <v>319</v>
      </c>
      <c r="D16" s="2"/>
      <c r="E16" s="1222"/>
      <c r="F16" s="1222"/>
      <c r="G16" s="1223" t="s">
        <v>1111</v>
      </c>
      <c r="H16" s="233"/>
    </row>
    <row r="17" spans="2:8">
      <c r="D17" s="233"/>
      <c r="E17" s="1223"/>
      <c r="F17" s="1223"/>
      <c r="G17" s="1223"/>
      <c r="H17" s="233"/>
    </row>
    <row r="18" spans="2:8" ht="15">
      <c r="B18" s="2"/>
      <c r="C18" s="2" t="s">
        <v>320</v>
      </c>
      <c r="D18" s="2"/>
      <c r="E18" s="1222"/>
      <c r="F18" s="1222"/>
      <c r="G18" s="1223">
        <f>H185</f>
        <v>0</v>
      </c>
      <c r="H18" s="233"/>
    </row>
    <row r="19" spans="2:8">
      <c r="D19" s="233"/>
      <c r="E19" s="1223"/>
      <c r="F19" s="1223"/>
      <c r="G19" s="1223"/>
      <c r="H19" s="233"/>
    </row>
    <row r="20" spans="2:8" ht="15.6">
      <c r="B20" s="2"/>
      <c r="C20" s="2" t="s">
        <v>321</v>
      </c>
      <c r="D20" s="2"/>
      <c r="E20" s="1227"/>
      <c r="F20"/>
      <c r="G20" s="1226">
        <f>H203</f>
        <v>0</v>
      </c>
      <c r="H20" s="233"/>
    </row>
    <row r="21" spans="2:8" ht="15">
      <c r="B21" s="2"/>
      <c r="C21" s="2"/>
      <c r="D21" s="1015"/>
      <c r="E21" s="1222"/>
      <c r="F21" s="1222"/>
      <c r="G21" s="1223"/>
      <c r="H21" s="233"/>
    </row>
    <row r="22" spans="2:8" ht="16.2" thickBot="1">
      <c r="B22" s="2"/>
      <c r="C22" s="3" t="s">
        <v>322</v>
      </c>
      <c r="D22" s="1014"/>
      <c r="E22" s="1225"/>
      <c r="F22" s="1225"/>
      <c r="G22" s="1224">
        <f>SUM(G8:G21)*0.1</f>
        <v>0</v>
      </c>
      <c r="H22" s="432"/>
    </row>
    <row r="23" spans="2:8" ht="15">
      <c r="D23" s="233"/>
      <c r="E23" s="412"/>
      <c r="F23" s="412"/>
      <c r="G23" s="382"/>
      <c r="H23" s="233"/>
    </row>
    <row r="24" spans="2:8" ht="15.6">
      <c r="B24" s="2"/>
      <c r="C24" s="2"/>
      <c r="D24" s="325" t="s">
        <v>2</v>
      </c>
      <c r="E24" s="412"/>
      <c r="F24" s="180"/>
      <c r="G24" s="180">
        <f>SUM(G8:G23)</f>
        <v>0</v>
      </c>
      <c r="H24" s="233"/>
    </row>
    <row r="25" spans="2:8" ht="15">
      <c r="D25" s="233"/>
      <c r="E25" s="412"/>
      <c r="F25" s="1223"/>
      <c r="G25" s="1222"/>
      <c r="H25" s="233"/>
    </row>
    <row r="26" spans="2:8" ht="15.6">
      <c r="B26" s="2"/>
      <c r="C26" s="2"/>
      <c r="D26" s="325" t="s">
        <v>1</v>
      </c>
      <c r="E26" s="412"/>
      <c r="F26" s="180"/>
      <c r="G26" s="1222">
        <f>G24*0.22</f>
        <v>0</v>
      </c>
      <c r="H26" s="233"/>
    </row>
    <row r="27" spans="2:8" ht="15">
      <c r="D27" s="233"/>
      <c r="E27" s="412"/>
      <c r="F27" s="1223"/>
      <c r="G27" s="1222"/>
      <c r="H27" s="233"/>
    </row>
    <row r="28" spans="2:8" ht="18" thickBot="1">
      <c r="B28" s="2"/>
      <c r="C28" s="2"/>
      <c r="D28" s="1221" t="s">
        <v>0</v>
      </c>
      <c r="E28" s="1220"/>
      <c r="F28" s="1220"/>
      <c r="G28" s="1219">
        <f>G24+G26</f>
        <v>0</v>
      </c>
      <c r="H28" s="439"/>
    </row>
    <row r="29" spans="2:8">
      <c r="D29" s="233"/>
      <c r="E29" s="412"/>
      <c r="F29" s="412"/>
      <c r="G29" s="412"/>
      <c r="H29" s="233"/>
    </row>
    <row r="30" spans="2:8">
      <c r="D30" s="233"/>
      <c r="E30" s="233"/>
      <c r="F30" s="233"/>
      <c r="H30" s="233"/>
    </row>
    <row r="31" spans="2:8" ht="12.75" customHeight="1">
      <c r="C31" s="2274" t="s">
        <v>323</v>
      </c>
      <c r="D31" s="2274"/>
      <c r="E31" s="2274"/>
      <c r="F31" s="2274"/>
      <c r="G31" s="2274"/>
      <c r="H31" s="1198"/>
    </row>
    <row r="32" spans="2:8">
      <c r="C32" s="2274"/>
      <c r="D32" s="2274"/>
      <c r="E32" s="2274"/>
      <c r="F32" s="2274"/>
      <c r="G32" s="2274"/>
      <c r="H32" s="1198"/>
    </row>
    <row r="33" spans="2:12">
      <c r="C33" s="2274"/>
      <c r="D33" s="2274"/>
      <c r="E33" s="2274"/>
      <c r="F33" s="2274"/>
      <c r="G33" s="2274"/>
      <c r="H33" s="1198"/>
    </row>
    <row r="34" spans="2:12">
      <c r="C34" s="2274"/>
      <c r="D34" s="2274"/>
      <c r="E34" s="2274"/>
      <c r="F34" s="2274"/>
      <c r="G34" s="2274"/>
      <c r="H34" s="1198"/>
    </row>
    <row r="35" spans="2:12">
      <c r="D35" s="233"/>
      <c r="E35" s="233"/>
      <c r="F35" s="233"/>
      <c r="H35" s="233"/>
    </row>
    <row r="36" spans="2:12" ht="12.75" customHeight="1">
      <c r="C36" s="2274" t="s">
        <v>468</v>
      </c>
      <c r="D36" s="2274"/>
      <c r="E36" s="2274"/>
      <c r="F36" s="2274"/>
      <c r="G36" s="2274"/>
      <c r="H36" s="1198"/>
    </row>
    <row r="37" spans="2:12">
      <c r="C37" s="2274"/>
      <c r="D37" s="2274"/>
      <c r="E37" s="2274"/>
      <c r="F37" s="2274"/>
      <c r="G37" s="2274"/>
      <c r="H37" s="1198"/>
    </row>
    <row r="38" spans="2:12">
      <c r="C38" s="2274"/>
      <c r="D38" s="2274"/>
      <c r="E38" s="2274"/>
      <c r="F38" s="2274"/>
      <c r="G38" s="2274"/>
      <c r="H38" s="1187"/>
      <c r="I38" s="1187"/>
      <c r="J38" s="1187"/>
      <c r="K38" s="1187"/>
      <c r="L38" s="1187"/>
    </row>
    <row r="39" spans="2:12">
      <c r="C39" s="2274"/>
      <c r="D39" s="2274"/>
      <c r="E39" s="2274"/>
      <c r="F39" s="2274"/>
      <c r="G39" s="2274"/>
      <c r="H39" s="1187"/>
      <c r="I39" s="1187"/>
      <c r="J39" s="1187"/>
      <c r="K39" s="1187"/>
      <c r="L39" s="1187"/>
    </row>
    <row r="40" spans="2:12">
      <c r="C40" s="2274"/>
      <c r="D40" s="2274"/>
      <c r="E40" s="2274"/>
      <c r="F40" s="2274"/>
      <c r="G40" s="1198"/>
      <c r="H40" s="1187"/>
      <c r="I40" s="1187"/>
      <c r="J40" s="1187"/>
      <c r="K40" s="1187"/>
      <c r="L40" s="1187"/>
    </row>
    <row r="41" spans="2:12">
      <c r="D41" s="233"/>
      <c r="E41" s="233"/>
      <c r="F41" s="233"/>
      <c r="H41" s="1187"/>
      <c r="I41" s="1187"/>
      <c r="J41" s="1187"/>
      <c r="K41" s="1187"/>
      <c r="L41" s="1187"/>
    </row>
    <row r="42" spans="2:12" ht="12.75" customHeight="1">
      <c r="C42" s="2274" t="s">
        <v>469</v>
      </c>
      <c r="D42" s="2274"/>
      <c r="E42" s="2274"/>
      <c r="F42" s="2274"/>
      <c r="G42" s="2274"/>
      <c r="H42" s="1187"/>
      <c r="I42" s="1187"/>
      <c r="J42" s="1187"/>
      <c r="K42" s="1187"/>
      <c r="L42" s="1187"/>
    </row>
    <row r="43" spans="2:12">
      <c r="C43" s="2274"/>
      <c r="D43" s="2274"/>
      <c r="E43" s="2274"/>
      <c r="F43" s="2274"/>
      <c r="G43" s="2274"/>
      <c r="H43" s="1187"/>
      <c r="I43" s="1187"/>
      <c r="J43" s="1187"/>
      <c r="K43" s="1187"/>
      <c r="L43" s="1187"/>
    </row>
    <row r="44" spans="2:12">
      <c r="C44" s="2274"/>
      <c r="D44" s="2274"/>
      <c r="E44" s="2274"/>
      <c r="F44" s="2274"/>
      <c r="G44" s="2274"/>
      <c r="H44" s="1187"/>
      <c r="I44" s="1187"/>
      <c r="J44" s="1187"/>
      <c r="K44" s="1187"/>
      <c r="L44" s="1187"/>
    </row>
    <row r="45" spans="2:12">
      <c r="C45" s="2274"/>
      <c r="D45" s="2274"/>
      <c r="E45" s="2274"/>
      <c r="F45" s="2274"/>
      <c r="G45" s="2274"/>
      <c r="H45" s="1187"/>
      <c r="I45" s="1187"/>
      <c r="J45" s="1187"/>
      <c r="K45" s="1187"/>
      <c r="L45" s="1187"/>
    </row>
    <row r="46" spans="2:12">
      <c r="B46" s="1198"/>
      <c r="C46" s="2274"/>
      <c r="D46" s="2274"/>
      <c r="E46" s="2274"/>
      <c r="F46" s="2274"/>
      <c r="G46" s="1198"/>
      <c r="H46" s="1198"/>
    </row>
    <row r="47" spans="2:12">
      <c r="C47" s="2274"/>
      <c r="D47" s="2274"/>
      <c r="E47" s="2274"/>
      <c r="F47" s="2274"/>
    </row>
    <row r="48" spans="2:12">
      <c r="E48" s="233"/>
    </row>
    <row r="49" spans="1:12" s="335" customFormat="1" ht="12.9" customHeight="1">
      <c r="A49" s="334" t="s">
        <v>326</v>
      </c>
      <c r="C49" s="334" t="s">
        <v>327</v>
      </c>
      <c r="D49" s="334" t="s">
        <v>328</v>
      </c>
      <c r="E49" s="336" t="s">
        <v>329</v>
      </c>
      <c r="F49" s="336" t="s">
        <v>330</v>
      </c>
      <c r="G49" s="337" t="s">
        <v>331</v>
      </c>
      <c r="H49" s="338" t="s">
        <v>332</v>
      </c>
      <c r="L49" s="233"/>
    </row>
    <row r="50" spans="1:12" s="335" customFormat="1" ht="12.6" thickBot="1">
      <c r="A50" s="339" t="s">
        <v>333</v>
      </c>
      <c r="B50" s="340"/>
      <c r="C50" s="339" t="s">
        <v>333</v>
      </c>
      <c r="D50" s="341"/>
      <c r="E50" s="342" t="s">
        <v>333</v>
      </c>
      <c r="F50" s="343"/>
      <c r="G50" s="344" t="s">
        <v>334</v>
      </c>
      <c r="H50" s="345"/>
    </row>
    <row r="51" spans="1:12" ht="13.8" thickTop="1">
      <c r="A51" s="346" t="s">
        <v>10</v>
      </c>
      <c r="B51" s="456"/>
      <c r="C51" s="346" t="s">
        <v>9</v>
      </c>
      <c r="D51" s="348"/>
      <c r="E51" s="454"/>
      <c r="F51" s="455"/>
      <c r="G51" s="456"/>
      <c r="H51" s="457"/>
    </row>
    <row r="52" spans="1:12">
      <c r="A52" s="1024"/>
      <c r="B52" s="1024"/>
      <c r="C52" s="1204"/>
      <c r="E52" s="1185"/>
      <c r="F52" s="1186"/>
      <c r="G52" s="1185"/>
    </row>
    <row r="53" spans="1:12">
      <c r="A53" s="354" t="s">
        <v>335</v>
      </c>
      <c r="C53" s="355" t="s">
        <v>13</v>
      </c>
      <c r="E53" s="1185"/>
      <c r="F53" s="1186"/>
      <c r="G53" s="1185"/>
    </row>
    <row r="54" spans="1:12" ht="26.4">
      <c r="A54" s="1024">
        <v>11</v>
      </c>
      <c r="B54" s="1024">
        <v>121</v>
      </c>
      <c r="C54" s="1204" t="s">
        <v>336</v>
      </c>
      <c r="E54" s="1218">
        <v>0.22</v>
      </c>
      <c r="F54" s="1217" t="s">
        <v>337</v>
      </c>
      <c r="G54" s="1918"/>
      <c r="H54" s="412">
        <f>E54*G54</f>
        <v>0</v>
      </c>
    </row>
    <row r="55" spans="1:12">
      <c r="A55" s="1024"/>
      <c r="B55" s="1024"/>
      <c r="C55" s="1204"/>
      <c r="E55" s="1185"/>
      <c r="F55" s="1186"/>
      <c r="G55" s="1918"/>
    </row>
    <row r="56" spans="1:12" ht="26.4">
      <c r="A56" s="1024">
        <v>11</v>
      </c>
      <c r="B56" s="1024">
        <v>221</v>
      </c>
      <c r="C56" s="1204" t="s">
        <v>338</v>
      </c>
      <c r="E56" s="1185">
        <v>13</v>
      </c>
      <c r="F56" s="1216" t="s">
        <v>11</v>
      </c>
      <c r="G56" s="1918"/>
      <c r="H56" s="412">
        <f>E56*G56</f>
        <v>0</v>
      </c>
    </row>
    <row r="57" spans="1:12">
      <c r="A57" s="1024"/>
      <c r="B57" s="1024"/>
      <c r="C57" s="1204"/>
      <c r="E57" s="1185"/>
      <c r="F57" s="1186"/>
      <c r="G57" s="1918"/>
    </row>
    <row r="58" spans="1:12">
      <c r="A58" s="354" t="s">
        <v>267</v>
      </c>
      <c r="C58" s="355" t="s">
        <v>12</v>
      </c>
      <c r="E58" s="233"/>
      <c r="G58" s="1918"/>
    </row>
    <row r="59" spans="1:12">
      <c r="A59" s="360" t="s">
        <v>339</v>
      </c>
      <c r="B59" s="487"/>
      <c r="C59" s="360" t="s">
        <v>340</v>
      </c>
      <c r="D59" s="362"/>
      <c r="E59" s="487"/>
      <c r="F59" s="476"/>
      <c r="G59" s="1918"/>
      <c r="H59" s="477"/>
    </row>
    <row r="60" spans="1:12" ht="39.6">
      <c r="A60" s="1024">
        <v>12</v>
      </c>
      <c r="B60" s="1024">
        <v>132</v>
      </c>
      <c r="C60" s="1204" t="s">
        <v>472</v>
      </c>
      <c r="D60" s="351" t="s">
        <v>344</v>
      </c>
      <c r="E60" s="1185">
        <v>350</v>
      </c>
      <c r="F60" s="1186" t="s">
        <v>342</v>
      </c>
      <c r="G60" s="1918"/>
      <c r="H60" s="412">
        <f>E60*G60</f>
        <v>0</v>
      </c>
    </row>
    <row r="61" spans="1:12">
      <c r="A61" s="1024"/>
      <c r="B61" s="1024"/>
      <c r="C61" s="1204"/>
      <c r="E61" s="1185"/>
      <c r="F61" s="1186"/>
      <c r="G61" s="1918"/>
    </row>
    <row r="62" spans="1:12" ht="26.4">
      <c r="A62" s="1024">
        <v>12</v>
      </c>
      <c r="B62" s="1024">
        <v>151</v>
      </c>
      <c r="C62" s="1204" t="s">
        <v>345</v>
      </c>
      <c r="D62" s="351" t="s">
        <v>344</v>
      </c>
      <c r="E62" s="1185">
        <v>8</v>
      </c>
      <c r="F62" s="1186" t="s">
        <v>11</v>
      </c>
      <c r="G62" s="1918"/>
      <c r="H62" s="412">
        <f>E62*G62</f>
        <v>0</v>
      </c>
    </row>
    <row r="63" spans="1:12">
      <c r="A63" s="1024"/>
      <c r="B63" s="1024"/>
      <c r="C63" s="1204"/>
      <c r="E63" s="1185"/>
      <c r="F63" s="1186"/>
      <c r="G63" s="1918"/>
    </row>
    <row r="64" spans="1:12" ht="26.4">
      <c r="A64" s="1024">
        <v>12</v>
      </c>
      <c r="B64" s="1024">
        <v>152</v>
      </c>
      <c r="C64" s="1204" t="s">
        <v>473</v>
      </c>
      <c r="D64" s="351" t="s">
        <v>344</v>
      </c>
      <c r="E64" s="1185">
        <v>2</v>
      </c>
      <c r="F64" s="1186" t="s">
        <v>11</v>
      </c>
      <c r="G64" s="1918"/>
      <c r="H64" s="412">
        <f>E64*G64</f>
        <v>0</v>
      </c>
    </row>
    <row r="65" spans="1:8">
      <c r="A65" s="1024"/>
      <c r="B65" s="1024"/>
      <c r="C65" s="1204"/>
      <c r="E65" s="1185"/>
      <c r="F65" s="1186"/>
      <c r="G65" s="1918"/>
    </row>
    <row r="66" spans="1:8" ht="38.25" customHeight="1">
      <c r="A66" s="1024">
        <v>12</v>
      </c>
      <c r="B66" s="1024">
        <v>163</v>
      </c>
      <c r="C66" s="1204" t="s">
        <v>346</v>
      </c>
      <c r="E66" s="1185">
        <f>E62</f>
        <v>8</v>
      </c>
      <c r="F66" s="1186" t="s">
        <v>11</v>
      </c>
      <c r="G66" s="1918"/>
      <c r="H66" s="412">
        <f>E66*G66</f>
        <v>0</v>
      </c>
    </row>
    <row r="67" spans="1:8">
      <c r="A67" s="1024"/>
      <c r="B67" s="1024"/>
      <c r="C67" s="1204"/>
      <c r="E67" s="1185"/>
      <c r="F67" s="1186"/>
      <c r="G67" s="1918"/>
    </row>
    <row r="68" spans="1:8" s="484" customFormat="1" ht="39" customHeight="1">
      <c r="A68" s="1215">
        <v>12</v>
      </c>
      <c r="B68" s="1215">
        <v>166</v>
      </c>
      <c r="C68" s="1214" t="s">
        <v>474</v>
      </c>
      <c r="D68" s="1213"/>
      <c r="E68" s="1211">
        <f>E64</f>
        <v>2</v>
      </c>
      <c r="F68" s="1212" t="s">
        <v>11</v>
      </c>
      <c r="G68" s="1918"/>
      <c r="H68" s="1210">
        <f>E68*G68</f>
        <v>0</v>
      </c>
    </row>
    <row r="69" spans="1:8">
      <c r="A69" s="1024"/>
      <c r="B69" s="1024"/>
      <c r="C69" s="1204"/>
      <c r="E69" s="1185"/>
      <c r="F69" s="1186"/>
      <c r="G69" s="1211"/>
    </row>
    <row r="70" spans="1:8">
      <c r="A70" s="371" t="s">
        <v>347</v>
      </c>
      <c r="B70" s="487"/>
      <c r="C70" s="360" t="s">
        <v>348</v>
      </c>
      <c r="D70" s="362"/>
      <c r="E70" s="1202"/>
      <c r="F70" s="1203"/>
      <c r="G70" s="2006"/>
      <c r="H70" s="477"/>
    </row>
    <row r="71" spans="1:8" ht="41.4">
      <c r="A71" s="1024"/>
      <c r="B71" s="1024"/>
      <c r="C71" s="1204"/>
      <c r="D71" s="356" t="s">
        <v>475</v>
      </c>
      <c r="E71" s="1185"/>
      <c r="F71" s="1186"/>
      <c r="G71" s="1211"/>
    </row>
    <row r="72" spans="1:8" ht="13.2" customHeight="1">
      <c r="A72" s="1024"/>
      <c r="B72" s="1024"/>
      <c r="C72" s="1204"/>
      <c r="E72" s="1185"/>
      <c r="F72" s="1186"/>
      <c r="G72" s="1211"/>
    </row>
    <row r="73" spans="1:8" ht="13.2" customHeight="1">
      <c r="A73" s="371" t="s">
        <v>355</v>
      </c>
      <c r="B73" s="487"/>
      <c r="C73" s="360" t="s">
        <v>356</v>
      </c>
      <c r="D73" s="362"/>
      <c r="E73" s="487"/>
      <c r="F73" s="476"/>
      <c r="G73" s="1990"/>
      <c r="H73" s="477"/>
    </row>
    <row r="74" spans="1:8" ht="34.950000000000003" customHeight="1">
      <c r="A74" s="1024"/>
      <c r="B74" s="1024"/>
      <c r="C74" s="1204"/>
      <c r="D74" s="356" t="s">
        <v>476</v>
      </c>
      <c r="E74" s="1185"/>
      <c r="F74" s="1186"/>
      <c r="G74" s="1211"/>
    </row>
    <row r="75" spans="1:8" ht="13.2" customHeight="1">
      <c r="A75" s="371" t="s">
        <v>1240</v>
      </c>
      <c r="B75" s="487"/>
      <c r="C75" s="360" t="s">
        <v>1239</v>
      </c>
      <c r="D75" s="362"/>
      <c r="E75" s="487"/>
      <c r="F75" s="476"/>
      <c r="G75" s="1990"/>
      <c r="H75" s="477"/>
    </row>
    <row r="76" spans="1:8" s="484" customFormat="1" ht="19.5" customHeight="1">
      <c r="A76" s="1215" t="s">
        <v>180</v>
      </c>
      <c r="B76" s="1215">
        <v>498</v>
      </c>
      <c r="C76" s="1214" t="s">
        <v>1449</v>
      </c>
      <c r="D76" s="1213"/>
      <c r="E76" s="1211">
        <v>1</v>
      </c>
      <c r="F76" s="1212" t="s">
        <v>46</v>
      </c>
      <c r="G76" s="1918"/>
      <c r="H76" s="1210">
        <f>E76*G76</f>
        <v>0</v>
      </c>
    </row>
    <row r="77" spans="1:8" ht="13.2" customHeight="1">
      <c r="A77" s="1024"/>
      <c r="B77" s="1024"/>
      <c r="C77" s="1204"/>
      <c r="E77" s="1185"/>
      <c r="F77" s="1186"/>
      <c r="G77" s="1211"/>
    </row>
    <row r="78" spans="1:8">
      <c r="A78" s="354" t="s">
        <v>477</v>
      </c>
      <c r="C78" s="355" t="s">
        <v>478</v>
      </c>
      <c r="E78" s="233"/>
      <c r="G78" s="484"/>
    </row>
    <row r="79" spans="1:8">
      <c r="A79" s="488" t="s">
        <v>479</v>
      </c>
      <c r="B79" s="492"/>
      <c r="C79" s="490" t="s">
        <v>480</v>
      </c>
      <c r="D79" s="491"/>
      <c r="E79" s="492"/>
      <c r="F79" s="493"/>
      <c r="G79" s="1983"/>
      <c r="H79" s="494"/>
    </row>
    <row r="80" spans="1:8" ht="158.4">
      <c r="A80" s="1024" t="s">
        <v>481</v>
      </c>
      <c r="B80" s="571" t="s">
        <v>459</v>
      </c>
      <c r="C80" s="1204" t="s">
        <v>1675</v>
      </c>
      <c r="D80" s="1209"/>
      <c r="E80" s="1185">
        <v>1</v>
      </c>
      <c r="F80" s="1186" t="s">
        <v>1662</v>
      </c>
      <c r="G80" s="1918"/>
      <c r="H80" s="412">
        <f>E80*G80</f>
        <v>0</v>
      </c>
    </row>
    <row r="81" spans="1:9">
      <c r="A81" s="1024"/>
      <c r="B81" s="571"/>
      <c r="C81" s="1204"/>
      <c r="D81" s="1209"/>
      <c r="E81" s="1185"/>
      <c r="F81" s="1186"/>
      <c r="G81" s="1211"/>
    </row>
    <row r="82" spans="1:9" ht="26.4">
      <c r="A82" s="1024" t="s">
        <v>481</v>
      </c>
      <c r="B82" s="571" t="s">
        <v>482</v>
      </c>
      <c r="C82" s="459" t="s">
        <v>1674</v>
      </c>
      <c r="D82" s="1209"/>
      <c r="E82" s="1185"/>
      <c r="F82" s="1186"/>
      <c r="G82" s="1211"/>
    </row>
    <row r="83" spans="1:9">
      <c r="A83" s="1024"/>
      <c r="B83" s="571"/>
      <c r="C83" s="1204"/>
      <c r="D83" s="1209"/>
      <c r="E83" s="1185"/>
      <c r="F83" s="1186"/>
      <c r="G83" s="1211"/>
    </row>
    <row r="84" spans="1:9" ht="13.8" thickBot="1">
      <c r="A84" s="1184"/>
      <c r="B84" s="1184"/>
      <c r="C84" s="1205"/>
      <c r="D84" s="390"/>
      <c r="E84" s="1181"/>
      <c r="F84" s="1182"/>
      <c r="G84" s="2005"/>
      <c r="H84" s="554"/>
    </row>
    <row r="85" spans="1:9" ht="13.8">
      <c r="A85" s="377" t="s">
        <v>10</v>
      </c>
      <c r="B85" s="378"/>
      <c r="C85" s="377" t="s">
        <v>9</v>
      </c>
      <c r="D85" s="348"/>
      <c r="E85" s="1180"/>
      <c r="F85" s="379"/>
      <c r="G85" s="1933" t="s">
        <v>362</v>
      </c>
      <c r="H85" s="380">
        <f>SUM(H52:H84)</f>
        <v>0</v>
      </c>
    </row>
    <row r="86" spans="1:9" ht="15">
      <c r="A86" s="2"/>
      <c r="B86" s="2"/>
      <c r="C86" s="2"/>
      <c r="E86" s="2"/>
      <c r="F86" s="381"/>
      <c r="G86" s="1934"/>
      <c r="H86" s="382"/>
    </row>
    <row r="87" spans="1:9">
      <c r="A87" s="334" t="s">
        <v>326</v>
      </c>
      <c r="B87" s="335"/>
      <c r="C87" s="334" t="s">
        <v>327</v>
      </c>
      <c r="D87" s="334" t="s">
        <v>328</v>
      </c>
      <c r="E87" s="336" t="s">
        <v>329</v>
      </c>
      <c r="F87" s="336" t="s">
        <v>330</v>
      </c>
      <c r="G87" s="1935" t="s">
        <v>331</v>
      </c>
      <c r="H87" s="338" t="s">
        <v>332</v>
      </c>
    </row>
    <row r="88" spans="1:9" ht="13.8" thickBot="1">
      <c r="A88" s="339" t="s">
        <v>333</v>
      </c>
      <c r="B88" s="340"/>
      <c r="C88" s="339" t="s">
        <v>333</v>
      </c>
      <c r="D88" s="341"/>
      <c r="E88" s="342" t="s">
        <v>333</v>
      </c>
      <c r="F88" s="343"/>
      <c r="G88" s="1936" t="s">
        <v>334</v>
      </c>
      <c r="H88" s="345"/>
    </row>
    <row r="89" spans="1:9" ht="13.8" thickTop="1">
      <c r="A89" s="346" t="s">
        <v>8</v>
      </c>
      <c r="B89" s="456"/>
      <c r="C89" s="346" t="s">
        <v>363</v>
      </c>
      <c r="D89" s="348"/>
      <c r="E89" s="454"/>
      <c r="F89" s="455"/>
      <c r="G89" s="1989"/>
      <c r="H89" s="457"/>
    </row>
    <row r="90" spans="1:9">
      <c r="E90" s="233"/>
      <c r="G90" s="484"/>
    </row>
    <row r="91" spans="1:9">
      <c r="A91" s="371" t="s">
        <v>364</v>
      </c>
      <c r="B91" s="487"/>
      <c r="C91" s="360" t="s">
        <v>18</v>
      </c>
      <c r="D91" s="362"/>
      <c r="E91" s="487"/>
      <c r="F91" s="476"/>
      <c r="G91" s="1990"/>
      <c r="H91" s="477"/>
    </row>
    <row r="92" spans="1:9" ht="26.4">
      <c r="A92" s="1208" t="s">
        <v>17</v>
      </c>
      <c r="B92" s="1024">
        <v>114</v>
      </c>
      <c r="C92" s="1190" t="s">
        <v>485</v>
      </c>
      <c r="D92" s="1207"/>
      <c r="E92" s="412">
        <v>213</v>
      </c>
      <c r="F92" s="1186" t="s">
        <v>367</v>
      </c>
      <c r="G92" s="1918"/>
      <c r="H92" s="412">
        <f>E92*G92</f>
        <v>0</v>
      </c>
      <c r="I92" s="2"/>
    </row>
    <row r="93" spans="1:9">
      <c r="A93" s="1024"/>
      <c r="B93" s="1024"/>
      <c r="C93" s="1190"/>
      <c r="E93" s="412"/>
      <c r="F93" s="1186"/>
      <c r="G93" s="1918"/>
    </row>
    <row r="94" spans="1:9" ht="26.4">
      <c r="A94" s="1024">
        <v>21</v>
      </c>
      <c r="B94" s="1024">
        <v>224</v>
      </c>
      <c r="C94" s="1204" t="s">
        <v>486</v>
      </c>
      <c r="D94" s="1207"/>
      <c r="E94" s="412">
        <v>472</v>
      </c>
      <c r="F94" s="1186" t="s">
        <v>367</v>
      </c>
      <c r="G94" s="1918"/>
      <c r="H94" s="412">
        <f>E94*G94</f>
        <v>0</v>
      </c>
    </row>
    <row r="95" spans="1:9">
      <c r="A95" s="1024"/>
      <c r="B95" s="1024"/>
      <c r="C95" s="1204"/>
      <c r="D95" s="1207"/>
      <c r="E95" s="412"/>
      <c r="F95" s="1186"/>
      <c r="G95" s="1918"/>
    </row>
    <row r="96" spans="1:9" ht="66">
      <c r="A96" s="1024">
        <v>21</v>
      </c>
      <c r="B96" s="1024">
        <v>313</v>
      </c>
      <c r="C96" s="1204" t="s">
        <v>1448</v>
      </c>
      <c r="D96" s="1207"/>
      <c r="E96" s="412">
        <v>12</v>
      </c>
      <c r="F96" s="1186" t="s">
        <v>367</v>
      </c>
      <c r="G96" s="1918"/>
      <c r="H96" s="412">
        <f>E96*G96</f>
        <v>0</v>
      </c>
    </row>
    <row r="97" spans="1:14">
      <c r="A97" s="1024"/>
      <c r="B97" s="1024"/>
      <c r="C97" s="1204"/>
      <c r="D97" s="1207"/>
      <c r="E97" s="412"/>
      <c r="F97" s="1186"/>
      <c r="G97" s="1918"/>
    </row>
    <row r="98" spans="1:14" ht="26.4">
      <c r="A98" s="1024">
        <v>21</v>
      </c>
      <c r="B98" s="1024">
        <v>993</v>
      </c>
      <c r="C98" s="1204" t="s">
        <v>487</v>
      </c>
      <c r="D98" s="356" t="s">
        <v>488</v>
      </c>
      <c r="E98" s="412">
        <v>4</v>
      </c>
      <c r="F98" s="1186" t="s">
        <v>367</v>
      </c>
      <c r="G98" s="1918"/>
      <c r="H98" s="412">
        <f>E98*G98</f>
        <v>0</v>
      </c>
    </row>
    <row r="99" spans="1:14">
      <c r="A99" s="1024"/>
      <c r="B99" s="1024"/>
      <c r="C99" s="1204"/>
      <c r="E99" s="412"/>
      <c r="F99" s="1186"/>
      <c r="G99" s="1918"/>
    </row>
    <row r="100" spans="1:14">
      <c r="A100" s="371" t="s">
        <v>371</v>
      </c>
      <c r="B100" s="487"/>
      <c r="C100" s="360" t="s">
        <v>15</v>
      </c>
      <c r="D100" s="362"/>
      <c r="E100" s="477"/>
      <c r="F100" s="476"/>
      <c r="G100" s="1918"/>
      <c r="H100" s="477"/>
    </row>
    <row r="101" spans="1:14" ht="26.4">
      <c r="A101" s="1024">
        <v>22</v>
      </c>
      <c r="B101" s="1024">
        <v>112</v>
      </c>
      <c r="C101" s="1204" t="s">
        <v>372</v>
      </c>
      <c r="E101" s="412">
        <v>913</v>
      </c>
      <c r="F101" s="1186" t="s">
        <v>342</v>
      </c>
      <c r="G101" s="1918"/>
      <c r="H101" s="412">
        <f>E101*G101</f>
        <v>0</v>
      </c>
    </row>
    <row r="102" spans="1:14">
      <c r="A102" s="1024"/>
      <c r="B102" s="1024"/>
      <c r="C102" s="1204"/>
      <c r="E102" s="412"/>
      <c r="F102" s="1186"/>
      <c r="G102" s="1918"/>
      <c r="I102" s="2245"/>
      <c r="J102" s="2246"/>
      <c r="K102" s="2246"/>
      <c r="L102" s="2246"/>
      <c r="M102" s="2246"/>
      <c r="N102" s="2246"/>
    </row>
    <row r="103" spans="1:14">
      <c r="A103" s="371" t="s">
        <v>1109</v>
      </c>
      <c r="B103" s="487"/>
      <c r="C103" s="360" t="s">
        <v>1108</v>
      </c>
      <c r="D103" s="362"/>
      <c r="E103" s="477"/>
      <c r="F103" s="476"/>
      <c r="G103" s="1918"/>
      <c r="H103" s="477"/>
      <c r="I103" s="2245"/>
      <c r="J103" s="2246"/>
      <c r="K103" s="2246"/>
      <c r="L103" s="2246"/>
      <c r="M103" s="2246"/>
      <c r="N103" s="2246"/>
    </row>
    <row r="104" spans="1:14" ht="39.6">
      <c r="A104" s="1024">
        <v>23</v>
      </c>
      <c r="B104" s="1024">
        <v>313</v>
      </c>
      <c r="C104" s="1204" t="s">
        <v>1107</v>
      </c>
      <c r="E104" s="412">
        <v>1240</v>
      </c>
      <c r="F104" s="1186" t="s">
        <v>342</v>
      </c>
      <c r="G104" s="1918"/>
      <c r="H104" s="412">
        <f>E104*G104</f>
        <v>0</v>
      </c>
      <c r="I104" s="2245"/>
      <c r="J104" s="2246"/>
      <c r="K104" s="2246"/>
      <c r="L104" s="2246"/>
      <c r="M104" s="2246"/>
      <c r="N104" s="2246"/>
    </row>
    <row r="105" spans="1:14">
      <c r="A105" s="1024"/>
      <c r="B105" s="1024"/>
      <c r="C105" s="1204"/>
      <c r="E105" s="412"/>
      <c r="F105" s="1186"/>
      <c r="G105" s="1918"/>
      <c r="I105" s="2245"/>
      <c r="J105" s="2246"/>
      <c r="K105" s="2246"/>
      <c r="L105" s="2246"/>
      <c r="M105" s="2246"/>
      <c r="N105" s="2246"/>
    </row>
    <row r="106" spans="1:14">
      <c r="A106" s="371" t="s">
        <v>373</v>
      </c>
      <c r="B106" s="487"/>
      <c r="C106" s="360" t="s">
        <v>374</v>
      </c>
      <c r="D106" s="362"/>
      <c r="E106" s="477"/>
      <c r="F106" s="476"/>
      <c r="G106" s="1918"/>
      <c r="H106" s="477"/>
      <c r="I106" s="2246"/>
      <c r="J106" s="2246"/>
      <c r="K106" s="2246"/>
      <c r="L106" s="2246"/>
      <c r="M106" s="2246"/>
      <c r="N106" s="2246"/>
    </row>
    <row r="107" spans="1:14" ht="26.4">
      <c r="A107" s="1024">
        <v>24</v>
      </c>
      <c r="B107" s="1024">
        <v>119</v>
      </c>
      <c r="C107" s="1204" t="s">
        <v>375</v>
      </c>
      <c r="D107" s="356" t="s">
        <v>1106</v>
      </c>
      <c r="E107" s="412">
        <v>291</v>
      </c>
      <c r="F107" s="1186" t="s">
        <v>367</v>
      </c>
      <c r="G107" s="1918"/>
      <c r="H107" s="412">
        <f>E107*G107</f>
        <v>0</v>
      </c>
      <c r="I107" s="1023"/>
      <c r="J107" s="1023"/>
      <c r="K107" s="1023"/>
      <c r="L107" s="1023"/>
      <c r="M107" s="1023"/>
      <c r="N107" s="1023"/>
    </row>
    <row r="108" spans="1:14">
      <c r="A108" s="354"/>
      <c r="C108" s="355"/>
      <c r="E108" s="412"/>
      <c r="G108" s="1918"/>
    </row>
    <row r="109" spans="1:14" ht="26.4">
      <c r="A109" s="1024">
        <v>24</v>
      </c>
      <c r="B109" s="1024">
        <v>475</v>
      </c>
      <c r="C109" s="1204" t="s">
        <v>493</v>
      </c>
      <c r="D109" s="356"/>
      <c r="E109" s="412">
        <v>1170</v>
      </c>
      <c r="F109" s="1186" t="s">
        <v>342</v>
      </c>
      <c r="G109" s="1918"/>
      <c r="H109" s="412">
        <f>E109*G109</f>
        <v>0</v>
      </c>
    </row>
    <row r="110" spans="1:14">
      <c r="A110" s="1024"/>
      <c r="B110" s="1024"/>
      <c r="C110" s="1204"/>
      <c r="D110" s="356"/>
      <c r="E110" s="412"/>
      <c r="F110" s="1186"/>
      <c r="G110" s="1918"/>
    </row>
    <row r="111" spans="1:14">
      <c r="A111" s="371" t="s">
        <v>380</v>
      </c>
      <c r="B111" s="487"/>
      <c r="C111" s="360" t="s">
        <v>381</v>
      </c>
      <c r="D111" s="362"/>
      <c r="E111" s="477"/>
      <c r="F111" s="476"/>
      <c r="G111" s="1918"/>
      <c r="H111" s="477"/>
    </row>
    <row r="112" spans="1:14" ht="26.4">
      <c r="A112" s="1024">
        <v>29</v>
      </c>
      <c r="B112" s="1024">
        <v>118</v>
      </c>
      <c r="C112" s="1204" t="s">
        <v>496</v>
      </c>
      <c r="D112" s="356" t="s">
        <v>383</v>
      </c>
      <c r="E112" s="1206">
        <f>(E92*1.35)+((E94+E96)*1.5)+(E98*1.5)</f>
        <v>1019.55</v>
      </c>
      <c r="F112" s="1186" t="s">
        <v>384</v>
      </c>
      <c r="G112" s="1918"/>
      <c r="H112" s="412">
        <f>E112*G112</f>
        <v>0</v>
      </c>
    </row>
    <row r="113" spans="1:14" ht="13.8" thickBot="1">
      <c r="A113" s="1184"/>
      <c r="B113" s="1184"/>
      <c r="C113" s="1205"/>
      <c r="D113" s="390"/>
      <c r="E113" s="554"/>
      <c r="F113" s="1182"/>
      <c r="G113" s="2005"/>
      <c r="H113" s="554"/>
    </row>
    <row r="114" spans="1:14" ht="13.8">
      <c r="A114" s="377" t="s">
        <v>8</v>
      </c>
      <c r="B114" s="378"/>
      <c r="C114" s="377" t="s">
        <v>363</v>
      </c>
      <c r="D114" s="348"/>
      <c r="E114" s="1180"/>
      <c r="F114" s="379"/>
      <c r="G114" s="1933" t="s">
        <v>362</v>
      </c>
      <c r="H114" s="380">
        <f>SUM(H92:H113)</f>
        <v>0</v>
      </c>
    </row>
    <row r="115" spans="1:14">
      <c r="E115" s="233"/>
      <c r="G115" s="484"/>
    </row>
    <row r="116" spans="1:14">
      <c r="A116" s="334" t="s">
        <v>326</v>
      </c>
      <c r="B116" s="335"/>
      <c r="C116" s="334" t="s">
        <v>327</v>
      </c>
      <c r="D116" s="334" t="s">
        <v>328</v>
      </c>
      <c r="E116" s="336" t="s">
        <v>329</v>
      </c>
      <c r="F116" s="336" t="s">
        <v>330</v>
      </c>
      <c r="G116" s="1935" t="s">
        <v>331</v>
      </c>
      <c r="H116" s="338" t="s">
        <v>332</v>
      </c>
      <c r="I116" s="2245"/>
      <c r="J116" s="2246"/>
      <c r="K116" s="2246"/>
      <c r="L116" s="2246"/>
      <c r="M116" s="2246"/>
      <c r="N116" s="2246"/>
    </row>
    <row r="117" spans="1:14" ht="13.8" thickBot="1">
      <c r="A117" s="339" t="s">
        <v>333</v>
      </c>
      <c r="B117" s="340"/>
      <c r="C117" s="339" t="s">
        <v>333</v>
      </c>
      <c r="D117" s="341"/>
      <c r="E117" s="342" t="s">
        <v>333</v>
      </c>
      <c r="F117" s="343"/>
      <c r="G117" s="1936" t="s">
        <v>334</v>
      </c>
      <c r="H117" s="345"/>
      <c r="I117" s="2246"/>
      <c r="J117" s="2246"/>
      <c r="K117" s="2246"/>
      <c r="L117" s="2246"/>
      <c r="M117" s="2246"/>
      <c r="N117" s="2246"/>
    </row>
    <row r="118" spans="1:14" ht="13.8" thickTop="1">
      <c r="A118" s="346" t="s">
        <v>240</v>
      </c>
      <c r="B118" s="456"/>
      <c r="C118" s="346" t="s">
        <v>7</v>
      </c>
      <c r="D118" s="348"/>
      <c r="E118" s="454"/>
      <c r="F118" s="455"/>
      <c r="G118" s="1989"/>
      <c r="H118" s="457"/>
      <c r="I118" s="2246"/>
      <c r="J118" s="2246"/>
      <c r="K118" s="2246"/>
      <c r="L118" s="2246"/>
      <c r="M118" s="2246"/>
      <c r="N118" s="2246"/>
    </row>
    <row r="119" spans="1:14">
      <c r="E119" s="233"/>
      <c r="G119" s="484"/>
    </row>
    <row r="120" spans="1:14">
      <c r="A120" s="354" t="s">
        <v>391</v>
      </c>
      <c r="C120" s="355" t="s">
        <v>392</v>
      </c>
      <c r="E120" s="233"/>
      <c r="G120" s="484"/>
    </row>
    <row r="121" spans="1:14">
      <c r="A121" s="371" t="s">
        <v>393</v>
      </c>
      <c r="B121" s="487"/>
      <c r="C121" s="360" t="s">
        <v>394</v>
      </c>
      <c r="D121" s="362"/>
      <c r="E121" s="487"/>
      <c r="F121" s="476"/>
      <c r="G121" s="1990"/>
      <c r="H121" s="477"/>
    </row>
    <row r="122" spans="1:14" ht="39.6">
      <c r="A122" s="1024">
        <v>31</v>
      </c>
      <c r="B122" s="1024">
        <v>131</v>
      </c>
      <c r="C122" s="1190" t="s">
        <v>395</v>
      </c>
      <c r="D122" s="356" t="s">
        <v>1104</v>
      </c>
      <c r="E122" s="1185">
        <v>6.2</v>
      </c>
      <c r="F122" s="1186" t="s">
        <v>367</v>
      </c>
      <c r="G122" s="1918"/>
      <c r="H122" s="412">
        <f>E122*G122</f>
        <v>0</v>
      </c>
    </row>
    <row r="123" spans="1:14">
      <c r="A123" s="354"/>
      <c r="C123" s="355"/>
      <c r="E123" s="233"/>
      <c r="G123" s="1918"/>
    </row>
    <row r="124" spans="1:14" ht="39.6">
      <c r="A124" s="1024">
        <v>31</v>
      </c>
      <c r="B124" s="1024">
        <v>132</v>
      </c>
      <c r="C124" s="1190" t="s">
        <v>497</v>
      </c>
      <c r="D124" s="356" t="s">
        <v>498</v>
      </c>
      <c r="E124" s="1185">
        <v>299</v>
      </c>
      <c r="F124" s="1186" t="s">
        <v>367</v>
      </c>
      <c r="G124" s="1918"/>
      <c r="H124" s="412">
        <f>E124*G124</f>
        <v>0</v>
      </c>
      <c r="J124" s="536"/>
    </row>
    <row r="125" spans="1:14">
      <c r="A125" s="1024"/>
      <c r="B125" s="1024"/>
      <c r="C125" s="1190"/>
      <c r="D125" s="356"/>
      <c r="E125" s="1185"/>
      <c r="F125" s="1186"/>
      <c r="G125" s="1918"/>
      <c r="J125" s="536"/>
    </row>
    <row r="126" spans="1:14" ht="26.4">
      <c r="A126" s="1024">
        <v>31</v>
      </c>
      <c r="B126" s="1024">
        <v>181</v>
      </c>
      <c r="C126" s="1190" t="s">
        <v>499</v>
      </c>
      <c r="D126" s="356" t="s">
        <v>1447</v>
      </c>
      <c r="E126" s="1185">
        <v>47.3</v>
      </c>
      <c r="F126" s="1186" t="s">
        <v>367</v>
      </c>
      <c r="G126" s="1918"/>
      <c r="H126" s="412">
        <f>E126*G126</f>
        <v>0</v>
      </c>
      <c r="J126" s="536"/>
    </row>
    <row r="127" spans="1:14">
      <c r="A127" s="1024"/>
      <c r="B127" s="1024"/>
      <c r="C127" s="1190"/>
      <c r="D127" s="356"/>
      <c r="E127" s="1185"/>
      <c r="F127" s="1186"/>
      <c r="G127" s="1918"/>
    </row>
    <row r="128" spans="1:14">
      <c r="A128" s="371" t="s">
        <v>1102</v>
      </c>
      <c r="B128" s="487"/>
      <c r="C128" s="360" t="s">
        <v>1446</v>
      </c>
      <c r="D128" s="362"/>
      <c r="E128" s="487"/>
      <c r="F128" s="476"/>
      <c r="G128" s="1918"/>
      <c r="H128" s="477"/>
    </row>
    <row r="129" spans="1:14" ht="39.6">
      <c r="A129" s="1024">
        <v>31</v>
      </c>
      <c r="B129" s="1024">
        <v>834</v>
      </c>
      <c r="C129" s="1204" t="s">
        <v>1445</v>
      </c>
      <c r="E129" s="412">
        <v>897</v>
      </c>
      <c r="F129" s="1186" t="s">
        <v>342</v>
      </c>
      <c r="G129" s="1918"/>
      <c r="H129" s="412">
        <f>E129*G129</f>
        <v>0</v>
      </c>
      <c r="I129" s="537"/>
      <c r="J129" s="536"/>
      <c r="K129" s="538"/>
      <c r="L129" s="538"/>
      <c r="M129" s="538"/>
      <c r="N129" s="538"/>
    </row>
    <row r="130" spans="1:14" ht="13.2" customHeight="1">
      <c r="A130" s="1024"/>
      <c r="B130" s="1024"/>
      <c r="C130" s="1190"/>
      <c r="E130" s="412"/>
      <c r="F130" s="1186"/>
      <c r="G130" s="1918"/>
      <c r="I130" s="538"/>
      <c r="J130" s="538"/>
      <c r="K130" s="538"/>
      <c r="L130" s="538"/>
      <c r="M130" s="538"/>
      <c r="N130" s="538"/>
    </row>
    <row r="131" spans="1:14" ht="13.2" customHeight="1">
      <c r="A131" s="354" t="s">
        <v>408</v>
      </c>
      <c r="C131" s="355" t="s">
        <v>403</v>
      </c>
      <c r="E131" s="412"/>
      <c r="F131" s="1186"/>
      <c r="G131" s="1918"/>
      <c r="I131" s="538"/>
      <c r="J131" s="538"/>
      <c r="K131" s="538"/>
      <c r="L131" s="538"/>
      <c r="M131" s="538"/>
      <c r="N131" s="538"/>
    </row>
    <row r="132" spans="1:14" ht="13.2" customHeight="1">
      <c r="A132" s="371" t="s">
        <v>1100</v>
      </c>
      <c r="B132" s="487"/>
      <c r="C132" s="360" t="s">
        <v>1099</v>
      </c>
      <c r="D132" s="362"/>
      <c r="E132" s="477"/>
      <c r="F132" s="1203"/>
      <c r="G132" s="1918"/>
      <c r="H132" s="477"/>
      <c r="I132" s="538"/>
      <c r="J132" s="538"/>
      <c r="K132" s="538"/>
      <c r="L132" s="538"/>
      <c r="M132" s="538"/>
      <c r="N132" s="538"/>
    </row>
    <row r="133" spans="1:14" ht="31.2">
      <c r="A133" s="1024">
        <v>32</v>
      </c>
      <c r="B133" s="1024">
        <v>161</v>
      </c>
      <c r="C133" s="1190" t="s">
        <v>1098</v>
      </c>
      <c r="D133" s="356" t="s">
        <v>1097</v>
      </c>
      <c r="E133" s="412">
        <v>1</v>
      </c>
      <c r="F133" s="1186" t="s">
        <v>367</v>
      </c>
      <c r="G133" s="1918"/>
      <c r="H133" s="412">
        <f>E133*G133</f>
        <v>0</v>
      </c>
      <c r="I133" s="538"/>
      <c r="J133" s="538"/>
      <c r="K133" s="538"/>
      <c r="L133" s="538"/>
      <c r="M133" s="538"/>
      <c r="N133" s="538"/>
    </row>
    <row r="134" spans="1:14" ht="13.2" customHeight="1">
      <c r="A134" s="1024"/>
      <c r="B134" s="1024"/>
      <c r="C134" s="1190"/>
      <c r="E134" s="412"/>
      <c r="F134" s="1186"/>
      <c r="G134" s="1918"/>
      <c r="I134" s="538"/>
      <c r="J134" s="538"/>
      <c r="K134" s="538"/>
      <c r="L134" s="538"/>
      <c r="M134" s="538"/>
      <c r="N134" s="538"/>
    </row>
    <row r="135" spans="1:14" ht="13.95" customHeight="1">
      <c r="A135" s="371" t="s">
        <v>412</v>
      </c>
      <c r="B135" s="487"/>
      <c r="C135" s="360" t="s">
        <v>413</v>
      </c>
      <c r="D135" s="396"/>
      <c r="E135" s="477"/>
      <c r="F135" s="1203"/>
      <c r="G135" s="1918"/>
      <c r="H135" s="477"/>
      <c r="I135" s="538"/>
      <c r="J135" s="538"/>
      <c r="K135" s="538"/>
      <c r="L135" s="538"/>
      <c r="M135" s="538"/>
      <c r="N135" s="538"/>
    </row>
    <row r="136" spans="1:14" ht="26.4">
      <c r="A136" s="1024">
        <v>36</v>
      </c>
      <c r="B136" s="1024">
        <v>133</v>
      </c>
      <c r="C136" s="1190" t="s">
        <v>415</v>
      </c>
      <c r="E136" s="1185">
        <v>48</v>
      </c>
      <c r="F136" s="1186" t="s">
        <v>367</v>
      </c>
      <c r="G136" s="1918"/>
      <c r="H136" s="412">
        <f>E136*G136</f>
        <v>0</v>
      </c>
      <c r="I136" s="538"/>
      <c r="J136" s="536"/>
      <c r="K136" s="538"/>
      <c r="L136" s="538"/>
      <c r="M136" s="538"/>
      <c r="N136" s="538"/>
    </row>
    <row r="137" spans="1:14" ht="13.8" thickBot="1">
      <c r="A137" s="1184"/>
      <c r="B137" s="1184"/>
      <c r="C137" s="1201"/>
      <c r="D137" s="1200"/>
      <c r="E137" s="554"/>
      <c r="F137" s="1182"/>
      <c r="G137" s="2005"/>
      <c r="H137" s="554"/>
    </row>
    <row r="138" spans="1:14" ht="13.8">
      <c r="A138" s="377" t="s">
        <v>240</v>
      </c>
      <c r="B138" s="378"/>
      <c r="C138" s="377" t="s">
        <v>7</v>
      </c>
      <c r="D138" s="348"/>
      <c r="E138" s="1180"/>
      <c r="F138" s="379"/>
      <c r="G138" s="1933" t="s">
        <v>362</v>
      </c>
      <c r="H138" s="380">
        <f>SUM(H122:H136)</f>
        <v>0</v>
      </c>
    </row>
    <row r="139" spans="1:14" ht="13.8">
      <c r="A139" s="398"/>
      <c r="B139" s="318"/>
      <c r="C139" s="398"/>
      <c r="E139" s="318"/>
      <c r="F139" s="399"/>
      <c r="G139" s="1943"/>
      <c r="H139" s="327"/>
      <c r="J139" s="536"/>
    </row>
    <row r="140" spans="1:14">
      <c r="A140" s="334" t="s">
        <v>326</v>
      </c>
      <c r="B140" s="335"/>
      <c r="C140" s="334" t="s">
        <v>327</v>
      </c>
      <c r="D140" s="334" t="s">
        <v>328</v>
      </c>
      <c r="E140" s="336" t="s">
        <v>329</v>
      </c>
      <c r="F140" s="336" t="s">
        <v>330</v>
      </c>
      <c r="G140" s="1935" t="s">
        <v>331</v>
      </c>
      <c r="H140" s="338" t="s">
        <v>332</v>
      </c>
    </row>
    <row r="141" spans="1:14" ht="13.8" thickBot="1">
      <c r="A141" s="339" t="s">
        <v>333</v>
      </c>
      <c r="B141" s="340"/>
      <c r="C141" s="339" t="s">
        <v>333</v>
      </c>
      <c r="D141" s="341"/>
      <c r="E141" s="342" t="s">
        <v>333</v>
      </c>
      <c r="F141" s="343"/>
      <c r="G141" s="1936" t="s">
        <v>334</v>
      </c>
      <c r="H141" s="345"/>
    </row>
    <row r="142" spans="1:14" ht="13.8" thickTop="1">
      <c r="A142" s="346" t="s">
        <v>6</v>
      </c>
      <c r="B142" s="456"/>
      <c r="C142" s="346" t="s">
        <v>222</v>
      </c>
      <c r="D142" s="348"/>
      <c r="E142" s="454"/>
      <c r="F142" s="455"/>
      <c r="G142" s="1989"/>
      <c r="H142" s="457"/>
    </row>
    <row r="143" spans="1:14">
      <c r="A143" s="1199"/>
      <c r="C143" s="1199"/>
      <c r="E143" s="233"/>
      <c r="G143" s="484"/>
    </row>
    <row r="144" spans="1:14">
      <c r="A144" s="371" t="s">
        <v>503</v>
      </c>
      <c r="B144" s="487"/>
      <c r="C144" s="360" t="s">
        <v>504</v>
      </c>
      <c r="D144" s="362"/>
      <c r="E144" s="487"/>
      <c r="F144" s="476"/>
      <c r="G144" s="1990"/>
      <c r="H144" s="477"/>
    </row>
    <row r="145" spans="1:8" ht="42" customHeight="1">
      <c r="A145" s="1024" t="s">
        <v>505</v>
      </c>
      <c r="B145" s="1024">
        <v>632</v>
      </c>
      <c r="C145" s="1190" t="s">
        <v>506</v>
      </c>
      <c r="D145" s="356" t="s">
        <v>507</v>
      </c>
      <c r="E145" s="1185">
        <v>55</v>
      </c>
      <c r="F145" s="1186" t="s">
        <v>353</v>
      </c>
      <c r="G145" s="1918"/>
      <c r="H145" s="412">
        <f>E145*G145</f>
        <v>0</v>
      </c>
    </row>
    <row r="146" spans="1:8">
      <c r="A146" s="371" t="s">
        <v>416</v>
      </c>
      <c r="B146" s="487"/>
      <c r="C146" s="360" t="s">
        <v>1444</v>
      </c>
      <c r="D146" s="362"/>
      <c r="E146" s="487"/>
      <c r="F146" s="476"/>
      <c r="G146" s="1918"/>
      <c r="H146" s="477"/>
    </row>
    <row r="147" spans="1:8" ht="39.6">
      <c r="A147" s="1024">
        <v>43</v>
      </c>
      <c r="B147" s="1024">
        <v>222</v>
      </c>
      <c r="C147" s="1190" t="s">
        <v>1443</v>
      </c>
      <c r="D147" s="356" t="s">
        <v>1442</v>
      </c>
      <c r="E147" s="1185">
        <v>10</v>
      </c>
      <c r="F147" s="1186" t="s">
        <v>353</v>
      </c>
      <c r="G147" s="1918"/>
      <c r="H147" s="412">
        <f>E147*G147</f>
        <v>0</v>
      </c>
    </row>
    <row r="148" spans="1:8">
      <c r="A148" s="371" t="s">
        <v>1200</v>
      </c>
      <c r="B148" s="487"/>
      <c r="C148" s="360" t="s">
        <v>423</v>
      </c>
      <c r="D148" s="362"/>
      <c r="E148" s="487"/>
      <c r="F148" s="476"/>
      <c r="G148" s="1918"/>
      <c r="H148" s="477"/>
    </row>
    <row r="149" spans="1:8">
      <c r="E149" s="233"/>
      <c r="G149" s="1918"/>
    </row>
    <row r="150" spans="1:8" ht="52.8">
      <c r="A150" s="1024">
        <v>44</v>
      </c>
      <c r="B150" s="1024">
        <v>133</v>
      </c>
      <c r="C150" s="1190" t="s">
        <v>1441</v>
      </c>
      <c r="E150" s="1185">
        <v>2</v>
      </c>
      <c r="F150" s="1186" t="s">
        <v>11</v>
      </c>
      <c r="G150" s="1918"/>
      <c r="H150" s="412">
        <f>E150*G150</f>
        <v>0</v>
      </c>
    </row>
    <row r="151" spans="1:8" ht="52.8">
      <c r="A151" s="1024" t="s">
        <v>1440</v>
      </c>
      <c r="B151" s="1190">
        <v>854</v>
      </c>
      <c r="C151" s="1190" t="s">
        <v>1439</v>
      </c>
      <c r="E151" s="1185">
        <v>2</v>
      </c>
      <c r="F151" s="1186" t="s">
        <v>11</v>
      </c>
      <c r="G151" s="1918"/>
      <c r="H151" s="412">
        <f>E151*G151</f>
        <v>0</v>
      </c>
    </row>
    <row r="152" spans="1:8">
      <c r="A152" s="371" t="s">
        <v>428</v>
      </c>
      <c r="B152" s="487"/>
      <c r="C152" s="360" t="s">
        <v>429</v>
      </c>
      <c r="D152" s="362"/>
      <c r="E152" s="487"/>
      <c r="F152" s="476"/>
      <c r="G152" s="1918"/>
      <c r="H152" s="477"/>
    </row>
    <row r="153" spans="1:8" ht="39.6">
      <c r="A153" s="1024" t="s">
        <v>1096</v>
      </c>
      <c r="B153" s="1024">
        <v>111</v>
      </c>
      <c r="C153" s="1190" t="s">
        <v>1438</v>
      </c>
      <c r="E153" s="1185">
        <v>9</v>
      </c>
      <c r="F153" s="1186" t="s">
        <v>353</v>
      </c>
      <c r="G153" s="1918"/>
      <c r="H153" s="412">
        <f>E153*G153</f>
        <v>0</v>
      </c>
    </row>
    <row r="154" spans="1:8" ht="39.6">
      <c r="A154" s="1024" t="s">
        <v>1096</v>
      </c>
      <c r="B154" s="1024">
        <v>121</v>
      </c>
      <c r="C154" s="1190" t="s">
        <v>1095</v>
      </c>
      <c r="D154" s="356" t="s">
        <v>1094</v>
      </c>
      <c r="E154" s="1185">
        <v>44</v>
      </c>
      <c r="F154" s="1186" t="s">
        <v>353</v>
      </c>
      <c r="G154" s="1918"/>
      <c r="H154" s="412">
        <f>E154*G154</f>
        <v>0</v>
      </c>
    </row>
    <row r="155" spans="1:8" ht="52.8">
      <c r="A155" s="1024" t="s">
        <v>1096</v>
      </c>
      <c r="B155" s="1024">
        <v>211</v>
      </c>
      <c r="C155" s="1190" t="s">
        <v>1437</v>
      </c>
      <c r="D155" s="356"/>
      <c r="E155" s="1185">
        <v>3</v>
      </c>
      <c r="F155" s="1186" t="s">
        <v>11</v>
      </c>
      <c r="G155" s="1918"/>
      <c r="H155" s="412">
        <f>E155*G155</f>
        <v>0</v>
      </c>
    </row>
    <row r="156" spans="1:8" ht="39.6">
      <c r="A156" s="1024" t="s">
        <v>430</v>
      </c>
      <c r="B156" s="1024">
        <v>247</v>
      </c>
      <c r="C156" s="1204" t="s">
        <v>1436</v>
      </c>
      <c r="D156" s="356" t="s">
        <v>1435</v>
      </c>
      <c r="E156" s="1185">
        <v>1</v>
      </c>
      <c r="F156" s="1186" t="s">
        <v>11</v>
      </c>
      <c r="G156" s="1918"/>
      <c r="H156" s="412">
        <f>E156*G156</f>
        <v>0</v>
      </c>
    </row>
    <row r="157" spans="1:8" ht="13.8" thickBot="1">
      <c r="A157" s="439"/>
      <c r="B157" s="439"/>
      <c r="C157" s="439"/>
      <c r="D157" s="390"/>
      <c r="E157" s="439"/>
      <c r="F157" s="553"/>
      <c r="G157" s="1994"/>
      <c r="H157" s="554"/>
    </row>
    <row r="158" spans="1:8" ht="13.8">
      <c r="A158" s="377" t="s">
        <v>6</v>
      </c>
      <c r="B158" s="378"/>
      <c r="C158" s="377" t="s">
        <v>222</v>
      </c>
      <c r="D158" s="348"/>
      <c r="E158" s="1180"/>
      <c r="F158" s="379"/>
      <c r="G158" s="1933" t="s">
        <v>362</v>
      </c>
      <c r="H158" s="380">
        <f>SUM(H145:H157)</f>
        <v>0</v>
      </c>
    </row>
    <row r="159" spans="1:8">
      <c r="A159" s="1024"/>
      <c r="B159" s="571"/>
      <c r="C159" s="1198"/>
      <c r="D159" s="356"/>
      <c r="E159" s="1185"/>
      <c r="F159" s="1186"/>
      <c r="G159" s="1211"/>
    </row>
    <row r="160" spans="1:8">
      <c r="A160" s="334" t="s">
        <v>326</v>
      </c>
      <c r="B160" s="335"/>
      <c r="C160" s="334" t="s">
        <v>327</v>
      </c>
      <c r="D160" s="334" t="s">
        <v>328</v>
      </c>
      <c r="E160" s="336" t="s">
        <v>329</v>
      </c>
      <c r="F160" s="336" t="s">
        <v>330</v>
      </c>
      <c r="G160" s="1935" t="s">
        <v>331</v>
      </c>
      <c r="H160" s="338" t="s">
        <v>332</v>
      </c>
    </row>
    <row r="161" spans="1:8" ht="13.8" thickBot="1">
      <c r="A161" s="339" t="s">
        <v>333</v>
      </c>
      <c r="B161" s="340"/>
      <c r="C161" s="339" t="s">
        <v>333</v>
      </c>
      <c r="D161" s="341"/>
      <c r="E161" s="342" t="s">
        <v>333</v>
      </c>
      <c r="F161" s="343"/>
      <c r="G161" s="1936" t="s">
        <v>334</v>
      </c>
      <c r="H161" s="345"/>
    </row>
    <row r="162" spans="1:8" ht="13.8" thickTop="1">
      <c r="A162" s="346" t="s">
        <v>4</v>
      </c>
      <c r="B162" s="456"/>
      <c r="C162" s="346" t="s">
        <v>435</v>
      </c>
      <c r="D162" s="348"/>
      <c r="E162" s="454"/>
      <c r="F162" s="455"/>
      <c r="G162" s="1989"/>
      <c r="H162" s="457"/>
    </row>
    <row r="163" spans="1:8">
      <c r="A163" s="354"/>
      <c r="C163" s="355"/>
      <c r="E163" s="233"/>
      <c r="G163" s="484"/>
    </row>
    <row r="164" spans="1:8" ht="52.8">
      <c r="A164" s="1435" t="s">
        <v>436</v>
      </c>
      <c r="B164" s="1191">
        <v>412</v>
      </c>
      <c r="C164" s="1190" t="s">
        <v>1434</v>
      </c>
      <c r="D164" s="351" t="s">
        <v>1433</v>
      </c>
      <c r="E164" s="233">
        <v>1</v>
      </c>
      <c r="F164" s="1186" t="s">
        <v>11</v>
      </c>
      <c r="G164" s="1918"/>
      <c r="H164" s="412">
        <f>E164*G164</f>
        <v>0</v>
      </c>
    </row>
    <row r="165" spans="1:8">
      <c r="A165" s="354"/>
      <c r="C165" s="355"/>
      <c r="E165" s="233"/>
      <c r="G165" s="1918"/>
    </row>
    <row r="166" spans="1:8" ht="39.6">
      <c r="A166" s="1024">
        <v>61</v>
      </c>
      <c r="B166" s="1024">
        <v>642</v>
      </c>
      <c r="C166" s="1190" t="s">
        <v>1432</v>
      </c>
      <c r="D166" s="356" t="s">
        <v>1431</v>
      </c>
      <c r="E166" s="233">
        <v>4</v>
      </c>
      <c r="F166" s="1186" t="s">
        <v>11</v>
      </c>
      <c r="G166" s="1918"/>
      <c r="H166" s="412">
        <f>E166*G166</f>
        <v>0</v>
      </c>
    </row>
    <row r="167" spans="1:8">
      <c r="A167" s="354"/>
      <c r="C167" s="355"/>
      <c r="E167" s="233"/>
      <c r="G167" s="1918"/>
    </row>
    <row r="168" spans="1:8">
      <c r="A168" s="354" t="s">
        <v>1093</v>
      </c>
      <c r="C168" s="355" t="s">
        <v>1092</v>
      </c>
      <c r="E168" s="233"/>
      <c r="G168" s="1918"/>
    </row>
    <row r="169" spans="1:8">
      <c r="A169" s="354"/>
      <c r="C169" s="355"/>
      <c r="E169" s="233"/>
      <c r="G169" s="1918"/>
    </row>
    <row r="170" spans="1:8" ht="66">
      <c r="A170" s="1024" t="s">
        <v>1430</v>
      </c>
      <c r="B170" s="1197">
        <v>472</v>
      </c>
      <c r="C170" s="1190" t="s">
        <v>1429</v>
      </c>
      <c r="D170" s="356" t="s">
        <v>1428</v>
      </c>
      <c r="E170" s="1185">
        <v>0.8</v>
      </c>
      <c r="F170" s="1186" t="s">
        <v>342</v>
      </c>
      <c r="G170" s="1918"/>
      <c r="H170" s="412">
        <f>E170*G170</f>
        <v>0</v>
      </c>
    </row>
    <row r="171" spans="1:8" s="820" customFormat="1">
      <c r="A171" s="822"/>
      <c r="B171" s="1434"/>
      <c r="C171" s="1196"/>
      <c r="D171" s="1433"/>
      <c r="G171" s="1918"/>
    </row>
    <row r="172" spans="1:8" ht="79.2">
      <c r="A172" s="1024">
        <v>62</v>
      </c>
      <c r="B172" s="1197">
        <v>482</v>
      </c>
      <c r="C172" s="1190" t="s">
        <v>1091</v>
      </c>
      <c r="D172" s="356" t="s">
        <v>1427</v>
      </c>
      <c r="E172" s="1185">
        <v>427</v>
      </c>
      <c r="F172" s="1186" t="s">
        <v>353</v>
      </c>
      <c r="G172" s="1918"/>
      <c r="H172" s="412">
        <f>E172*G172</f>
        <v>0</v>
      </c>
    </row>
    <row r="173" spans="1:8" s="1194" customFormat="1">
      <c r="A173" s="822"/>
      <c r="C173" s="1196"/>
      <c r="D173" s="1195"/>
      <c r="G173" s="1918"/>
    </row>
    <row r="174" spans="1:8" s="1187" customFormat="1" ht="66">
      <c r="A174" s="1024">
        <v>62</v>
      </c>
      <c r="B174" s="1187">
        <v>497</v>
      </c>
      <c r="C174" s="1190" t="s">
        <v>1426</v>
      </c>
      <c r="D174" s="384" t="s">
        <v>1425</v>
      </c>
      <c r="E174" s="1185">
        <v>3</v>
      </c>
      <c r="F174" s="1186" t="s">
        <v>353</v>
      </c>
      <c r="G174" s="1918"/>
      <c r="H174" s="412">
        <f>E174*G174</f>
        <v>0</v>
      </c>
    </row>
    <row r="175" spans="1:8" s="1194" customFormat="1">
      <c r="A175" s="1024"/>
      <c r="C175" s="1196"/>
      <c r="D175" s="1195"/>
      <c r="E175" s="825"/>
      <c r="F175" s="826"/>
      <c r="G175" s="1918"/>
      <c r="H175" s="412"/>
    </row>
    <row r="176" spans="1:8" s="1187" customFormat="1" ht="15.6">
      <c r="A176" s="1024">
        <v>62</v>
      </c>
      <c r="B176" s="1187">
        <v>731</v>
      </c>
      <c r="C176" s="1190" t="s">
        <v>1089</v>
      </c>
      <c r="D176" s="385"/>
      <c r="E176" s="1185">
        <f>E174+E172</f>
        <v>430</v>
      </c>
      <c r="F176" s="1186" t="s">
        <v>353</v>
      </c>
      <c r="G176" s="1918"/>
      <c r="H176" s="412">
        <f>E176*G176</f>
        <v>0</v>
      </c>
    </row>
    <row r="177" spans="1:10" s="1187" customFormat="1">
      <c r="A177" s="1024"/>
      <c r="C177" s="1190"/>
      <c r="D177" s="385"/>
      <c r="E177" s="1185"/>
      <c r="F177" s="1186"/>
      <c r="G177" s="1918"/>
      <c r="H177" s="412"/>
    </row>
    <row r="178" spans="1:10" s="1187" customFormat="1" ht="15.6">
      <c r="A178" s="1024">
        <v>62</v>
      </c>
      <c r="B178" s="1187">
        <v>732</v>
      </c>
      <c r="C178" s="1190" t="s">
        <v>1089</v>
      </c>
      <c r="D178" s="385"/>
      <c r="E178" s="1185">
        <v>0.8</v>
      </c>
      <c r="F178" s="1186" t="s">
        <v>342</v>
      </c>
      <c r="G178" s="1918"/>
      <c r="H178" s="412">
        <f>E178*G178</f>
        <v>0</v>
      </c>
    </row>
    <row r="179" spans="1:10">
      <c r="A179" s="354"/>
      <c r="C179" s="355"/>
      <c r="E179" s="233"/>
      <c r="G179" s="1918"/>
    </row>
    <row r="180" spans="1:10">
      <c r="A180" s="371" t="s">
        <v>522</v>
      </c>
      <c r="B180" s="487"/>
      <c r="C180" s="360" t="s">
        <v>523</v>
      </c>
      <c r="D180" s="362"/>
      <c r="E180" s="487"/>
      <c r="F180" s="476"/>
      <c r="G180" s="1918"/>
      <c r="H180" s="477"/>
    </row>
    <row r="181" spans="1:10" ht="26.4">
      <c r="A181" s="1024">
        <v>64</v>
      </c>
      <c r="B181" s="1191">
        <v>281</v>
      </c>
      <c r="C181" s="1190" t="s">
        <v>524</v>
      </c>
      <c r="D181" s="1193"/>
      <c r="E181" s="1185">
        <v>4</v>
      </c>
      <c r="F181" s="1186" t="s">
        <v>11</v>
      </c>
      <c r="G181" s="1918"/>
      <c r="H181" s="412">
        <f>E181*G181</f>
        <v>0</v>
      </c>
    </row>
    <row r="182" spans="1:10">
      <c r="A182" s="354"/>
      <c r="C182" s="355"/>
      <c r="E182" s="233"/>
      <c r="G182" s="1918"/>
    </row>
    <row r="183" spans="1:10" ht="39.6">
      <c r="A183" s="1024">
        <v>64</v>
      </c>
      <c r="B183" s="1191">
        <v>435</v>
      </c>
      <c r="C183" s="1190" t="s">
        <v>525</v>
      </c>
      <c r="D183" s="1192"/>
      <c r="E183" s="1185">
        <v>60</v>
      </c>
      <c r="F183" s="1186" t="s">
        <v>353</v>
      </c>
      <c r="G183" s="1918"/>
      <c r="H183" s="412">
        <f>E183*G183</f>
        <v>0</v>
      </c>
    </row>
    <row r="184" spans="1:10" ht="13.8" thickBot="1">
      <c r="A184" s="568"/>
      <c r="B184" s="439"/>
      <c r="C184" s="569"/>
      <c r="D184" s="390"/>
      <c r="E184" s="439"/>
      <c r="F184" s="553"/>
      <c r="G184" s="1994"/>
      <c r="H184" s="554"/>
    </row>
    <row r="185" spans="1:10" ht="13.8">
      <c r="A185" s="377" t="s">
        <v>4</v>
      </c>
      <c r="B185" s="378"/>
      <c r="C185" s="377" t="s">
        <v>435</v>
      </c>
      <c r="D185" s="348"/>
      <c r="E185" s="1180"/>
      <c r="F185" s="379"/>
      <c r="G185" s="1933" t="s">
        <v>362</v>
      </c>
      <c r="H185" s="380">
        <f>SUM(H164:H184)</f>
        <v>0</v>
      </c>
    </row>
    <row r="186" spans="1:10">
      <c r="E186" s="233"/>
      <c r="G186" s="484"/>
    </row>
    <row r="187" spans="1:10">
      <c r="A187" s="334" t="s">
        <v>326</v>
      </c>
      <c r="B187" s="335"/>
      <c r="C187" s="334" t="s">
        <v>327</v>
      </c>
      <c r="D187" s="334" t="s">
        <v>328</v>
      </c>
      <c r="E187" s="336" t="s">
        <v>329</v>
      </c>
      <c r="F187" s="336" t="s">
        <v>330</v>
      </c>
      <c r="G187" s="1935" t="s">
        <v>331</v>
      </c>
      <c r="H187" s="338" t="s">
        <v>332</v>
      </c>
    </row>
    <row r="188" spans="1:10" ht="13.8" thickBot="1">
      <c r="A188" s="339" t="s">
        <v>333</v>
      </c>
      <c r="B188" s="340"/>
      <c r="C188" s="339" t="s">
        <v>333</v>
      </c>
      <c r="D188" s="341"/>
      <c r="E188" s="342" t="s">
        <v>333</v>
      </c>
      <c r="F188" s="343"/>
      <c r="G188" s="1936" t="s">
        <v>334</v>
      </c>
      <c r="H188" s="345"/>
      <c r="J188" s="536"/>
    </row>
    <row r="189" spans="1:10" ht="13.8" thickTop="1">
      <c r="A189" s="346" t="s">
        <v>232</v>
      </c>
      <c r="B189" s="456"/>
      <c r="C189" s="346" t="s">
        <v>3</v>
      </c>
      <c r="D189" s="348"/>
      <c r="E189" s="454"/>
      <c r="F189" s="455"/>
      <c r="G189" s="1989"/>
      <c r="H189" s="457"/>
      <c r="J189" s="536"/>
    </row>
    <row r="190" spans="1:10" ht="92.4">
      <c r="A190" s="1024" t="s">
        <v>458</v>
      </c>
      <c r="B190" s="1191" t="s">
        <v>459</v>
      </c>
      <c r="C190" s="1190" t="s">
        <v>1424</v>
      </c>
      <c r="D190" s="356" t="s">
        <v>1423</v>
      </c>
      <c r="E190" s="1185">
        <v>1</v>
      </c>
      <c r="F190" s="1186" t="s">
        <v>11</v>
      </c>
      <c r="G190" s="1918"/>
      <c r="H190" s="412">
        <f>E190*G190</f>
        <v>0</v>
      </c>
      <c r="I190" s="1189"/>
      <c r="J190" s="536"/>
    </row>
    <row r="191" spans="1:10" ht="17.399999999999999">
      <c r="A191" s="1024"/>
      <c r="B191" s="1191"/>
      <c r="C191" s="1190"/>
      <c r="E191" s="1185"/>
      <c r="F191" s="1186"/>
      <c r="G191" s="1918"/>
      <c r="I191" s="1189"/>
      <c r="J191" s="536"/>
    </row>
    <row r="192" spans="1:10" ht="66">
      <c r="A192" s="1024" t="s">
        <v>458</v>
      </c>
      <c r="B192" s="1432" t="s">
        <v>482</v>
      </c>
      <c r="C192" s="1190" t="s">
        <v>1422</v>
      </c>
      <c r="D192" s="356" t="s">
        <v>1421</v>
      </c>
      <c r="E192" s="1185">
        <v>12</v>
      </c>
      <c r="F192" s="1186" t="s">
        <v>11</v>
      </c>
      <c r="G192" s="1918"/>
      <c r="H192" s="412">
        <f>E192*G192</f>
        <v>0</v>
      </c>
      <c r="I192" s="1189"/>
      <c r="J192" s="536"/>
    </row>
    <row r="193" spans="1:10">
      <c r="E193" s="233"/>
      <c r="G193" s="1918"/>
    </row>
    <row r="194" spans="1:10" ht="36.75" customHeight="1">
      <c r="A194" s="1024" t="s">
        <v>458</v>
      </c>
      <c r="B194" s="571" t="s">
        <v>465</v>
      </c>
      <c r="C194" s="1190" t="s">
        <v>529</v>
      </c>
      <c r="E194" s="1185">
        <v>1</v>
      </c>
      <c r="F194" s="518" t="s">
        <v>11</v>
      </c>
      <c r="G194" s="1918"/>
      <c r="H194" s="412">
        <f>E194*G194</f>
        <v>0</v>
      </c>
    </row>
    <row r="195" spans="1:10">
      <c r="A195" s="371" t="s">
        <v>1420</v>
      </c>
      <c r="B195" s="487"/>
      <c r="C195" s="360" t="s">
        <v>1419</v>
      </c>
      <c r="D195" s="362"/>
      <c r="E195" s="487"/>
      <c r="F195" s="476"/>
      <c r="G195" s="1918"/>
      <c r="H195" s="477"/>
    </row>
    <row r="196" spans="1:10" ht="55.5" customHeight="1">
      <c r="A196" s="1024" t="s">
        <v>1418</v>
      </c>
      <c r="B196" s="1191">
        <v>912</v>
      </c>
      <c r="C196" s="1431" t="s">
        <v>1417</v>
      </c>
      <c r="E196" s="1185">
        <v>10</v>
      </c>
      <c r="F196" s="1186" t="s">
        <v>701</v>
      </c>
      <c r="G196" s="1918"/>
      <c r="H196" s="412">
        <f>E196*G196</f>
        <v>0</v>
      </c>
      <c r="I196" s="1189"/>
      <c r="J196" s="536"/>
    </row>
    <row r="197" spans="1:10" ht="17.399999999999999">
      <c r="A197" s="1024"/>
      <c r="B197" s="1191"/>
      <c r="C197" s="1190"/>
      <c r="E197" s="1185"/>
      <c r="F197" s="1186"/>
      <c r="G197" s="1918"/>
      <c r="I197" s="1189"/>
      <c r="J197" s="536"/>
    </row>
    <row r="198" spans="1:10">
      <c r="A198" s="371" t="s">
        <v>24</v>
      </c>
      <c r="B198" s="487"/>
      <c r="C198" s="360" t="s">
        <v>23</v>
      </c>
      <c r="D198" s="362"/>
      <c r="E198" s="487"/>
      <c r="F198" s="476"/>
      <c r="G198" s="1918"/>
      <c r="H198" s="477"/>
    </row>
    <row r="199" spans="1:10">
      <c r="A199" s="1024" t="s">
        <v>461</v>
      </c>
      <c r="B199" s="571" t="s">
        <v>459</v>
      </c>
      <c r="C199" s="1187" t="s">
        <v>530</v>
      </c>
      <c r="E199" s="1185">
        <v>32</v>
      </c>
      <c r="F199" s="1186" t="s">
        <v>20</v>
      </c>
      <c r="G199" s="1918"/>
      <c r="H199" s="412">
        <f>E199*G199</f>
        <v>0</v>
      </c>
    </row>
    <row r="200" spans="1:10">
      <c r="A200" s="354"/>
      <c r="C200" s="355"/>
      <c r="E200" s="233"/>
      <c r="G200" s="1918"/>
    </row>
    <row r="201" spans="1:10">
      <c r="A201" s="1024">
        <v>79</v>
      </c>
      <c r="B201" s="1024">
        <v>311</v>
      </c>
      <c r="C201" s="1187" t="s">
        <v>22</v>
      </c>
      <c r="D201" s="2272" t="s">
        <v>460</v>
      </c>
      <c r="E201" s="1185">
        <v>40</v>
      </c>
      <c r="F201" s="1186" t="s">
        <v>20</v>
      </c>
      <c r="G201" s="1918"/>
      <c r="H201" s="412">
        <f>E201*G201</f>
        <v>0</v>
      </c>
    </row>
    <row r="202" spans="1:10" ht="48" customHeight="1" thickBot="1">
      <c r="A202" s="1184"/>
      <c r="B202" s="1184"/>
      <c r="C202" s="1183"/>
      <c r="D202" s="2285"/>
      <c r="E202" s="1181"/>
      <c r="F202" s="1182"/>
      <c r="G202" s="1181"/>
      <c r="H202" s="554"/>
    </row>
    <row r="203" spans="1:10" ht="13.8">
      <c r="A203" s="377" t="s">
        <v>232</v>
      </c>
      <c r="B203" s="378"/>
      <c r="C203" s="377" t="s">
        <v>3</v>
      </c>
      <c r="D203" s="348"/>
      <c r="E203" s="1180"/>
      <c r="F203" s="379"/>
      <c r="G203" s="377" t="s">
        <v>362</v>
      </c>
      <c r="H203" s="380">
        <f>SUM(H190:H202)</f>
        <v>0</v>
      </c>
    </row>
  </sheetData>
  <sheetProtection algorithmName="SHA-512" hashValue="Pw97ooUg4oGhAwjsr/owpwjCjinb7m16d4E7stHZK3w2IY5N2Wi5frVD0zDM76ulZZ9wHA1tiPNHEwfmm+R7Yw==" saltValue="7qz14EYFk873/qPrahaFKw==" spinCount="100000" sheet="1" objects="1" scenarios="1" selectLockedCells="1"/>
  <mergeCells count="13">
    <mergeCell ref="D201:D202"/>
    <mergeCell ref="C40:F40"/>
    <mergeCell ref="C42:G45"/>
    <mergeCell ref="C46:F46"/>
    <mergeCell ref="C47:F47"/>
    <mergeCell ref="I102:N106"/>
    <mergeCell ref="I116:N118"/>
    <mergeCell ref="A5:B5"/>
    <mergeCell ref="C5:F5"/>
    <mergeCell ref="A6:B6"/>
    <mergeCell ref="C6:D6"/>
    <mergeCell ref="C31:G34"/>
    <mergeCell ref="C36:G39"/>
  </mergeCells>
  <dataValidations count="1">
    <dataValidation type="custom" allowBlank="1" showInputMessage="1" showErrorMessage="1" error="Ceno na e.m. je potrebno vnesti na dve decimalni mesti " sqref="G54:G68 G76 G80 G92:G112 G122:G136 G145:G156 G164:G183 G190:G201">
      <formula1>G54=ROUND(G54,2)</formula1>
    </dataValidation>
  </dataValidations>
  <pageMargins left="0.98425196850393704" right="0.78740157480314965" top="0.78740157480314965" bottom="0.78740157480314965" header="0.19685039370078741" footer="0.19685039370078741"/>
  <pageSetup paperSize="9" scale="73" orientation="portrait" r:id="rId1"/>
  <headerFooter alignWithMargins="0">
    <oddHeader xml:space="preserve">&amp;CRekonstrukcija mostu čez Orehovico
na reg. cesti R1-221/1227 Trojane–Izlake v km 6.465,87
</oddHeader>
    <oddFooter>&amp;C&amp;"Arial,Krepko"
&amp;A&amp;R&amp;"Arial,Krepko"&amp;10&amp;P&amp;"Arial,Navadno" od &amp;N</oddFooter>
  </headerFooter>
  <rowBreaks count="6" manualBreakCount="6">
    <brk id="48" max="7" man="1"/>
    <brk id="85" max="7" man="1"/>
    <brk id="114" max="7" man="1"/>
    <brk id="138" max="7" man="1"/>
    <brk id="158" max="7" man="1"/>
    <brk id="185" max="7"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68"/>
  <sheetViews>
    <sheetView view="pageLayout" topLeftCell="B1" zoomScale="120" zoomScaleNormal="100" zoomScaleSheetLayoutView="110" zoomScalePageLayoutView="120" workbookViewId="0">
      <selection activeCell="G17" sqref="G17"/>
    </sheetView>
  </sheetViews>
  <sheetFormatPr defaultRowHeight="13.2"/>
  <cols>
    <col min="1" max="1" width="0.5546875" style="1374" hidden="1" customWidth="1"/>
    <col min="2" max="2" width="1.33203125" style="1374" customWidth="1"/>
    <col min="3" max="3" width="8.88671875" style="1374"/>
    <col min="4" max="4" width="13" style="1374" customWidth="1"/>
    <col min="5" max="5" width="8.88671875" style="1374"/>
    <col min="6" max="6" width="9" style="1374" customWidth="1"/>
    <col min="7" max="7" width="15.5546875" style="1374" customWidth="1"/>
    <col min="8" max="8" width="20.5546875" style="1374" customWidth="1"/>
    <col min="9" max="9" width="15.44140625" style="1374" hidden="1" customWidth="1"/>
    <col min="10" max="10" width="8.33203125" style="1374" customWidth="1"/>
    <col min="11" max="256" width="8.88671875" style="1374"/>
    <col min="257" max="257" width="0" style="1374" hidden="1" customWidth="1"/>
    <col min="258" max="258" width="1.33203125" style="1374" customWidth="1"/>
    <col min="259" max="259" width="8.88671875" style="1374"/>
    <col min="260" max="260" width="13" style="1374" customWidth="1"/>
    <col min="261" max="261" width="8.88671875" style="1374"/>
    <col min="262" max="262" width="9" style="1374" customWidth="1"/>
    <col min="263" max="263" width="15.5546875" style="1374" customWidth="1"/>
    <col min="264" max="264" width="20.5546875" style="1374" customWidth="1"/>
    <col min="265" max="265" width="0" style="1374" hidden="1" customWidth="1"/>
    <col min="266" max="266" width="8.33203125" style="1374" customWidth="1"/>
    <col min="267" max="512" width="8.88671875" style="1374"/>
    <col min="513" max="513" width="0" style="1374" hidden="1" customWidth="1"/>
    <col min="514" max="514" width="1.33203125" style="1374" customWidth="1"/>
    <col min="515" max="515" width="8.88671875" style="1374"/>
    <col min="516" max="516" width="13" style="1374" customWidth="1"/>
    <col min="517" max="517" width="8.88671875" style="1374"/>
    <col min="518" max="518" width="9" style="1374" customWidth="1"/>
    <col min="519" max="519" width="15.5546875" style="1374" customWidth="1"/>
    <col min="520" max="520" width="20.5546875" style="1374" customWidth="1"/>
    <col min="521" max="521" width="0" style="1374" hidden="1" customWidth="1"/>
    <col min="522" max="522" width="8.33203125" style="1374" customWidth="1"/>
    <col min="523" max="768" width="8.88671875" style="1374"/>
    <col min="769" max="769" width="0" style="1374" hidden="1" customWidth="1"/>
    <col min="770" max="770" width="1.33203125" style="1374" customWidth="1"/>
    <col min="771" max="771" width="8.88671875" style="1374"/>
    <col min="772" max="772" width="13" style="1374" customWidth="1"/>
    <col min="773" max="773" width="8.88671875" style="1374"/>
    <col min="774" max="774" width="9" style="1374" customWidth="1"/>
    <col min="775" max="775" width="15.5546875" style="1374" customWidth="1"/>
    <col min="776" max="776" width="20.5546875" style="1374" customWidth="1"/>
    <col min="777" max="777" width="0" style="1374" hidden="1" customWidth="1"/>
    <col min="778" max="778" width="8.33203125" style="1374" customWidth="1"/>
    <col min="779" max="1024" width="8.88671875" style="1374"/>
    <col min="1025" max="1025" width="0" style="1374" hidden="1" customWidth="1"/>
    <col min="1026" max="1026" width="1.33203125" style="1374" customWidth="1"/>
    <col min="1027" max="1027" width="8.88671875" style="1374"/>
    <col min="1028" max="1028" width="13" style="1374" customWidth="1"/>
    <col min="1029" max="1029" width="8.88671875" style="1374"/>
    <col min="1030" max="1030" width="9" style="1374" customWidth="1"/>
    <col min="1031" max="1031" width="15.5546875" style="1374" customWidth="1"/>
    <col min="1032" max="1032" width="20.5546875" style="1374" customWidth="1"/>
    <col min="1033" max="1033" width="0" style="1374" hidden="1" customWidth="1"/>
    <col min="1034" max="1034" width="8.33203125" style="1374" customWidth="1"/>
    <col min="1035" max="1280" width="8.88671875" style="1374"/>
    <col min="1281" max="1281" width="0" style="1374" hidden="1" customWidth="1"/>
    <col min="1282" max="1282" width="1.33203125" style="1374" customWidth="1"/>
    <col min="1283" max="1283" width="8.88671875" style="1374"/>
    <col min="1284" max="1284" width="13" style="1374" customWidth="1"/>
    <col min="1285" max="1285" width="8.88671875" style="1374"/>
    <col min="1286" max="1286" width="9" style="1374" customWidth="1"/>
    <col min="1287" max="1287" width="15.5546875" style="1374" customWidth="1"/>
    <col min="1288" max="1288" width="20.5546875" style="1374" customWidth="1"/>
    <col min="1289" max="1289" width="0" style="1374" hidden="1" customWidth="1"/>
    <col min="1290" max="1290" width="8.33203125" style="1374" customWidth="1"/>
    <col min="1291" max="1536" width="8.88671875" style="1374"/>
    <col min="1537" max="1537" width="0" style="1374" hidden="1" customWidth="1"/>
    <col min="1538" max="1538" width="1.33203125" style="1374" customWidth="1"/>
    <col min="1539" max="1539" width="8.88671875" style="1374"/>
    <col min="1540" max="1540" width="13" style="1374" customWidth="1"/>
    <col min="1541" max="1541" width="8.88671875" style="1374"/>
    <col min="1542" max="1542" width="9" style="1374" customWidth="1"/>
    <col min="1543" max="1543" width="15.5546875" style="1374" customWidth="1"/>
    <col min="1544" max="1544" width="20.5546875" style="1374" customWidth="1"/>
    <col min="1545" max="1545" width="0" style="1374" hidden="1" customWidth="1"/>
    <col min="1546" max="1546" width="8.33203125" style="1374" customWidth="1"/>
    <col min="1547" max="1792" width="8.88671875" style="1374"/>
    <col min="1793" max="1793" width="0" style="1374" hidden="1" customWidth="1"/>
    <col min="1794" max="1794" width="1.33203125" style="1374" customWidth="1"/>
    <col min="1795" max="1795" width="8.88671875" style="1374"/>
    <col min="1796" max="1796" width="13" style="1374" customWidth="1"/>
    <col min="1797" max="1797" width="8.88671875" style="1374"/>
    <col min="1798" max="1798" width="9" style="1374" customWidth="1"/>
    <col min="1799" max="1799" width="15.5546875" style="1374" customWidth="1"/>
    <col min="1800" max="1800" width="20.5546875" style="1374" customWidth="1"/>
    <col min="1801" max="1801" width="0" style="1374" hidden="1" customWidth="1"/>
    <col min="1802" max="1802" width="8.33203125" style="1374" customWidth="1"/>
    <col min="1803" max="2048" width="8.88671875" style="1374"/>
    <col min="2049" max="2049" width="0" style="1374" hidden="1" customWidth="1"/>
    <col min="2050" max="2050" width="1.33203125" style="1374" customWidth="1"/>
    <col min="2051" max="2051" width="8.88671875" style="1374"/>
    <col min="2052" max="2052" width="13" style="1374" customWidth="1"/>
    <col min="2053" max="2053" width="8.88671875" style="1374"/>
    <col min="2054" max="2054" width="9" style="1374" customWidth="1"/>
    <col min="2055" max="2055" width="15.5546875" style="1374" customWidth="1"/>
    <col min="2056" max="2056" width="20.5546875" style="1374" customWidth="1"/>
    <col min="2057" max="2057" width="0" style="1374" hidden="1" customWidth="1"/>
    <col min="2058" max="2058" width="8.33203125" style="1374" customWidth="1"/>
    <col min="2059" max="2304" width="8.88671875" style="1374"/>
    <col min="2305" max="2305" width="0" style="1374" hidden="1" customWidth="1"/>
    <col min="2306" max="2306" width="1.33203125" style="1374" customWidth="1"/>
    <col min="2307" max="2307" width="8.88671875" style="1374"/>
    <col min="2308" max="2308" width="13" style="1374" customWidth="1"/>
    <col min="2309" max="2309" width="8.88671875" style="1374"/>
    <col min="2310" max="2310" width="9" style="1374" customWidth="1"/>
    <col min="2311" max="2311" width="15.5546875" style="1374" customWidth="1"/>
    <col min="2312" max="2312" width="20.5546875" style="1374" customWidth="1"/>
    <col min="2313" max="2313" width="0" style="1374" hidden="1" customWidth="1"/>
    <col min="2314" max="2314" width="8.33203125" style="1374" customWidth="1"/>
    <col min="2315" max="2560" width="8.88671875" style="1374"/>
    <col min="2561" max="2561" width="0" style="1374" hidden="1" customWidth="1"/>
    <col min="2562" max="2562" width="1.33203125" style="1374" customWidth="1"/>
    <col min="2563" max="2563" width="8.88671875" style="1374"/>
    <col min="2564" max="2564" width="13" style="1374" customWidth="1"/>
    <col min="2565" max="2565" width="8.88671875" style="1374"/>
    <col min="2566" max="2566" width="9" style="1374" customWidth="1"/>
    <col min="2567" max="2567" width="15.5546875" style="1374" customWidth="1"/>
    <col min="2568" max="2568" width="20.5546875" style="1374" customWidth="1"/>
    <col min="2569" max="2569" width="0" style="1374" hidden="1" customWidth="1"/>
    <col min="2570" max="2570" width="8.33203125" style="1374" customWidth="1"/>
    <col min="2571" max="2816" width="8.88671875" style="1374"/>
    <col min="2817" max="2817" width="0" style="1374" hidden="1" customWidth="1"/>
    <col min="2818" max="2818" width="1.33203125" style="1374" customWidth="1"/>
    <col min="2819" max="2819" width="8.88671875" style="1374"/>
    <col min="2820" max="2820" width="13" style="1374" customWidth="1"/>
    <col min="2821" max="2821" width="8.88671875" style="1374"/>
    <col min="2822" max="2822" width="9" style="1374" customWidth="1"/>
    <col min="2823" max="2823" width="15.5546875" style="1374" customWidth="1"/>
    <col min="2824" max="2824" width="20.5546875" style="1374" customWidth="1"/>
    <col min="2825" max="2825" width="0" style="1374" hidden="1" customWidth="1"/>
    <col min="2826" max="2826" width="8.33203125" style="1374" customWidth="1"/>
    <col min="2827" max="3072" width="8.88671875" style="1374"/>
    <col min="3073" max="3073" width="0" style="1374" hidden="1" customWidth="1"/>
    <col min="3074" max="3074" width="1.33203125" style="1374" customWidth="1"/>
    <col min="3075" max="3075" width="8.88671875" style="1374"/>
    <col min="3076" max="3076" width="13" style="1374" customWidth="1"/>
    <col min="3077" max="3077" width="8.88671875" style="1374"/>
    <col min="3078" max="3078" width="9" style="1374" customWidth="1"/>
    <col min="3079" max="3079" width="15.5546875" style="1374" customWidth="1"/>
    <col min="3080" max="3080" width="20.5546875" style="1374" customWidth="1"/>
    <col min="3081" max="3081" width="0" style="1374" hidden="1" customWidth="1"/>
    <col min="3082" max="3082" width="8.33203125" style="1374" customWidth="1"/>
    <col min="3083" max="3328" width="8.88671875" style="1374"/>
    <col min="3329" max="3329" width="0" style="1374" hidden="1" customWidth="1"/>
    <col min="3330" max="3330" width="1.33203125" style="1374" customWidth="1"/>
    <col min="3331" max="3331" width="8.88671875" style="1374"/>
    <col min="3332" max="3332" width="13" style="1374" customWidth="1"/>
    <col min="3333" max="3333" width="8.88671875" style="1374"/>
    <col min="3334" max="3334" width="9" style="1374" customWidth="1"/>
    <col min="3335" max="3335" width="15.5546875" style="1374" customWidth="1"/>
    <col min="3336" max="3336" width="20.5546875" style="1374" customWidth="1"/>
    <col min="3337" max="3337" width="0" style="1374" hidden="1" customWidth="1"/>
    <col min="3338" max="3338" width="8.33203125" style="1374" customWidth="1"/>
    <col min="3339" max="3584" width="8.88671875" style="1374"/>
    <col min="3585" max="3585" width="0" style="1374" hidden="1" customWidth="1"/>
    <col min="3586" max="3586" width="1.33203125" style="1374" customWidth="1"/>
    <col min="3587" max="3587" width="8.88671875" style="1374"/>
    <col min="3588" max="3588" width="13" style="1374" customWidth="1"/>
    <col min="3589" max="3589" width="8.88671875" style="1374"/>
    <col min="3590" max="3590" width="9" style="1374" customWidth="1"/>
    <col min="3591" max="3591" width="15.5546875" style="1374" customWidth="1"/>
    <col min="3592" max="3592" width="20.5546875" style="1374" customWidth="1"/>
    <col min="3593" max="3593" width="0" style="1374" hidden="1" customWidth="1"/>
    <col min="3594" max="3594" width="8.33203125" style="1374" customWidth="1"/>
    <col min="3595" max="3840" width="8.88671875" style="1374"/>
    <col min="3841" max="3841" width="0" style="1374" hidden="1" customWidth="1"/>
    <col min="3842" max="3842" width="1.33203125" style="1374" customWidth="1"/>
    <col min="3843" max="3843" width="8.88671875" style="1374"/>
    <col min="3844" max="3844" width="13" style="1374" customWidth="1"/>
    <col min="3845" max="3845" width="8.88671875" style="1374"/>
    <col min="3846" max="3846" width="9" style="1374" customWidth="1"/>
    <col min="3847" max="3847" width="15.5546875" style="1374" customWidth="1"/>
    <col min="3848" max="3848" width="20.5546875" style="1374" customWidth="1"/>
    <col min="3849" max="3849" width="0" style="1374" hidden="1" customWidth="1"/>
    <col min="3850" max="3850" width="8.33203125" style="1374" customWidth="1"/>
    <col min="3851" max="4096" width="8.88671875" style="1374"/>
    <col min="4097" max="4097" width="0" style="1374" hidden="1" customWidth="1"/>
    <col min="4098" max="4098" width="1.33203125" style="1374" customWidth="1"/>
    <col min="4099" max="4099" width="8.88671875" style="1374"/>
    <col min="4100" max="4100" width="13" style="1374" customWidth="1"/>
    <col min="4101" max="4101" width="8.88671875" style="1374"/>
    <col min="4102" max="4102" width="9" style="1374" customWidth="1"/>
    <col min="4103" max="4103" width="15.5546875" style="1374" customWidth="1"/>
    <col min="4104" max="4104" width="20.5546875" style="1374" customWidth="1"/>
    <col min="4105" max="4105" width="0" style="1374" hidden="1" customWidth="1"/>
    <col min="4106" max="4106" width="8.33203125" style="1374" customWidth="1"/>
    <col min="4107" max="4352" width="8.88671875" style="1374"/>
    <col min="4353" max="4353" width="0" style="1374" hidden="1" customWidth="1"/>
    <col min="4354" max="4354" width="1.33203125" style="1374" customWidth="1"/>
    <col min="4355" max="4355" width="8.88671875" style="1374"/>
    <col min="4356" max="4356" width="13" style="1374" customWidth="1"/>
    <col min="4357" max="4357" width="8.88671875" style="1374"/>
    <col min="4358" max="4358" width="9" style="1374" customWidth="1"/>
    <col min="4359" max="4359" width="15.5546875" style="1374" customWidth="1"/>
    <col min="4360" max="4360" width="20.5546875" style="1374" customWidth="1"/>
    <col min="4361" max="4361" width="0" style="1374" hidden="1" customWidth="1"/>
    <col min="4362" max="4362" width="8.33203125" style="1374" customWidth="1"/>
    <col min="4363" max="4608" width="8.88671875" style="1374"/>
    <col min="4609" max="4609" width="0" style="1374" hidden="1" customWidth="1"/>
    <col min="4610" max="4610" width="1.33203125" style="1374" customWidth="1"/>
    <col min="4611" max="4611" width="8.88671875" style="1374"/>
    <col min="4612" max="4612" width="13" style="1374" customWidth="1"/>
    <col min="4613" max="4613" width="8.88671875" style="1374"/>
    <col min="4614" max="4614" width="9" style="1374" customWidth="1"/>
    <col min="4615" max="4615" width="15.5546875" style="1374" customWidth="1"/>
    <col min="4616" max="4616" width="20.5546875" style="1374" customWidth="1"/>
    <col min="4617" max="4617" width="0" style="1374" hidden="1" customWidth="1"/>
    <col min="4618" max="4618" width="8.33203125" style="1374" customWidth="1"/>
    <col min="4619" max="4864" width="8.88671875" style="1374"/>
    <col min="4865" max="4865" width="0" style="1374" hidden="1" customWidth="1"/>
    <col min="4866" max="4866" width="1.33203125" style="1374" customWidth="1"/>
    <col min="4867" max="4867" width="8.88671875" style="1374"/>
    <col min="4868" max="4868" width="13" style="1374" customWidth="1"/>
    <col min="4869" max="4869" width="8.88671875" style="1374"/>
    <col min="4870" max="4870" width="9" style="1374" customWidth="1"/>
    <col min="4871" max="4871" width="15.5546875" style="1374" customWidth="1"/>
    <col min="4872" max="4872" width="20.5546875" style="1374" customWidth="1"/>
    <col min="4873" max="4873" width="0" style="1374" hidden="1" customWidth="1"/>
    <col min="4874" max="4874" width="8.33203125" style="1374" customWidth="1"/>
    <col min="4875" max="5120" width="8.88671875" style="1374"/>
    <col min="5121" max="5121" width="0" style="1374" hidden="1" customWidth="1"/>
    <col min="5122" max="5122" width="1.33203125" style="1374" customWidth="1"/>
    <col min="5123" max="5123" width="8.88671875" style="1374"/>
    <col min="5124" max="5124" width="13" style="1374" customWidth="1"/>
    <col min="5125" max="5125" width="8.88671875" style="1374"/>
    <col min="5126" max="5126" width="9" style="1374" customWidth="1"/>
    <col min="5127" max="5127" width="15.5546875" style="1374" customWidth="1"/>
    <col min="5128" max="5128" width="20.5546875" style="1374" customWidth="1"/>
    <col min="5129" max="5129" width="0" style="1374" hidden="1" customWidth="1"/>
    <col min="5130" max="5130" width="8.33203125" style="1374" customWidth="1"/>
    <col min="5131" max="5376" width="8.88671875" style="1374"/>
    <col min="5377" max="5377" width="0" style="1374" hidden="1" customWidth="1"/>
    <col min="5378" max="5378" width="1.33203125" style="1374" customWidth="1"/>
    <col min="5379" max="5379" width="8.88671875" style="1374"/>
    <col min="5380" max="5380" width="13" style="1374" customWidth="1"/>
    <col min="5381" max="5381" width="8.88671875" style="1374"/>
    <col min="5382" max="5382" width="9" style="1374" customWidth="1"/>
    <col min="5383" max="5383" width="15.5546875" style="1374" customWidth="1"/>
    <col min="5384" max="5384" width="20.5546875" style="1374" customWidth="1"/>
    <col min="5385" max="5385" width="0" style="1374" hidden="1" customWidth="1"/>
    <col min="5386" max="5386" width="8.33203125" style="1374" customWidth="1"/>
    <col min="5387" max="5632" width="8.88671875" style="1374"/>
    <col min="5633" max="5633" width="0" style="1374" hidden="1" customWidth="1"/>
    <col min="5634" max="5634" width="1.33203125" style="1374" customWidth="1"/>
    <col min="5635" max="5635" width="8.88671875" style="1374"/>
    <col min="5636" max="5636" width="13" style="1374" customWidth="1"/>
    <col min="5637" max="5637" width="8.88671875" style="1374"/>
    <col min="5638" max="5638" width="9" style="1374" customWidth="1"/>
    <col min="5639" max="5639" width="15.5546875" style="1374" customWidth="1"/>
    <col min="5640" max="5640" width="20.5546875" style="1374" customWidth="1"/>
    <col min="5641" max="5641" width="0" style="1374" hidden="1" customWidth="1"/>
    <col min="5642" max="5642" width="8.33203125" style="1374" customWidth="1"/>
    <col min="5643" max="5888" width="8.88671875" style="1374"/>
    <col min="5889" max="5889" width="0" style="1374" hidden="1" customWidth="1"/>
    <col min="5890" max="5890" width="1.33203125" style="1374" customWidth="1"/>
    <col min="5891" max="5891" width="8.88671875" style="1374"/>
    <col min="5892" max="5892" width="13" style="1374" customWidth="1"/>
    <col min="5893" max="5893" width="8.88671875" style="1374"/>
    <col min="5894" max="5894" width="9" style="1374" customWidth="1"/>
    <col min="5895" max="5895" width="15.5546875" style="1374" customWidth="1"/>
    <col min="5896" max="5896" width="20.5546875" style="1374" customWidth="1"/>
    <col min="5897" max="5897" width="0" style="1374" hidden="1" customWidth="1"/>
    <col min="5898" max="5898" width="8.33203125" style="1374" customWidth="1"/>
    <col min="5899" max="6144" width="8.88671875" style="1374"/>
    <col min="6145" max="6145" width="0" style="1374" hidden="1" customWidth="1"/>
    <col min="6146" max="6146" width="1.33203125" style="1374" customWidth="1"/>
    <col min="6147" max="6147" width="8.88671875" style="1374"/>
    <col min="6148" max="6148" width="13" style="1374" customWidth="1"/>
    <col min="6149" max="6149" width="8.88671875" style="1374"/>
    <col min="6150" max="6150" width="9" style="1374" customWidth="1"/>
    <col min="6151" max="6151" width="15.5546875" style="1374" customWidth="1"/>
    <col min="6152" max="6152" width="20.5546875" style="1374" customWidth="1"/>
    <col min="6153" max="6153" width="0" style="1374" hidden="1" customWidth="1"/>
    <col min="6154" max="6154" width="8.33203125" style="1374" customWidth="1"/>
    <col min="6155" max="6400" width="8.88671875" style="1374"/>
    <col min="6401" max="6401" width="0" style="1374" hidden="1" customWidth="1"/>
    <col min="6402" max="6402" width="1.33203125" style="1374" customWidth="1"/>
    <col min="6403" max="6403" width="8.88671875" style="1374"/>
    <col min="6404" max="6404" width="13" style="1374" customWidth="1"/>
    <col min="6405" max="6405" width="8.88671875" style="1374"/>
    <col min="6406" max="6406" width="9" style="1374" customWidth="1"/>
    <col min="6407" max="6407" width="15.5546875" style="1374" customWidth="1"/>
    <col min="6408" max="6408" width="20.5546875" style="1374" customWidth="1"/>
    <col min="6409" max="6409" width="0" style="1374" hidden="1" customWidth="1"/>
    <col min="6410" max="6410" width="8.33203125" style="1374" customWidth="1"/>
    <col min="6411" max="6656" width="8.88671875" style="1374"/>
    <col min="6657" max="6657" width="0" style="1374" hidden="1" customWidth="1"/>
    <col min="6658" max="6658" width="1.33203125" style="1374" customWidth="1"/>
    <col min="6659" max="6659" width="8.88671875" style="1374"/>
    <col min="6660" max="6660" width="13" style="1374" customWidth="1"/>
    <col min="6661" max="6661" width="8.88671875" style="1374"/>
    <col min="6662" max="6662" width="9" style="1374" customWidth="1"/>
    <col min="6663" max="6663" width="15.5546875" style="1374" customWidth="1"/>
    <col min="6664" max="6664" width="20.5546875" style="1374" customWidth="1"/>
    <col min="6665" max="6665" width="0" style="1374" hidden="1" customWidth="1"/>
    <col min="6666" max="6666" width="8.33203125" style="1374" customWidth="1"/>
    <col min="6667" max="6912" width="8.88671875" style="1374"/>
    <col min="6913" max="6913" width="0" style="1374" hidden="1" customWidth="1"/>
    <col min="6914" max="6914" width="1.33203125" style="1374" customWidth="1"/>
    <col min="6915" max="6915" width="8.88671875" style="1374"/>
    <col min="6916" max="6916" width="13" style="1374" customWidth="1"/>
    <col min="6917" max="6917" width="8.88671875" style="1374"/>
    <col min="6918" max="6918" width="9" style="1374" customWidth="1"/>
    <col min="6919" max="6919" width="15.5546875" style="1374" customWidth="1"/>
    <col min="6920" max="6920" width="20.5546875" style="1374" customWidth="1"/>
    <col min="6921" max="6921" width="0" style="1374" hidden="1" customWidth="1"/>
    <col min="6922" max="6922" width="8.33203125" style="1374" customWidth="1"/>
    <col min="6923" max="7168" width="8.88671875" style="1374"/>
    <col min="7169" max="7169" width="0" style="1374" hidden="1" customWidth="1"/>
    <col min="7170" max="7170" width="1.33203125" style="1374" customWidth="1"/>
    <col min="7171" max="7171" width="8.88671875" style="1374"/>
    <col min="7172" max="7172" width="13" style="1374" customWidth="1"/>
    <col min="7173" max="7173" width="8.88671875" style="1374"/>
    <col min="7174" max="7174" width="9" style="1374" customWidth="1"/>
    <col min="7175" max="7175" width="15.5546875" style="1374" customWidth="1"/>
    <col min="7176" max="7176" width="20.5546875" style="1374" customWidth="1"/>
    <col min="7177" max="7177" width="0" style="1374" hidden="1" customWidth="1"/>
    <col min="7178" max="7178" width="8.33203125" style="1374" customWidth="1"/>
    <col min="7179" max="7424" width="8.88671875" style="1374"/>
    <col min="7425" max="7425" width="0" style="1374" hidden="1" customWidth="1"/>
    <col min="7426" max="7426" width="1.33203125" style="1374" customWidth="1"/>
    <col min="7427" max="7427" width="8.88671875" style="1374"/>
    <col min="7428" max="7428" width="13" style="1374" customWidth="1"/>
    <col min="7429" max="7429" width="8.88671875" style="1374"/>
    <col min="7430" max="7430" width="9" style="1374" customWidth="1"/>
    <col min="7431" max="7431" width="15.5546875" style="1374" customWidth="1"/>
    <col min="7432" max="7432" width="20.5546875" style="1374" customWidth="1"/>
    <col min="7433" max="7433" width="0" style="1374" hidden="1" customWidth="1"/>
    <col min="7434" max="7434" width="8.33203125" style="1374" customWidth="1"/>
    <col min="7435" max="7680" width="8.88671875" style="1374"/>
    <col min="7681" max="7681" width="0" style="1374" hidden="1" customWidth="1"/>
    <col min="7682" max="7682" width="1.33203125" style="1374" customWidth="1"/>
    <col min="7683" max="7683" width="8.88671875" style="1374"/>
    <col min="7684" max="7684" width="13" style="1374" customWidth="1"/>
    <col min="7685" max="7685" width="8.88671875" style="1374"/>
    <col min="7686" max="7686" width="9" style="1374" customWidth="1"/>
    <col min="7687" max="7687" width="15.5546875" style="1374" customWidth="1"/>
    <col min="7688" max="7688" width="20.5546875" style="1374" customWidth="1"/>
    <col min="7689" max="7689" width="0" style="1374" hidden="1" customWidth="1"/>
    <col min="7690" max="7690" width="8.33203125" style="1374" customWidth="1"/>
    <col min="7691" max="7936" width="8.88671875" style="1374"/>
    <col min="7937" max="7937" width="0" style="1374" hidden="1" customWidth="1"/>
    <col min="7938" max="7938" width="1.33203125" style="1374" customWidth="1"/>
    <col min="7939" max="7939" width="8.88671875" style="1374"/>
    <col min="7940" max="7940" width="13" style="1374" customWidth="1"/>
    <col min="7941" max="7941" width="8.88671875" style="1374"/>
    <col min="7942" max="7942" width="9" style="1374" customWidth="1"/>
    <col min="7943" max="7943" width="15.5546875" style="1374" customWidth="1"/>
    <col min="7944" max="7944" width="20.5546875" style="1374" customWidth="1"/>
    <col min="7945" max="7945" width="0" style="1374" hidden="1" customWidth="1"/>
    <col min="7946" max="7946" width="8.33203125" style="1374" customWidth="1"/>
    <col min="7947" max="8192" width="8.88671875" style="1374"/>
    <col min="8193" max="8193" width="0" style="1374" hidden="1" customWidth="1"/>
    <col min="8194" max="8194" width="1.33203125" style="1374" customWidth="1"/>
    <col min="8195" max="8195" width="8.88671875" style="1374"/>
    <col min="8196" max="8196" width="13" style="1374" customWidth="1"/>
    <col min="8197" max="8197" width="8.88671875" style="1374"/>
    <col min="8198" max="8198" width="9" style="1374" customWidth="1"/>
    <col min="8199" max="8199" width="15.5546875" style="1374" customWidth="1"/>
    <col min="8200" max="8200" width="20.5546875" style="1374" customWidth="1"/>
    <col min="8201" max="8201" width="0" style="1374" hidden="1" customWidth="1"/>
    <col min="8202" max="8202" width="8.33203125" style="1374" customWidth="1"/>
    <col min="8203" max="8448" width="8.88671875" style="1374"/>
    <col min="8449" max="8449" width="0" style="1374" hidden="1" customWidth="1"/>
    <col min="8450" max="8450" width="1.33203125" style="1374" customWidth="1"/>
    <col min="8451" max="8451" width="8.88671875" style="1374"/>
    <col min="8452" max="8452" width="13" style="1374" customWidth="1"/>
    <col min="8453" max="8453" width="8.88671875" style="1374"/>
    <col min="8454" max="8454" width="9" style="1374" customWidth="1"/>
    <col min="8455" max="8455" width="15.5546875" style="1374" customWidth="1"/>
    <col min="8456" max="8456" width="20.5546875" style="1374" customWidth="1"/>
    <col min="8457" max="8457" width="0" style="1374" hidden="1" customWidth="1"/>
    <col min="8458" max="8458" width="8.33203125" style="1374" customWidth="1"/>
    <col min="8459" max="8704" width="8.88671875" style="1374"/>
    <col min="8705" max="8705" width="0" style="1374" hidden="1" customWidth="1"/>
    <col min="8706" max="8706" width="1.33203125" style="1374" customWidth="1"/>
    <col min="8707" max="8707" width="8.88671875" style="1374"/>
    <col min="8708" max="8708" width="13" style="1374" customWidth="1"/>
    <col min="8709" max="8709" width="8.88671875" style="1374"/>
    <col min="8710" max="8710" width="9" style="1374" customWidth="1"/>
    <col min="8711" max="8711" width="15.5546875" style="1374" customWidth="1"/>
    <col min="8712" max="8712" width="20.5546875" style="1374" customWidth="1"/>
    <col min="8713" max="8713" width="0" style="1374" hidden="1" customWidth="1"/>
    <col min="8714" max="8714" width="8.33203125" style="1374" customWidth="1"/>
    <col min="8715" max="8960" width="8.88671875" style="1374"/>
    <col min="8961" max="8961" width="0" style="1374" hidden="1" customWidth="1"/>
    <col min="8962" max="8962" width="1.33203125" style="1374" customWidth="1"/>
    <col min="8963" max="8963" width="8.88671875" style="1374"/>
    <col min="8964" max="8964" width="13" style="1374" customWidth="1"/>
    <col min="8965" max="8965" width="8.88671875" style="1374"/>
    <col min="8966" max="8966" width="9" style="1374" customWidth="1"/>
    <col min="8967" max="8967" width="15.5546875" style="1374" customWidth="1"/>
    <col min="8968" max="8968" width="20.5546875" style="1374" customWidth="1"/>
    <col min="8969" max="8969" width="0" style="1374" hidden="1" customWidth="1"/>
    <col min="8970" max="8970" width="8.33203125" style="1374" customWidth="1"/>
    <col min="8971" max="9216" width="8.88671875" style="1374"/>
    <col min="9217" max="9217" width="0" style="1374" hidden="1" customWidth="1"/>
    <col min="9218" max="9218" width="1.33203125" style="1374" customWidth="1"/>
    <col min="9219" max="9219" width="8.88671875" style="1374"/>
    <col min="9220" max="9220" width="13" style="1374" customWidth="1"/>
    <col min="9221" max="9221" width="8.88671875" style="1374"/>
    <col min="9222" max="9222" width="9" style="1374" customWidth="1"/>
    <col min="9223" max="9223" width="15.5546875" style="1374" customWidth="1"/>
    <col min="9224" max="9224" width="20.5546875" style="1374" customWidth="1"/>
    <col min="9225" max="9225" width="0" style="1374" hidden="1" customWidth="1"/>
    <col min="9226" max="9226" width="8.33203125" style="1374" customWidth="1"/>
    <col min="9227" max="9472" width="8.88671875" style="1374"/>
    <col min="9473" max="9473" width="0" style="1374" hidden="1" customWidth="1"/>
    <col min="9474" max="9474" width="1.33203125" style="1374" customWidth="1"/>
    <col min="9475" max="9475" width="8.88671875" style="1374"/>
    <col min="9476" max="9476" width="13" style="1374" customWidth="1"/>
    <col min="9477" max="9477" width="8.88671875" style="1374"/>
    <col min="9478" max="9478" width="9" style="1374" customWidth="1"/>
    <col min="9479" max="9479" width="15.5546875" style="1374" customWidth="1"/>
    <col min="9480" max="9480" width="20.5546875" style="1374" customWidth="1"/>
    <col min="9481" max="9481" width="0" style="1374" hidden="1" customWidth="1"/>
    <col min="9482" max="9482" width="8.33203125" style="1374" customWidth="1"/>
    <col min="9483" max="9728" width="8.88671875" style="1374"/>
    <col min="9729" max="9729" width="0" style="1374" hidden="1" customWidth="1"/>
    <col min="9730" max="9730" width="1.33203125" style="1374" customWidth="1"/>
    <col min="9731" max="9731" width="8.88671875" style="1374"/>
    <col min="9732" max="9732" width="13" style="1374" customWidth="1"/>
    <col min="9733" max="9733" width="8.88671875" style="1374"/>
    <col min="9734" max="9734" width="9" style="1374" customWidth="1"/>
    <col min="9735" max="9735" width="15.5546875" style="1374" customWidth="1"/>
    <col min="9736" max="9736" width="20.5546875" style="1374" customWidth="1"/>
    <col min="9737" max="9737" width="0" style="1374" hidden="1" customWidth="1"/>
    <col min="9738" max="9738" width="8.33203125" style="1374" customWidth="1"/>
    <col min="9739" max="9984" width="8.88671875" style="1374"/>
    <col min="9985" max="9985" width="0" style="1374" hidden="1" customWidth="1"/>
    <col min="9986" max="9986" width="1.33203125" style="1374" customWidth="1"/>
    <col min="9987" max="9987" width="8.88671875" style="1374"/>
    <col min="9988" max="9988" width="13" style="1374" customWidth="1"/>
    <col min="9989" max="9989" width="8.88671875" style="1374"/>
    <col min="9990" max="9990" width="9" style="1374" customWidth="1"/>
    <col min="9991" max="9991" width="15.5546875" style="1374" customWidth="1"/>
    <col min="9992" max="9992" width="20.5546875" style="1374" customWidth="1"/>
    <col min="9993" max="9993" width="0" style="1374" hidden="1" customWidth="1"/>
    <col min="9994" max="9994" width="8.33203125" style="1374" customWidth="1"/>
    <col min="9995" max="10240" width="8.88671875" style="1374"/>
    <col min="10241" max="10241" width="0" style="1374" hidden="1" customWidth="1"/>
    <col min="10242" max="10242" width="1.33203125" style="1374" customWidth="1"/>
    <col min="10243" max="10243" width="8.88671875" style="1374"/>
    <col min="10244" max="10244" width="13" style="1374" customWidth="1"/>
    <col min="10245" max="10245" width="8.88671875" style="1374"/>
    <col min="10246" max="10246" width="9" style="1374" customWidth="1"/>
    <col min="10247" max="10247" width="15.5546875" style="1374" customWidth="1"/>
    <col min="10248" max="10248" width="20.5546875" style="1374" customWidth="1"/>
    <col min="10249" max="10249" width="0" style="1374" hidden="1" customWidth="1"/>
    <col min="10250" max="10250" width="8.33203125" style="1374" customWidth="1"/>
    <col min="10251" max="10496" width="8.88671875" style="1374"/>
    <col min="10497" max="10497" width="0" style="1374" hidden="1" customWidth="1"/>
    <col min="10498" max="10498" width="1.33203125" style="1374" customWidth="1"/>
    <col min="10499" max="10499" width="8.88671875" style="1374"/>
    <col min="10500" max="10500" width="13" style="1374" customWidth="1"/>
    <col min="10501" max="10501" width="8.88671875" style="1374"/>
    <col min="10502" max="10502" width="9" style="1374" customWidth="1"/>
    <col min="10503" max="10503" width="15.5546875" style="1374" customWidth="1"/>
    <col min="10504" max="10504" width="20.5546875" style="1374" customWidth="1"/>
    <col min="10505" max="10505" width="0" style="1374" hidden="1" customWidth="1"/>
    <col min="10506" max="10506" width="8.33203125" style="1374" customWidth="1"/>
    <col min="10507" max="10752" width="8.88671875" style="1374"/>
    <col min="10753" max="10753" width="0" style="1374" hidden="1" customWidth="1"/>
    <col min="10754" max="10754" width="1.33203125" style="1374" customWidth="1"/>
    <col min="10755" max="10755" width="8.88671875" style="1374"/>
    <col min="10756" max="10756" width="13" style="1374" customWidth="1"/>
    <col min="10757" max="10757" width="8.88671875" style="1374"/>
    <col min="10758" max="10758" width="9" style="1374" customWidth="1"/>
    <col min="10759" max="10759" width="15.5546875" style="1374" customWidth="1"/>
    <col min="10760" max="10760" width="20.5546875" style="1374" customWidth="1"/>
    <col min="10761" max="10761" width="0" style="1374" hidden="1" customWidth="1"/>
    <col min="10762" max="10762" width="8.33203125" style="1374" customWidth="1"/>
    <col min="10763" max="11008" width="8.88671875" style="1374"/>
    <col min="11009" max="11009" width="0" style="1374" hidden="1" customWidth="1"/>
    <col min="11010" max="11010" width="1.33203125" style="1374" customWidth="1"/>
    <col min="11011" max="11011" width="8.88671875" style="1374"/>
    <col min="11012" max="11012" width="13" style="1374" customWidth="1"/>
    <col min="11013" max="11013" width="8.88671875" style="1374"/>
    <col min="11014" max="11014" width="9" style="1374" customWidth="1"/>
    <col min="11015" max="11015" width="15.5546875" style="1374" customWidth="1"/>
    <col min="11016" max="11016" width="20.5546875" style="1374" customWidth="1"/>
    <col min="11017" max="11017" width="0" style="1374" hidden="1" customWidth="1"/>
    <col min="11018" max="11018" width="8.33203125" style="1374" customWidth="1"/>
    <col min="11019" max="11264" width="8.88671875" style="1374"/>
    <col min="11265" max="11265" width="0" style="1374" hidden="1" customWidth="1"/>
    <col min="11266" max="11266" width="1.33203125" style="1374" customWidth="1"/>
    <col min="11267" max="11267" width="8.88671875" style="1374"/>
    <col min="11268" max="11268" width="13" style="1374" customWidth="1"/>
    <col min="11269" max="11269" width="8.88671875" style="1374"/>
    <col min="11270" max="11270" width="9" style="1374" customWidth="1"/>
    <col min="11271" max="11271" width="15.5546875" style="1374" customWidth="1"/>
    <col min="11272" max="11272" width="20.5546875" style="1374" customWidth="1"/>
    <col min="11273" max="11273" width="0" style="1374" hidden="1" customWidth="1"/>
    <col min="11274" max="11274" width="8.33203125" style="1374" customWidth="1"/>
    <col min="11275" max="11520" width="8.88671875" style="1374"/>
    <col min="11521" max="11521" width="0" style="1374" hidden="1" customWidth="1"/>
    <col min="11522" max="11522" width="1.33203125" style="1374" customWidth="1"/>
    <col min="11523" max="11523" width="8.88671875" style="1374"/>
    <col min="11524" max="11524" width="13" style="1374" customWidth="1"/>
    <col min="11525" max="11525" width="8.88671875" style="1374"/>
    <col min="11526" max="11526" width="9" style="1374" customWidth="1"/>
    <col min="11527" max="11527" width="15.5546875" style="1374" customWidth="1"/>
    <col min="11528" max="11528" width="20.5546875" style="1374" customWidth="1"/>
    <col min="11529" max="11529" width="0" style="1374" hidden="1" customWidth="1"/>
    <col min="11530" max="11530" width="8.33203125" style="1374" customWidth="1"/>
    <col min="11531" max="11776" width="8.88671875" style="1374"/>
    <col min="11777" max="11777" width="0" style="1374" hidden="1" customWidth="1"/>
    <col min="11778" max="11778" width="1.33203125" style="1374" customWidth="1"/>
    <col min="11779" max="11779" width="8.88671875" style="1374"/>
    <col min="11780" max="11780" width="13" style="1374" customWidth="1"/>
    <col min="11781" max="11781" width="8.88671875" style="1374"/>
    <col min="11782" max="11782" width="9" style="1374" customWidth="1"/>
    <col min="11783" max="11783" width="15.5546875" style="1374" customWidth="1"/>
    <col min="11784" max="11784" width="20.5546875" style="1374" customWidth="1"/>
    <col min="11785" max="11785" width="0" style="1374" hidden="1" customWidth="1"/>
    <col min="11786" max="11786" width="8.33203125" style="1374" customWidth="1"/>
    <col min="11787" max="12032" width="8.88671875" style="1374"/>
    <col min="12033" max="12033" width="0" style="1374" hidden="1" customWidth="1"/>
    <col min="12034" max="12034" width="1.33203125" style="1374" customWidth="1"/>
    <col min="12035" max="12035" width="8.88671875" style="1374"/>
    <col min="12036" max="12036" width="13" style="1374" customWidth="1"/>
    <col min="12037" max="12037" width="8.88671875" style="1374"/>
    <col min="12038" max="12038" width="9" style="1374" customWidth="1"/>
    <col min="12039" max="12039" width="15.5546875" style="1374" customWidth="1"/>
    <col min="12040" max="12040" width="20.5546875" style="1374" customWidth="1"/>
    <col min="12041" max="12041" width="0" style="1374" hidden="1" customWidth="1"/>
    <col min="12042" max="12042" width="8.33203125" style="1374" customWidth="1"/>
    <col min="12043" max="12288" width="8.88671875" style="1374"/>
    <col min="12289" max="12289" width="0" style="1374" hidden="1" customWidth="1"/>
    <col min="12290" max="12290" width="1.33203125" style="1374" customWidth="1"/>
    <col min="12291" max="12291" width="8.88671875" style="1374"/>
    <col min="12292" max="12292" width="13" style="1374" customWidth="1"/>
    <col min="12293" max="12293" width="8.88671875" style="1374"/>
    <col min="12294" max="12294" width="9" style="1374" customWidth="1"/>
    <col min="12295" max="12295" width="15.5546875" style="1374" customWidth="1"/>
    <col min="12296" max="12296" width="20.5546875" style="1374" customWidth="1"/>
    <col min="12297" max="12297" width="0" style="1374" hidden="1" customWidth="1"/>
    <col min="12298" max="12298" width="8.33203125" style="1374" customWidth="1"/>
    <col min="12299" max="12544" width="8.88671875" style="1374"/>
    <col min="12545" max="12545" width="0" style="1374" hidden="1" customWidth="1"/>
    <col min="12546" max="12546" width="1.33203125" style="1374" customWidth="1"/>
    <col min="12547" max="12547" width="8.88671875" style="1374"/>
    <col min="12548" max="12548" width="13" style="1374" customWidth="1"/>
    <col min="12549" max="12549" width="8.88671875" style="1374"/>
    <col min="12550" max="12550" width="9" style="1374" customWidth="1"/>
    <col min="12551" max="12551" width="15.5546875" style="1374" customWidth="1"/>
    <col min="12552" max="12552" width="20.5546875" style="1374" customWidth="1"/>
    <col min="12553" max="12553" width="0" style="1374" hidden="1" customWidth="1"/>
    <col min="12554" max="12554" width="8.33203125" style="1374" customWidth="1"/>
    <col min="12555" max="12800" width="8.88671875" style="1374"/>
    <col min="12801" max="12801" width="0" style="1374" hidden="1" customWidth="1"/>
    <col min="12802" max="12802" width="1.33203125" style="1374" customWidth="1"/>
    <col min="12803" max="12803" width="8.88671875" style="1374"/>
    <col min="12804" max="12804" width="13" style="1374" customWidth="1"/>
    <col min="12805" max="12805" width="8.88671875" style="1374"/>
    <col min="12806" max="12806" width="9" style="1374" customWidth="1"/>
    <col min="12807" max="12807" width="15.5546875" style="1374" customWidth="1"/>
    <col min="12808" max="12808" width="20.5546875" style="1374" customWidth="1"/>
    <col min="12809" max="12809" width="0" style="1374" hidden="1" customWidth="1"/>
    <col min="12810" max="12810" width="8.33203125" style="1374" customWidth="1"/>
    <col min="12811" max="13056" width="8.88671875" style="1374"/>
    <col min="13057" max="13057" width="0" style="1374" hidden="1" customWidth="1"/>
    <col min="13058" max="13058" width="1.33203125" style="1374" customWidth="1"/>
    <col min="13059" max="13059" width="8.88671875" style="1374"/>
    <col min="13060" max="13060" width="13" style="1374" customWidth="1"/>
    <col min="13061" max="13061" width="8.88671875" style="1374"/>
    <col min="13062" max="13062" width="9" style="1374" customWidth="1"/>
    <col min="13063" max="13063" width="15.5546875" style="1374" customWidth="1"/>
    <col min="13064" max="13064" width="20.5546875" style="1374" customWidth="1"/>
    <col min="13065" max="13065" width="0" style="1374" hidden="1" customWidth="1"/>
    <col min="13066" max="13066" width="8.33203125" style="1374" customWidth="1"/>
    <col min="13067" max="13312" width="8.88671875" style="1374"/>
    <col min="13313" max="13313" width="0" style="1374" hidden="1" customWidth="1"/>
    <col min="13314" max="13314" width="1.33203125" style="1374" customWidth="1"/>
    <col min="13315" max="13315" width="8.88671875" style="1374"/>
    <col min="13316" max="13316" width="13" style="1374" customWidth="1"/>
    <col min="13317" max="13317" width="8.88671875" style="1374"/>
    <col min="13318" max="13318" width="9" style="1374" customWidth="1"/>
    <col min="13319" max="13319" width="15.5546875" style="1374" customWidth="1"/>
    <col min="13320" max="13320" width="20.5546875" style="1374" customWidth="1"/>
    <col min="13321" max="13321" width="0" style="1374" hidden="1" customWidth="1"/>
    <col min="13322" max="13322" width="8.33203125" style="1374" customWidth="1"/>
    <col min="13323" max="13568" width="8.88671875" style="1374"/>
    <col min="13569" max="13569" width="0" style="1374" hidden="1" customWidth="1"/>
    <col min="13570" max="13570" width="1.33203125" style="1374" customWidth="1"/>
    <col min="13571" max="13571" width="8.88671875" style="1374"/>
    <col min="13572" max="13572" width="13" style="1374" customWidth="1"/>
    <col min="13573" max="13573" width="8.88671875" style="1374"/>
    <col min="13574" max="13574" width="9" style="1374" customWidth="1"/>
    <col min="13575" max="13575" width="15.5546875" style="1374" customWidth="1"/>
    <col min="13576" max="13576" width="20.5546875" style="1374" customWidth="1"/>
    <col min="13577" max="13577" width="0" style="1374" hidden="1" customWidth="1"/>
    <col min="13578" max="13578" width="8.33203125" style="1374" customWidth="1"/>
    <col min="13579" max="13824" width="8.88671875" style="1374"/>
    <col min="13825" max="13825" width="0" style="1374" hidden="1" customWidth="1"/>
    <col min="13826" max="13826" width="1.33203125" style="1374" customWidth="1"/>
    <col min="13827" max="13827" width="8.88671875" style="1374"/>
    <col min="13828" max="13828" width="13" style="1374" customWidth="1"/>
    <col min="13829" max="13829" width="8.88671875" style="1374"/>
    <col min="13830" max="13830" width="9" style="1374" customWidth="1"/>
    <col min="13831" max="13831" width="15.5546875" style="1374" customWidth="1"/>
    <col min="13832" max="13832" width="20.5546875" style="1374" customWidth="1"/>
    <col min="13833" max="13833" width="0" style="1374" hidden="1" customWidth="1"/>
    <col min="13834" max="13834" width="8.33203125" style="1374" customWidth="1"/>
    <col min="13835" max="14080" width="8.88671875" style="1374"/>
    <col min="14081" max="14081" width="0" style="1374" hidden="1" customWidth="1"/>
    <col min="14082" max="14082" width="1.33203125" style="1374" customWidth="1"/>
    <col min="14083" max="14083" width="8.88671875" style="1374"/>
    <col min="14084" max="14084" width="13" style="1374" customWidth="1"/>
    <col min="14085" max="14085" width="8.88671875" style="1374"/>
    <col min="14086" max="14086" width="9" style="1374" customWidth="1"/>
    <col min="14087" max="14087" width="15.5546875" style="1374" customWidth="1"/>
    <col min="14088" max="14088" width="20.5546875" style="1374" customWidth="1"/>
    <col min="14089" max="14089" width="0" style="1374" hidden="1" customWidth="1"/>
    <col min="14090" max="14090" width="8.33203125" style="1374" customWidth="1"/>
    <col min="14091" max="14336" width="8.88671875" style="1374"/>
    <col min="14337" max="14337" width="0" style="1374" hidden="1" customWidth="1"/>
    <col min="14338" max="14338" width="1.33203125" style="1374" customWidth="1"/>
    <col min="14339" max="14339" width="8.88671875" style="1374"/>
    <col min="14340" max="14340" width="13" style="1374" customWidth="1"/>
    <col min="14341" max="14341" width="8.88671875" style="1374"/>
    <col min="14342" max="14342" width="9" style="1374" customWidth="1"/>
    <col min="14343" max="14343" width="15.5546875" style="1374" customWidth="1"/>
    <col min="14344" max="14344" width="20.5546875" style="1374" customWidth="1"/>
    <col min="14345" max="14345" width="0" style="1374" hidden="1" customWidth="1"/>
    <col min="14346" max="14346" width="8.33203125" style="1374" customWidth="1"/>
    <col min="14347" max="14592" width="8.88671875" style="1374"/>
    <col min="14593" max="14593" width="0" style="1374" hidden="1" customWidth="1"/>
    <col min="14594" max="14594" width="1.33203125" style="1374" customWidth="1"/>
    <col min="14595" max="14595" width="8.88671875" style="1374"/>
    <col min="14596" max="14596" width="13" style="1374" customWidth="1"/>
    <col min="14597" max="14597" width="8.88671875" style="1374"/>
    <col min="14598" max="14598" width="9" style="1374" customWidth="1"/>
    <col min="14599" max="14599" width="15.5546875" style="1374" customWidth="1"/>
    <col min="14600" max="14600" width="20.5546875" style="1374" customWidth="1"/>
    <col min="14601" max="14601" width="0" style="1374" hidden="1" customWidth="1"/>
    <col min="14602" max="14602" width="8.33203125" style="1374" customWidth="1"/>
    <col min="14603" max="14848" width="8.88671875" style="1374"/>
    <col min="14849" max="14849" width="0" style="1374" hidden="1" customWidth="1"/>
    <col min="14850" max="14850" width="1.33203125" style="1374" customWidth="1"/>
    <col min="14851" max="14851" width="8.88671875" style="1374"/>
    <col min="14852" max="14852" width="13" style="1374" customWidth="1"/>
    <col min="14853" max="14853" width="8.88671875" style="1374"/>
    <col min="14854" max="14854" width="9" style="1374" customWidth="1"/>
    <col min="14855" max="14855" width="15.5546875" style="1374" customWidth="1"/>
    <col min="14856" max="14856" width="20.5546875" style="1374" customWidth="1"/>
    <col min="14857" max="14857" width="0" style="1374" hidden="1" customWidth="1"/>
    <col min="14858" max="14858" width="8.33203125" style="1374" customWidth="1"/>
    <col min="14859" max="15104" width="8.88671875" style="1374"/>
    <col min="15105" max="15105" width="0" style="1374" hidden="1" customWidth="1"/>
    <col min="15106" max="15106" width="1.33203125" style="1374" customWidth="1"/>
    <col min="15107" max="15107" width="8.88671875" style="1374"/>
    <col min="15108" max="15108" width="13" style="1374" customWidth="1"/>
    <col min="15109" max="15109" width="8.88671875" style="1374"/>
    <col min="15110" max="15110" width="9" style="1374" customWidth="1"/>
    <col min="15111" max="15111" width="15.5546875" style="1374" customWidth="1"/>
    <col min="15112" max="15112" width="20.5546875" style="1374" customWidth="1"/>
    <col min="15113" max="15113" width="0" style="1374" hidden="1" customWidth="1"/>
    <col min="15114" max="15114" width="8.33203125" style="1374" customWidth="1"/>
    <col min="15115" max="15360" width="8.88671875" style="1374"/>
    <col min="15361" max="15361" width="0" style="1374" hidden="1" customWidth="1"/>
    <col min="15362" max="15362" width="1.33203125" style="1374" customWidth="1"/>
    <col min="15363" max="15363" width="8.88671875" style="1374"/>
    <col min="15364" max="15364" width="13" style="1374" customWidth="1"/>
    <col min="15365" max="15365" width="8.88671875" style="1374"/>
    <col min="15366" max="15366" width="9" style="1374" customWidth="1"/>
    <col min="15367" max="15367" width="15.5546875" style="1374" customWidth="1"/>
    <col min="15368" max="15368" width="20.5546875" style="1374" customWidth="1"/>
    <col min="15369" max="15369" width="0" style="1374" hidden="1" customWidth="1"/>
    <col min="15370" max="15370" width="8.33203125" style="1374" customWidth="1"/>
    <col min="15371" max="15616" width="8.88671875" style="1374"/>
    <col min="15617" max="15617" width="0" style="1374" hidden="1" customWidth="1"/>
    <col min="15618" max="15618" width="1.33203125" style="1374" customWidth="1"/>
    <col min="15619" max="15619" width="8.88671875" style="1374"/>
    <col min="15620" max="15620" width="13" style="1374" customWidth="1"/>
    <col min="15621" max="15621" width="8.88671875" style="1374"/>
    <col min="15622" max="15622" width="9" style="1374" customWidth="1"/>
    <col min="15623" max="15623" width="15.5546875" style="1374" customWidth="1"/>
    <col min="15624" max="15624" width="20.5546875" style="1374" customWidth="1"/>
    <col min="15625" max="15625" width="0" style="1374" hidden="1" customWidth="1"/>
    <col min="15626" max="15626" width="8.33203125" style="1374" customWidth="1"/>
    <col min="15627" max="15872" width="8.88671875" style="1374"/>
    <col min="15873" max="15873" width="0" style="1374" hidden="1" customWidth="1"/>
    <col min="15874" max="15874" width="1.33203125" style="1374" customWidth="1"/>
    <col min="15875" max="15875" width="8.88671875" style="1374"/>
    <col min="15876" max="15876" width="13" style="1374" customWidth="1"/>
    <col min="15877" max="15877" width="8.88671875" style="1374"/>
    <col min="15878" max="15878" width="9" style="1374" customWidth="1"/>
    <col min="15879" max="15879" width="15.5546875" style="1374" customWidth="1"/>
    <col min="15880" max="15880" width="20.5546875" style="1374" customWidth="1"/>
    <col min="15881" max="15881" width="0" style="1374" hidden="1" customWidth="1"/>
    <col min="15882" max="15882" width="8.33203125" style="1374" customWidth="1"/>
    <col min="15883" max="16128" width="8.88671875" style="1374"/>
    <col min="16129" max="16129" width="0" style="1374" hidden="1" customWidth="1"/>
    <col min="16130" max="16130" width="1.33203125" style="1374" customWidth="1"/>
    <col min="16131" max="16131" width="8.88671875" style="1374"/>
    <col min="16132" max="16132" width="13" style="1374" customWidth="1"/>
    <col min="16133" max="16133" width="8.88671875" style="1374"/>
    <col min="16134" max="16134" width="9" style="1374" customWidth="1"/>
    <col min="16135" max="16135" width="15.5546875" style="1374" customWidth="1"/>
    <col min="16136" max="16136" width="20.5546875" style="1374" customWidth="1"/>
    <col min="16137" max="16137" width="0" style="1374" hidden="1" customWidth="1"/>
    <col min="16138" max="16138" width="8.33203125" style="1374" customWidth="1"/>
    <col min="16139" max="16384" width="8.88671875" style="1374"/>
  </cols>
  <sheetData>
    <row r="1" spans="1:11" ht="15.6">
      <c r="A1" s="1392"/>
      <c r="B1" s="1392"/>
      <c r="C1" s="1430"/>
      <c r="D1" s="1430" t="s">
        <v>1416</v>
      </c>
      <c r="E1" s="1392"/>
      <c r="F1" s="1426"/>
      <c r="G1" s="1426"/>
      <c r="H1" s="1427"/>
      <c r="I1" s="1426"/>
      <c r="J1" s="1392"/>
      <c r="K1" s="1392"/>
    </row>
    <row r="2" spans="1:11">
      <c r="A2" s="1392"/>
      <c r="B2" s="1392"/>
      <c r="E2" s="1392"/>
      <c r="F2" s="1426"/>
      <c r="G2" s="1426"/>
      <c r="H2" s="1427"/>
      <c r="I2" s="1426"/>
      <c r="J2" s="1392"/>
      <c r="K2" s="1392"/>
    </row>
    <row r="3" spans="1:11" ht="15.6">
      <c r="A3" s="1392"/>
      <c r="B3" s="1392"/>
      <c r="C3" s="1430"/>
      <c r="D3" s="1429" t="s">
        <v>262</v>
      </c>
      <c r="E3" s="1392"/>
      <c r="F3" s="1426"/>
      <c r="G3" s="1426"/>
      <c r="H3" s="1427"/>
      <c r="I3" s="1426"/>
      <c r="J3" s="1392"/>
      <c r="K3" s="1392"/>
    </row>
    <row r="4" spans="1:11">
      <c r="A4" s="1392"/>
      <c r="B4" s="1392"/>
      <c r="C4" s="1428"/>
      <c r="D4" s="1392"/>
      <c r="E4" s="1392"/>
      <c r="F4" s="1426"/>
      <c r="G4" s="1426"/>
      <c r="H4" s="1427"/>
      <c r="I4" s="1426"/>
      <c r="J4" s="1392"/>
      <c r="K4" s="1392"/>
    </row>
    <row r="5" spans="1:11" ht="15" customHeight="1">
      <c r="A5" s="1392"/>
      <c r="B5" s="1392"/>
      <c r="C5" s="1425" t="s">
        <v>30</v>
      </c>
      <c r="D5" s="1424" t="s">
        <v>9</v>
      </c>
      <c r="E5" s="1420"/>
      <c r="F5" s="1419"/>
      <c r="G5" s="1419"/>
      <c r="H5" s="1423"/>
      <c r="I5" s="1417"/>
      <c r="J5" s="1392"/>
      <c r="K5" s="1392"/>
    </row>
    <row r="6" spans="1:11" s="1389" customFormat="1" ht="12.75" customHeight="1">
      <c r="A6" s="1407"/>
      <c r="B6" s="1407"/>
      <c r="C6" s="1414" t="s">
        <v>263</v>
      </c>
      <c r="D6" s="1407" t="s">
        <v>264</v>
      </c>
      <c r="E6" s="1422"/>
      <c r="F6" s="1408"/>
      <c r="G6" s="1415"/>
      <c r="H6" s="1396"/>
      <c r="I6" s="1408"/>
      <c r="J6" s="1407"/>
      <c r="K6" s="1407"/>
    </row>
    <row r="7" spans="1:11" s="1389" customFormat="1" ht="12.75" customHeight="1">
      <c r="A7" s="1407"/>
      <c r="B7" s="1407"/>
      <c r="C7" s="1414"/>
      <c r="D7" s="1407" t="s">
        <v>265</v>
      </c>
      <c r="E7" s="1422"/>
      <c r="F7" s="1408"/>
      <c r="G7" s="1415"/>
      <c r="H7" s="1396"/>
      <c r="I7" s="1408"/>
      <c r="J7" s="1407"/>
      <c r="K7" s="1407"/>
    </row>
    <row r="8" spans="1:11" s="1389" customFormat="1" ht="12.75" customHeight="1">
      <c r="A8" s="1407"/>
      <c r="B8" s="1407"/>
      <c r="C8" s="1414"/>
      <c r="D8" s="1407" t="s">
        <v>1415</v>
      </c>
      <c r="E8" s="1422"/>
      <c r="F8" s="1408"/>
      <c r="G8" s="1415"/>
      <c r="H8" s="1396"/>
      <c r="I8" s="1408"/>
      <c r="J8" s="1407"/>
      <c r="K8" s="1407"/>
    </row>
    <row r="9" spans="1:11" s="1389" customFormat="1" ht="12.75" customHeight="1">
      <c r="A9" s="1407"/>
      <c r="B9" s="1407"/>
      <c r="C9" s="1414"/>
      <c r="D9" s="1407" t="s">
        <v>266</v>
      </c>
      <c r="E9" s="1422"/>
      <c r="F9" s="1408"/>
      <c r="G9" s="1415"/>
      <c r="H9" s="1396"/>
      <c r="I9" s="1408"/>
      <c r="J9" s="1407"/>
      <c r="K9" s="1407"/>
    </row>
    <row r="10" spans="1:11" s="1389" customFormat="1" ht="12.75" customHeight="1">
      <c r="A10" s="1407"/>
      <c r="B10" s="1407"/>
      <c r="C10" s="1414"/>
      <c r="D10" s="1407"/>
      <c r="E10" s="1422"/>
      <c r="F10" s="1408"/>
      <c r="G10" s="1415"/>
      <c r="H10" s="1396"/>
      <c r="I10" s="1408"/>
      <c r="J10" s="1407"/>
      <c r="K10" s="1407"/>
    </row>
    <row r="11" spans="1:11">
      <c r="A11" s="1392"/>
      <c r="B11" s="1392"/>
      <c r="C11" s="1421" t="s">
        <v>267</v>
      </c>
      <c r="D11" s="1420" t="s">
        <v>268</v>
      </c>
      <c r="E11" s="1420"/>
      <c r="F11" s="1419"/>
      <c r="G11" s="1419"/>
      <c r="H11" s="1418"/>
      <c r="I11" s="1417"/>
      <c r="J11" s="1392"/>
      <c r="K11" s="1392"/>
    </row>
    <row r="12" spans="1:11" s="1389" customFormat="1" ht="12.75" customHeight="1">
      <c r="A12" s="1407"/>
      <c r="B12" s="1407"/>
      <c r="C12" s="1414" t="s">
        <v>269</v>
      </c>
      <c r="D12" s="1407" t="s">
        <v>270</v>
      </c>
      <c r="E12" s="1413"/>
      <c r="F12" s="1408"/>
      <c r="G12" s="1396"/>
      <c r="H12" s="1396"/>
      <c r="I12" s="1408"/>
      <c r="J12" s="1407"/>
      <c r="K12" s="1407"/>
    </row>
    <row r="13" spans="1:11" s="1389" customFormat="1" ht="12.75" customHeight="1">
      <c r="A13" s="1407"/>
      <c r="B13" s="1407"/>
      <c r="C13" s="1414" t="s">
        <v>44</v>
      </c>
      <c r="D13" s="1407" t="s">
        <v>271</v>
      </c>
      <c r="E13" s="1413"/>
      <c r="F13" s="1408"/>
      <c r="G13" s="1396"/>
      <c r="H13" s="1396"/>
      <c r="I13" s="1408"/>
      <c r="J13" s="1407"/>
      <c r="K13" s="1407"/>
    </row>
    <row r="14" spans="1:11" s="1389" customFormat="1" ht="12.75" customHeight="1">
      <c r="A14" s="1407"/>
      <c r="B14" s="1407"/>
      <c r="C14" s="1414"/>
      <c r="D14" s="1407" t="s">
        <v>1414</v>
      </c>
      <c r="E14" s="1413"/>
      <c r="F14" s="1408"/>
      <c r="G14" s="1396"/>
      <c r="H14" s="1396"/>
      <c r="I14" s="1408"/>
      <c r="J14" s="1407"/>
      <c r="K14" s="1407"/>
    </row>
    <row r="15" spans="1:11" s="1389" customFormat="1" ht="12.75" customHeight="1">
      <c r="A15" s="1407"/>
      <c r="B15" s="1407"/>
      <c r="C15" s="1412"/>
      <c r="D15" s="1411" t="s">
        <v>45</v>
      </c>
      <c r="E15" s="1410">
        <v>34</v>
      </c>
      <c r="F15" s="1409"/>
      <c r="G15" s="1918"/>
      <c r="H15" s="1401">
        <f>E15*G15</f>
        <v>0</v>
      </c>
      <c r="I15" s="1408"/>
      <c r="J15" s="1407"/>
      <c r="K15" s="1407"/>
    </row>
    <row r="16" spans="1:11" s="1389" customFormat="1" ht="12.75" customHeight="1">
      <c r="A16" s="1407"/>
      <c r="B16" s="1407"/>
      <c r="C16" s="1414"/>
      <c r="D16" s="1407"/>
      <c r="E16" s="1413"/>
      <c r="F16" s="1408"/>
      <c r="G16" s="1918"/>
      <c r="H16" s="1396"/>
      <c r="I16" s="1408"/>
      <c r="J16" s="1407"/>
      <c r="K16" s="1407"/>
    </row>
    <row r="17" spans="1:11" s="1389" customFormat="1" ht="12.75" customHeight="1">
      <c r="A17" s="1407"/>
      <c r="B17" s="1407"/>
      <c r="C17" s="1414" t="s">
        <v>272</v>
      </c>
      <c r="D17" s="1407" t="s">
        <v>1413</v>
      </c>
      <c r="E17" s="1413"/>
      <c r="F17" s="1408"/>
      <c r="G17" s="1918"/>
      <c r="H17" s="1396"/>
      <c r="I17" s="1408"/>
      <c r="J17" s="1407"/>
      <c r="K17" s="1407"/>
    </row>
    <row r="18" spans="1:11" s="1389" customFormat="1" ht="12.75" customHeight="1">
      <c r="A18" s="1407"/>
      <c r="B18" s="1407"/>
      <c r="C18" s="1414"/>
      <c r="D18" s="1407" t="s">
        <v>1412</v>
      </c>
      <c r="E18" s="1413"/>
      <c r="F18" s="1408"/>
      <c r="G18" s="1918"/>
      <c r="H18" s="1396"/>
      <c r="I18" s="1408"/>
      <c r="J18" s="1407"/>
      <c r="K18" s="1407"/>
    </row>
    <row r="19" spans="1:11" s="1389" customFormat="1" ht="12.75" customHeight="1">
      <c r="A19" s="1407"/>
      <c r="B19" s="1407"/>
      <c r="C19" s="1414" t="s">
        <v>44</v>
      </c>
      <c r="D19" s="1407" t="s">
        <v>273</v>
      </c>
      <c r="E19" s="1413"/>
      <c r="F19" s="1408"/>
      <c r="G19" s="1918"/>
      <c r="H19" s="1396"/>
      <c r="I19" s="1408"/>
      <c r="J19" s="1407"/>
      <c r="K19" s="1407"/>
    </row>
    <row r="20" spans="1:11" s="1389" customFormat="1" ht="12.75" customHeight="1">
      <c r="A20" s="1407"/>
      <c r="B20" s="1407"/>
      <c r="C20" s="1414"/>
      <c r="D20" s="1407" t="s">
        <v>274</v>
      </c>
      <c r="E20" s="1413"/>
      <c r="F20" s="1408"/>
      <c r="G20" s="1918"/>
      <c r="H20" s="1396"/>
      <c r="I20" s="1408"/>
      <c r="J20" s="1407"/>
      <c r="K20" s="1407"/>
    </row>
    <row r="21" spans="1:11" s="1389" customFormat="1" ht="12.75" customHeight="1">
      <c r="A21" s="1407"/>
      <c r="B21" s="1407"/>
      <c r="C21" s="1412"/>
      <c r="D21" s="1411" t="s">
        <v>46</v>
      </c>
      <c r="E21" s="1410">
        <v>26</v>
      </c>
      <c r="F21" s="1409"/>
      <c r="G21" s="1918"/>
      <c r="H21" s="1401">
        <f>E21*G21</f>
        <v>0</v>
      </c>
      <c r="I21" s="1408"/>
      <c r="J21" s="1407"/>
      <c r="K21" s="1407"/>
    </row>
    <row r="22" spans="1:11" s="1389" customFormat="1" ht="12.75" customHeight="1">
      <c r="A22" s="1407"/>
      <c r="B22" s="1407"/>
      <c r="C22" s="1414" t="s">
        <v>44</v>
      </c>
      <c r="D22" s="1407" t="s">
        <v>1707</v>
      </c>
      <c r="E22" s="1413"/>
      <c r="F22" s="1408"/>
      <c r="G22" s="1918"/>
      <c r="H22" s="1396"/>
      <c r="I22" s="1408"/>
      <c r="J22" s="1407"/>
      <c r="K22" s="1407"/>
    </row>
    <row r="23" spans="1:11" s="1389" customFormat="1" ht="12.75" customHeight="1">
      <c r="A23" s="1407"/>
      <c r="B23" s="1407"/>
      <c r="C23" s="1414"/>
      <c r="D23" s="1407"/>
      <c r="E23" s="1413"/>
      <c r="F23" s="1408"/>
      <c r="G23" s="1918"/>
      <c r="H23" s="1396"/>
      <c r="I23" s="1408"/>
      <c r="J23" s="1407"/>
      <c r="K23" s="1407"/>
    </row>
    <row r="24" spans="1:11" s="1389" customFormat="1" ht="12.75" customHeight="1">
      <c r="A24" s="1407"/>
      <c r="B24" s="1407"/>
      <c r="C24" s="1412"/>
      <c r="D24" s="1411" t="s">
        <v>46</v>
      </c>
      <c r="E24" s="1410">
        <v>46</v>
      </c>
      <c r="F24" s="1409"/>
      <c r="G24" s="1918"/>
      <c r="H24" s="1401">
        <f>E24*G24</f>
        <v>0</v>
      </c>
      <c r="I24" s="1408"/>
      <c r="J24" s="1407"/>
      <c r="K24" s="1407"/>
    </row>
    <row r="25" spans="1:11" s="1389" customFormat="1" ht="12.75" customHeight="1">
      <c r="A25" s="1407"/>
      <c r="B25" s="1407"/>
      <c r="C25" s="1414" t="s">
        <v>44</v>
      </c>
      <c r="D25" s="1407" t="s">
        <v>275</v>
      </c>
      <c r="E25" s="1413"/>
      <c r="F25" s="1408"/>
      <c r="G25" s="1918"/>
      <c r="H25" s="1396"/>
      <c r="I25" s="1408"/>
      <c r="J25" s="1407"/>
      <c r="K25" s="1407"/>
    </row>
    <row r="26" spans="1:11" s="1389" customFormat="1" ht="12.75" customHeight="1">
      <c r="A26" s="1407"/>
      <c r="B26" s="1407"/>
      <c r="C26" s="1414"/>
      <c r="D26" s="1407"/>
      <c r="E26" s="1413"/>
      <c r="F26" s="1408"/>
      <c r="G26" s="1918"/>
      <c r="H26" s="1396"/>
      <c r="I26" s="1408"/>
      <c r="J26" s="1407"/>
      <c r="K26" s="1407"/>
    </row>
    <row r="27" spans="1:11" s="1389" customFormat="1" ht="12.75" customHeight="1">
      <c r="A27" s="1407"/>
      <c r="B27" s="1407"/>
      <c r="C27" s="1412"/>
      <c r="D27" s="1411" t="s">
        <v>46</v>
      </c>
      <c r="E27" s="1410">
        <v>38</v>
      </c>
      <c r="F27" s="1409"/>
      <c r="G27" s="1918"/>
      <c r="H27" s="1401">
        <f>E27*G27</f>
        <v>0</v>
      </c>
      <c r="I27" s="1408"/>
      <c r="J27" s="1407"/>
      <c r="K27" s="1407"/>
    </row>
    <row r="28" spans="1:11" s="1389" customFormat="1" ht="12.75" customHeight="1">
      <c r="A28" s="1407"/>
      <c r="B28" s="1407"/>
      <c r="C28" s="1414"/>
      <c r="D28" s="1407"/>
      <c r="E28" s="1416"/>
      <c r="F28" s="1408"/>
      <c r="G28" s="1918"/>
      <c r="H28" s="1396"/>
      <c r="I28" s="1408"/>
      <c r="J28" s="1407"/>
      <c r="K28" s="1407"/>
    </row>
    <row r="29" spans="1:11" s="1389" customFormat="1" ht="12.75" customHeight="1">
      <c r="A29" s="1407"/>
      <c r="B29" s="1407"/>
      <c r="C29" s="1414" t="s">
        <v>276</v>
      </c>
      <c r="D29" s="1407" t="s">
        <v>1411</v>
      </c>
      <c r="E29" s="1413"/>
      <c r="F29" s="1408"/>
      <c r="G29" s="1918"/>
      <c r="H29" s="1396"/>
      <c r="I29" s="1408"/>
      <c r="J29" s="1407"/>
      <c r="K29" s="1407"/>
    </row>
    <row r="30" spans="1:11" s="1389" customFormat="1" ht="12.75" customHeight="1">
      <c r="A30" s="1407"/>
      <c r="B30" s="1407"/>
      <c r="C30" s="1414"/>
      <c r="D30" s="1407" t="s">
        <v>1410</v>
      </c>
      <c r="E30" s="1413"/>
      <c r="F30" s="1408"/>
      <c r="G30" s="1918"/>
      <c r="H30" s="1396"/>
      <c r="I30" s="1408"/>
      <c r="J30" s="1407"/>
      <c r="K30" s="1407"/>
    </row>
    <row r="31" spans="1:11" s="1389" customFormat="1" ht="12.75" customHeight="1">
      <c r="A31" s="1407"/>
      <c r="B31" s="1407"/>
      <c r="C31" s="1414" t="s">
        <v>44</v>
      </c>
      <c r="D31" s="1407" t="s">
        <v>1409</v>
      </c>
      <c r="E31" s="1413"/>
      <c r="F31" s="1408"/>
      <c r="G31" s="1918"/>
      <c r="H31" s="1396"/>
      <c r="I31" s="1408"/>
      <c r="J31" s="1407"/>
      <c r="K31" s="1407"/>
    </row>
    <row r="32" spans="1:11" s="1389" customFormat="1" ht="12.75" customHeight="1">
      <c r="A32" s="1407"/>
      <c r="B32" s="1407"/>
      <c r="C32" s="1414"/>
      <c r="D32" s="1407"/>
      <c r="E32" s="1413"/>
      <c r="F32" s="1408"/>
      <c r="G32" s="1918"/>
      <c r="H32" s="1396"/>
      <c r="I32" s="1408"/>
      <c r="J32" s="1407"/>
      <c r="K32" s="1407"/>
    </row>
    <row r="33" spans="1:11" s="1389" customFormat="1" ht="12.75" customHeight="1">
      <c r="A33" s="1407"/>
      <c r="B33" s="1407"/>
      <c r="C33" s="1412"/>
      <c r="D33" s="1411" t="s">
        <v>46</v>
      </c>
      <c r="E33" s="1410">
        <v>6</v>
      </c>
      <c r="F33" s="1409"/>
      <c r="G33" s="1918"/>
      <c r="H33" s="1401">
        <f>E33*G33</f>
        <v>0</v>
      </c>
      <c r="I33" s="1408"/>
      <c r="J33" s="1407"/>
      <c r="K33" s="1407"/>
    </row>
    <row r="34" spans="1:11" s="1389" customFormat="1" ht="12.75" customHeight="1">
      <c r="A34" s="1407"/>
      <c r="B34" s="1407"/>
      <c r="C34" s="1414"/>
      <c r="D34" s="1407"/>
      <c r="E34" s="1416"/>
      <c r="F34" s="1408"/>
      <c r="G34" s="1918"/>
      <c r="H34" s="1396"/>
      <c r="I34" s="1408"/>
      <c r="J34" s="1407"/>
      <c r="K34" s="1407"/>
    </row>
    <row r="35" spans="1:11" s="1389" customFormat="1" ht="12.75" customHeight="1">
      <c r="A35" s="1407"/>
      <c r="B35" s="1407"/>
      <c r="C35" s="1414" t="s">
        <v>276</v>
      </c>
      <c r="D35" s="1407" t="s">
        <v>1408</v>
      </c>
      <c r="E35" s="1413"/>
      <c r="F35" s="1408"/>
      <c r="G35" s="1918"/>
      <c r="H35" s="1396"/>
      <c r="I35" s="1408"/>
      <c r="J35" s="1407"/>
      <c r="K35" s="1407"/>
    </row>
    <row r="36" spans="1:11" s="1389" customFormat="1" ht="12.75" customHeight="1">
      <c r="A36" s="1407"/>
      <c r="B36" s="1407"/>
      <c r="C36" s="1414"/>
      <c r="D36" s="1407" t="s">
        <v>1407</v>
      </c>
      <c r="E36" s="1413"/>
      <c r="F36" s="1408"/>
      <c r="G36" s="1918"/>
      <c r="H36" s="1396"/>
      <c r="I36" s="1408"/>
      <c r="J36" s="1407"/>
      <c r="K36" s="1407"/>
    </row>
    <row r="37" spans="1:11" s="1389" customFormat="1" ht="12.75" customHeight="1">
      <c r="A37" s="1407"/>
      <c r="B37" s="1407"/>
      <c r="C37" s="1412"/>
      <c r="D37" s="1411" t="s">
        <v>46</v>
      </c>
      <c r="E37" s="1410">
        <v>62</v>
      </c>
      <c r="F37" s="1409"/>
      <c r="G37" s="1918"/>
      <c r="H37" s="1401">
        <f>E37*G37</f>
        <v>0</v>
      </c>
      <c r="I37" s="1408"/>
      <c r="J37" s="1407"/>
      <c r="K37" s="1407"/>
    </row>
    <row r="38" spans="1:11" s="1389" customFormat="1" ht="12.75" customHeight="1">
      <c r="A38" s="1407"/>
      <c r="B38" s="1407"/>
      <c r="C38" s="1414"/>
      <c r="D38" s="1407"/>
      <c r="E38" s="1413"/>
      <c r="F38" s="1408"/>
      <c r="G38" s="2051"/>
      <c r="H38" s="1396"/>
      <c r="I38" s="1408"/>
      <c r="J38" s="1407"/>
      <c r="K38" s="1407"/>
    </row>
    <row r="39" spans="1:11" s="1389" customFormat="1" ht="12.75" customHeight="1">
      <c r="A39" s="1407"/>
      <c r="B39" s="1407"/>
      <c r="C39" s="1414" t="s">
        <v>277</v>
      </c>
      <c r="D39" s="1407" t="s">
        <v>278</v>
      </c>
      <c r="E39" s="1413"/>
      <c r="F39" s="1408"/>
      <c r="G39" s="2051"/>
      <c r="H39" s="1396"/>
      <c r="I39" s="1408"/>
      <c r="J39" s="1407"/>
      <c r="K39" s="1407"/>
    </row>
    <row r="40" spans="1:11" s="1389" customFormat="1" ht="12.75" customHeight="1">
      <c r="A40" s="1407"/>
      <c r="B40" s="1407"/>
      <c r="C40" s="1414"/>
      <c r="D40" s="1407" t="s">
        <v>279</v>
      </c>
      <c r="E40" s="1413"/>
      <c r="F40" s="1408"/>
      <c r="G40" s="2051"/>
      <c r="H40" s="1396"/>
      <c r="I40" s="1408"/>
      <c r="J40" s="1407"/>
      <c r="K40" s="1407"/>
    </row>
    <row r="41" spans="1:11" s="1389" customFormat="1" ht="12.75" customHeight="1">
      <c r="A41" s="1407"/>
      <c r="B41" s="1407"/>
      <c r="C41" s="1412"/>
      <c r="D41" s="1411" t="s">
        <v>227</v>
      </c>
      <c r="E41" s="1410">
        <v>1</v>
      </c>
      <c r="F41" s="1409"/>
      <c r="G41" s="2052">
        <f>SUM(H15:H37)*0.2</f>
        <v>0</v>
      </c>
      <c r="H41" s="1401">
        <f>G41</f>
        <v>0</v>
      </c>
      <c r="I41" s="1408"/>
      <c r="J41" s="1407"/>
      <c r="K41" s="1407"/>
    </row>
    <row r="42" spans="1:11" ht="13.8">
      <c r="A42" s="1392"/>
      <c r="B42" s="1392"/>
      <c r="C42" s="1406"/>
      <c r="D42" s="1405" t="s">
        <v>39</v>
      </c>
      <c r="E42" s="1404"/>
      <c r="F42" s="1403"/>
      <c r="G42" s="1403"/>
      <c r="H42" s="1402">
        <f>SUM(H12:H41)</f>
        <v>0</v>
      </c>
      <c r="I42" s="1401"/>
      <c r="J42" s="1395"/>
      <c r="K42" s="1392"/>
    </row>
    <row r="43" spans="1:11" ht="13.8">
      <c r="A43" s="1392"/>
      <c r="B43" s="1392"/>
      <c r="C43" s="1400"/>
      <c r="D43" s="1399"/>
      <c r="E43" s="1398"/>
      <c r="F43" s="1397"/>
      <c r="G43" s="1397"/>
      <c r="H43" s="1396"/>
      <c r="I43" s="1396"/>
      <c r="J43" s="1395"/>
      <c r="K43" s="1392"/>
    </row>
    <row r="44" spans="1:11" ht="15.6">
      <c r="F44" s="1394" t="s">
        <v>29</v>
      </c>
      <c r="H44" s="1375"/>
    </row>
    <row r="45" spans="1:11" ht="13.8" thickBot="1">
      <c r="H45" s="1375"/>
    </row>
    <row r="46" spans="1:11" ht="15" thickTop="1" thickBot="1">
      <c r="C46" s="1386"/>
      <c r="D46" s="1386"/>
      <c r="E46" s="1386"/>
      <c r="F46" s="1386"/>
      <c r="G46" s="1385" t="s">
        <v>2</v>
      </c>
      <c r="H46" s="1384">
        <f>H42</f>
        <v>0</v>
      </c>
      <c r="I46" s="1393" t="e">
        <f>SUM(#REF!)</f>
        <v>#REF!</v>
      </c>
    </row>
    <row r="47" spans="1:11" ht="13.8" thickTop="1">
      <c r="I47" s="1392"/>
    </row>
    <row r="48" spans="1:11" ht="13.8">
      <c r="F48" s="1389"/>
      <c r="G48" s="1388" t="s">
        <v>280</v>
      </c>
      <c r="H48" s="1391">
        <f>H46*0.22</f>
        <v>0</v>
      </c>
      <c r="I48" s="1390" t="e">
        <f>I46*0.22</f>
        <v>#REF!</v>
      </c>
    </row>
    <row r="49" spans="3:9" ht="13.8">
      <c r="F49" s="1389"/>
      <c r="G49" s="1388"/>
      <c r="I49" s="1387"/>
    </row>
    <row r="50" spans="3:9" ht="14.4" thickBot="1">
      <c r="C50" s="1386"/>
      <c r="D50" s="1386"/>
      <c r="E50" s="1386"/>
      <c r="F50" s="1386"/>
      <c r="G50" s="1385" t="s">
        <v>35</v>
      </c>
      <c r="H50" s="1384">
        <f>H46+H48</f>
        <v>0</v>
      </c>
      <c r="I50" s="1383" t="e">
        <f>SUM(I46:I48)</f>
        <v>#REF!</v>
      </c>
    </row>
    <row r="51" spans="3:9" ht="14.4" thickTop="1">
      <c r="C51" s="1382"/>
      <c r="D51" s="1382"/>
      <c r="E51" s="1382"/>
      <c r="F51" s="1382"/>
      <c r="G51" s="1381"/>
      <c r="H51" s="1380"/>
      <c r="I51" s="1379"/>
    </row>
    <row r="52" spans="3:9" ht="13.8">
      <c r="C52" s="1382"/>
      <c r="D52" s="1382"/>
      <c r="E52" s="1382"/>
      <c r="F52" s="1382"/>
      <c r="G52" s="1381"/>
      <c r="H52" s="1380"/>
      <c r="I52" s="1379"/>
    </row>
    <row r="53" spans="3:9" s="1376" customFormat="1">
      <c r="D53" s="1376" t="s">
        <v>281</v>
      </c>
      <c r="F53" s="1378"/>
      <c r="H53" s="1377"/>
    </row>
    <row r="54" spans="3:9" s="1376" customFormat="1">
      <c r="D54" s="1376" t="s">
        <v>282</v>
      </c>
      <c r="H54" s="1377"/>
    </row>
    <row r="55" spans="3:9" s="1376" customFormat="1">
      <c r="D55" s="1374" t="s">
        <v>283</v>
      </c>
      <c r="H55" s="1377"/>
    </row>
    <row r="56" spans="3:9" s="1376" customFormat="1">
      <c r="D56" s="1374" t="s">
        <v>1406</v>
      </c>
      <c r="H56" s="1377"/>
    </row>
    <row r="57" spans="3:9" s="1376" customFormat="1">
      <c r="D57" s="1374" t="s">
        <v>1405</v>
      </c>
      <c r="H57" s="1377"/>
    </row>
    <row r="58" spans="3:9">
      <c r="H58" s="1375"/>
    </row>
    <row r="59" spans="3:9">
      <c r="H59" s="1375"/>
    </row>
    <row r="60" spans="3:9">
      <c r="H60" s="1375"/>
    </row>
    <row r="61" spans="3:9">
      <c r="H61" s="1375"/>
    </row>
    <row r="62" spans="3:9">
      <c r="H62" s="1375"/>
    </row>
    <row r="63" spans="3:9">
      <c r="H63" s="1375"/>
    </row>
    <row r="64" spans="3:9">
      <c r="H64" s="1375"/>
    </row>
    <row r="65" spans="8:8">
      <c r="H65" s="1375"/>
    </row>
    <row r="66" spans="8:8">
      <c r="H66" s="1375"/>
    </row>
    <row r="67" spans="8:8">
      <c r="H67" s="1375"/>
    </row>
    <row r="68" spans="8:8">
      <c r="H68" s="1375"/>
    </row>
  </sheetData>
  <sheetProtection algorithmName="SHA-512" hashValue="BRAOC27P2ufZ00TKy8zixJOYocJ33ivGjgXjngUZViyetwPBa8AgbiugbB9fg0Y++sqKztzJDB5OyTm7CwseVQ==" saltValue="4qN/UPJDNbiYxAPzDeSKsQ==" spinCount="100000" sheet="1" objects="1" scenarios="1" selectLockedCells="1"/>
  <dataValidations count="1">
    <dataValidation type="custom" allowBlank="1" showInputMessage="1" showErrorMessage="1" error="Ceno na e.m. je potrebno vnesti na dve decimalni mesti " sqref="G15:G37">
      <formula1>G15=ROUND(G15,2)</formula1>
    </dataValidation>
  </dataValidations>
  <pageMargins left="1.1811023622047245" right="0.59055118110236227" top="0.98425196850393704" bottom="0.78740157480314965" header="0" footer="0"/>
  <pageSetup paperSize="9" scale="96" firstPageNumber="2" orientation="portrait" useFirstPageNumber="1" r:id="rId1"/>
  <headerFooter alignWithMargins="0">
    <oddFooter>&amp;C&amp;N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N243"/>
  <sheetViews>
    <sheetView showZeros="0" topLeftCell="A213" zoomScale="115" zoomScaleNormal="115" zoomScaleSheetLayoutView="115" workbookViewId="0">
      <selection activeCell="G138" sqref="G138"/>
    </sheetView>
  </sheetViews>
  <sheetFormatPr defaultColWidth="8.88671875" defaultRowHeight="13.2"/>
  <cols>
    <col min="1" max="1" width="5.44140625" style="309" customWidth="1"/>
    <col min="2" max="2" width="4.44140625" style="309" customWidth="1"/>
    <col min="3" max="3" width="37.88671875" style="309" customWidth="1"/>
    <col min="4" max="4" width="24" style="351" customWidth="1"/>
    <col min="5" max="5" width="8.88671875" style="309" customWidth="1"/>
    <col min="6" max="6" width="6.33203125" style="359" customWidth="1"/>
    <col min="7" max="7" width="12.33203125" style="309" customWidth="1"/>
    <col min="8" max="8" width="14.44140625" style="331" customWidth="1"/>
    <col min="9" max="9" width="17.33203125" style="309" customWidth="1"/>
    <col min="10" max="10" width="8.88671875" style="818"/>
    <col min="11" max="16384" width="8.88671875" style="309"/>
  </cols>
  <sheetData>
    <row r="3" spans="1:8" ht="17.399999999999999">
      <c r="C3" s="310" t="s">
        <v>310</v>
      </c>
      <c r="D3" s="310"/>
      <c r="E3" s="310"/>
      <c r="F3" s="310"/>
      <c r="G3" s="310"/>
      <c r="H3" s="310"/>
    </row>
    <row r="4" spans="1:8">
      <c r="D4" s="309"/>
      <c r="F4" s="309"/>
      <c r="H4" s="309"/>
    </row>
    <row r="5" spans="1:8" ht="54" customHeight="1">
      <c r="A5" s="2216" t="s">
        <v>311</v>
      </c>
      <c r="B5" s="2216"/>
      <c r="C5" s="2217" t="s">
        <v>312</v>
      </c>
      <c r="D5" s="2217"/>
      <c r="E5" s="2217"/>
      <c r="F5" s="2217"/>
      <c r="G5" s="311"/>
      <c r="H5" s="311"/>
    </row>
    <row r="6" spans="1:8" ht="31.95" customHeight="1">
      <c r="A6" s="2216" t="s">
        <v>313</v>
      </c>
      <c r="B6" s="2216"/>
      <c r="C6" s="312" t="s">
        <v>314</v>
      </c>
      <c r="D6" s="313"/>
      <c r="E6" s="313"/>
      <c r="F6" s="313"/>
      <c r="G6" s="313"/>
      <c r="H6" s="314"/>
    </row>
    <row r="7" spans="1:8">
      <c r="D7" s="309"/>
      <c r="F7" s="309"/>
      <c r="H7" s="309"/>
    </row>
    <row r="8" spans="1:8" ht="15.75" customHeight="1">
      <c r="B8" s="2"/>
      <c r="C8" s="2" t="s">
        <v>315</v>
      </c>
      <c r="D8" s="2"/>
      <c r="E8" s="315"/>
      <c r="F8" s="315"/>
      <c r="G8" s="315"/>
      <c r="H8" s="316">
        <f>H84</f>
        <v>0</v>
      </c>
    </row>
    <row r="9" spans="1:8" ht="13.8">
      <c r="D9" s="309"/>
      <c r="E9" s="317"/>
      <c r="F9" s="317"/>
      <c r="G9" s="317"/>
      <c r="H9" s="318"/>
    </row>
    <row r="10" spans="1:8" ht="15">
      <c r="B10" s="2"/>
      <c r="C10" s="2" t="s">
        <v>316</v>
      </c>
      <c r="D10" s="2"/>
      <c r="E10" s="315"/>
      <c r="F10" s="315"/>
      <c r="G10" s="315"/>
      <c r="H10" s="316">
        <f>H123</f>
        <v>0</v>
      </c>
    </row>
    <row r="11" spans="1:8" ht="13.8">
      <c r="D11" s="309"/>
      <c r="E11" s="317"/>
      <c r="F11" s="317"/>
      <c r="G11" s="317"/>
      <c r="H11" s="318"/>
    </row>
    <row r="12" spans="1:8" ht="15">
      <c r="B12" s="2"/>
      <c r="C12" s="2" t="s">
        <v>317</v>
      </c>
      <c r="D12" s="2"/>
      <c r="E12" s="315"/>
      <c r="F12" s="315"/>
      <c r="G12" s="315"/>
      <c r="H12" s="316">
        <f>H159</f>
        <v>0</v>
      </c>
    </row>
    <row r="13" spans="1:8" ht="13.8">
      <c r="D13" s="309"/>
      <c r="E13" s="317"/>
      <c r="F13" s="317"/>
      <c r="G13" s="317"/>
      <c r="H13" s="318"/>
    </row>
    <row r="14" spans="1:8" ht="15.6">
      <c r="B14" s="2"/>
      <c r="C14" s="2" t="s">
        <v>318</v>
      </c>
      <c r="D14" s="2"/>
      <c r="E14" s="319"/>
      <c r="F14" s="320"/>
      <c r="G14" s="320"/>
      <c r="H14" s="316">
        <f>H187</f>
        <v>0</v>
      </c>
    </row>
    <row r="15" spans="1:8" ht="13.8">
      <c r="D15" s="309"/>
      <c r="E15" s="317"/>
      <c r="F15" s="317"/>
      <c r="G15" s="317"/>
      <c r="H15" s="318"/>
    </row>
    <row r="16" spans="1:8" ht="15.6">
      <c r="B16" s="2"/>
      <c r="C16" s="2" t="s">
        <v>319</v>
      </c>
      <c r="D16" s="2"/>
      <c r="E16" s="319"/>
      <c r="F16" s="320"/>
      <c r="G16" s="320"/>
      <c r="H16" s="321"/>
    </row>
    <row r="17" spans="2:8" ht="13.8">
      <c r="D17" s="309"/>
      <c r="E17" s="317"/>
      <c r="F17" s="317"/>
      <c r="G17" s="317"/>
      <c r="H17" s="318"/>
    </row>
    <row r="18" spans="2:8" ht="15">
      <c r="B18" s="2"/>
      <c r="C18" s="2" t="s">
        <v>320</v>
      </c>
      <c r="D18" s="2"/>
      <c r="E18" s="315"/>
      <c r="F18" s="315"/>
      <c r="G18" s="315"/>
      <c r="H18" s="316">
        <f>H225</f>
        <v>0</v>
      </c>
    </row>
    <row r="19" spans="2:8" ht="13.8">
      <c r="D19" s="309"/>
      <c r="E19" s="317"/>
      <c r="F19" s="317"/>
      <c r="G19" s="317"/>
      <c r="H19" s="318"/>
    </row>
    <row r="20" spans="2:8" ht="15.6">
      <c r="B20" s="2"/>
      <c r="C20" s="2" t="s">
        <v>321</v>
      </c>
      <c r="D20" s="2"/>
      <c r="E20" s="319"/>
      <c r="F20" s="320"/>
      <c r="G20" s="320"/>
      <c r="H20" s="316">
        <f>H243</f>
        <v>0</v>
      </c>
    </row>
    <row r="21" spans="2:8" ht="15">
      <c r="B21" s="2"/>
      <c r="C21" s="2"/>
      <c r="D21" s="813"/>
      <c r="E21" s="322"/>
      <c r="F21" s="315"/>
      <c r="G21" s="322"/>
      <c r="H21" s="318"/>
    </row>
    <row r="22" spans="2:8" ht="15.6" thickBot="1">
      <c r="B22" s="2"/>
      <c r="C22" s="3" t="s">
        <v>322</v>
      </c>
      <c r="D22" s="812"/>
      <c r="E22" s="323"/>
      <c r="F22" s="323"/>
      <c r="G22" s="323"/>
      <c r="H22" s="324">
        <f>SUM(H8:H21)*0.05</f>
        <v>0</v>
      </c>
    </row>
    <row r="23" spans="2:8">
      <c r="D23" s="309"/>
      <c r="F23" s="309"/>
      <c r="H23" s="309"/>
    </row>
    <row r="24" spans="2:8" ht="15.6">
      <c r="B24" s="2"/>
      <c r="C24" s="2"/>
      <c r="D24" s="325" t="s">
        <v>2</v>
      </c>
      <c r="F24" s="326">
        <f>SUM(E8:G22)</f>
        <v>0</v>
      </c>
      <c r="G24" s="326"/>
      <c r="H24" s="327">
        <f>SUM(H8:H23)</f>
        <v>0</v>
      </c>
    </row>
    <row r="25" spans="2:8">
      <c r="D25" s="309"/>
      <c r="F25" s="317"/>
      <c r="G25" s="317"/>
      <c r="H25" s="328"/>
    </row>
    <row r="26" spans="2:8" ht="15.6">
      <c r="B26" s="2"/>
      <c r="C26" s="2"/>
      <c r="D26" s="325" t="s">
        <v>1</v>
      </c>
      <c r="F26" s="326">
        <f>0.22*F24</f>
        <v>0</v>
      </c>
      <c r="G26" s="326"/>
      <c r="H26" s="327">
        <f>H24*0.22</f>
        <v>0</v>
      </c>
    </row>
    <row r="27" spans="2:8">
      <c r="D27" s="309"/>
      <c r="F27" s="317"/>
      <c r="G27" s="317"/>
      <c r="H27" s="328"/>
    </row>
    <row r="28" spans="2:8" ht="17.399999999999999">
      <c r="B28" s="2"/>
      <c r="C28" s="2"/>
      <c r="D28" s="310" t="s">
        <v>0</v>
      </c>
      <c r="E28" s="329">
        <f>F24+F26</f>
        <v>0</v>
      </c>
      <c r="F28" s="329"/>
      <c r="G28" s="329"/>
      <c r="H28" s="330">
        <f>H24+H26</f>
        <v>0</v>
      </c>
    </row>
    <row r="29" spans="2:8">
      <c r="D29" s="309"/>
      <c r="F29" s="309"/>
    </row>
    <row r="30" spans="2:8">
      <c r="D30" s="309"/>
      <c r="F30" s="309"/>
      <c r="H30" s="309"/>
    </row>
    <row r="31" spans="2:8" ht="12.75" customHeight="1">
      <c r="C31" s="2215" t="s">
        <v>323</v>
      </c>
      <c r="D31" s="2215"/>
      <c r="E31" s="2215"/>
      <c r="F31" s="2215"/>
      <c r="G31" s="2215"/>
      <c r="H31" s="332"/>
    </row>
    <row r="32" spans="2:8">
      <c r="C32" s="2215"/>
      <c r="D32" s="2215"/>
      <c r="E32" s="2215"/>
      <c r="F32" s="2215"/>
      <c r="G32" s="2215"/>
      <c r="H32" s="332"/>
    </row>
    <row r="33" spans="2:12">
      <c r="C33" s="2215"/>
      <c r="D33" s="2215"/>
      <c r="E33" s="2215"/>
      <c r="F33" s="2215"/>
      <c r="G33" s="2215"/>
      <c r="H33" s="332"/>
    </row>
    <row r="34" spans="2:12">
      <c r="C34" s="2215"/>
      <c r="D34" s="2215"/>
      <c r="E34" s="2215"/>
      <c r="F34" s="2215"/>
      <c r="G34" s="2215"/>
      <c r="H34" s="332"/>
    </row>
    <row r="35" spans="2:12">
      <c r="D35" s="309"/>
      <c r="F35" s="309"/>
      <c r="H35" s="309"/>
    </row>
    <row r="36" spans="2:12" ht="12.75" customHeight="1">
      <c r="C36" s="2215" t="s">
        <v>324</v>
      </c>
      <c r="D36" s="2215"/>
      <c r="E36" s="2215"/>
      <c r="F36" s="2215"/>
      <c r="G36" s="2215"/>
      <c r="H36" s="332"/>
    </row>
    <row r="37" spans="2:12">
      <c r="C37" s="2215"/>
      <c r="D37" s="2215"/>
      <c r="E37" s="2215"/>
      <c r="F37" s="2215"/>
      <c r="G37" s="2215"/>
      <c r="H37" s="332"/>
    </row>
    <row r="38" spans="2:12">
      <c r="C38" s="2215"/>
      <c r="D38" s="2215"/>
      <c r="E38" s="2215"/>
      <c r="F38" s="2215"/>
      <c r="G38" s="2215"/>
      <c r="H38" s="333"/>
      <c r="I38" s="333"/>
      <c r="J38" s="574"/>
      <c r="K38" s="333"/>
      <c r="L38" s="333"/>
    </row>
    <row r="39" spans="2:12">
      <c r="C39" s="2215"/>
      <c r="D39" s="2215"/>
      <c r="E39" s="2215"/>
      <c r="F39" s="2215"/>
      <c r="G39" s="2215"/>
      <c r="H39" s="333"/>
      <c r="I39" s="333"/>
      <c r="J39" s="574"/>
      <c r="K39" s="333"/>
      <c r="L39" s="333"/>
    </row>
    <row r="40" spans="2:12">
      <c r="C40" s="2215"/>
      <c r="D40" s="2215"/>
      <c r="E40" s="2215"/>
      <c r="F40" s="2215"/>
      <c r="G40" s="332"/>
      <c r="H40" s="333"/>
      <c r="I40" s="333"/>
      <c r="J40" s="574"/>
      <c r="K40" s="333"/>
      <c r="L40" s="333"/>
    </row>
    <row r="41" spans="2:12">
      <c r="D41" s="309"/>
      <c r="F41" s="309"/>
      <c r="H41" s="333"/>
      <c r="I41" s="333"/>
      <c r="J41" s="574"/>
      <c r="K41" s="333"/>
      <c r="L41" s="333"/>
    </row>
    <row r="42" spans="2:12" ht="12.75" customHeight="1">
      <c r="C42" s="2215" t="s">
        <v>325</v>
      </c>
      <c r="D42" s="2215"/>
      <c r="E42" s="2215"/>
      <c r="F42" s="2215"/>
      <c r="G42" s="2215"/>
      <c r="H42" s="333"/>
      <c r="I42" s="333"/>
      <c r="J42" s="574"/>
      <c r="K42" s="333"/>
      <c r="L42" s="333"/>
    </row>
    <row r="43" spans="2:12">
      <c r="C43" s="2215"/>
      <c r="D43" s="2215"/>
      <c r="E43" s="2215"/>
      <c r="F43" s="2215"/>
      <c r="G43" s="2215"/>
      <c r="H43" s="333"/>
      <c r="I43" s="333"/>
      <c r="J43" s="574"/>
      <c r="K43" s="333"/>
      <c r="L43" s="333"/>
    </row>
    <row r="44" spans="2:12">
      <c r="C44" s="2215"/>
      <c r="D44" s="2215"/>
      <c r="E44" s="2215"/>
      <c r="F44" s="2215"/>
      <c r="G44" s="2215"/>
      <c r="H44" s="333"/>
      <c r="I44" s="333"/>
      <c r="J44" s="574"/>
      <c r="K44" s="333"/>
      <c r="L44" s="333"/>
    </row>
    <row r="45" spans="2:12">
      <c r="C45" s="2215"/>
      <c r="D45" s="2215"/>
      <c r="E45" s="2215"/>
      <c r="F45" s="2215"/>
      <c r="G45" s="2215"/>
      <c r="H45" s="333"/>
      <c r="I45" s="333"/>
      <c r="J45" s="574"/>
      <c r="K45" s="333"/>
      <c r="L45" s="333"/>
    </row>
    <row r="46" spans="2:12">
      <c r="B46" s="332"/>
      <c r="C46" s="2215"/>
      <c r="D46" s="2215"/>
      <c r="E46" s="2215"/>
      <c r="F46" s="2215"/>
      <c r="G46" s="332"/>
      <c r="H46" s="332"/>
    </row>
    <row r="47" spans="2:12">
      <c r="C47" s="2215"/>
      <c r="D47" s="2215"/>
      <c r="E47" s="2215"/>
      <c r="F47" s="2215"/>
    </row>
    <row r="49" spans="1:12" s="335" customFormat="1" ht="12.9" customHeight="1">
      <c r="A49" s="334" t="s">
        <v>326</v>
      </c>
      <c r="C49" s="334" t="s">
        <v>327</v>
      </c>
      <c r="D49" s="334" t="s">
        <v>328</v>
      </c>
      <c r="E49" s="336" t="s">
        <v>329</v>
      </c>
      <c r="F49" s="336" t="s">
        <v>330</v>
      </c>
      <c r="G49" s="337" t="s">
        <v>331</v>
      </c>
      <c r="H49" s="338" t="s">
        <v>332</v>
      </c>
      <c r="J49" s="819"/>
      <c r="L49" s="309"/>
    </row>
    <row r="50" spans="1:12" s="335" customFormat="1" ht="12.6" thickBot="1">
      <c r="A50" s="339" t="s">
        <v>333</v>
      </c>
      <c r="B50" s="340"/>
      <c r="C50" s="339" t="s">
        <v>333</v>
      </c>
      <c r="D50" s="341"/>
      <c r="E50" s="342" t="s">
        <v>333</v>
      </c>
      <c r="F50" s="343"/>
      <c r="G50" s="344" t="s">
        <v>334</v>
      </c>
      <c r="H50" s="345"/>
      <c r="J50" s="819"/>
    </row>
    <row r="51" spans="1:12" ht="13.8" thickTop="1">
      <c r="A51" s="346" t="s">
        <v>10</v>
      </c>
      <c r="B51" s="347"/>
      <c r="C51" s="346" t="s">
        <v>9</v>
      </c>
      <c r="D51" s="348"/>
      <c r="E51" s="347"/>
      <c r="F51" s="349"/>
      <c r="G51" s="347"/>
      <c r="H51" s="350"/>
    </row>
    <row r="52" spans="1:12">
      <c r="A52" s="817"/>
      <c r="B52" s="817"/>
      <c r="C52" s="814"/>
      <c r="E52" s="352"/>
      <c r="F52" s="353"/>
      <c r="G52" s="352"/>
    </row>
    <row r="53" spans="1:12">
      <c r="A53" s="354" t="s">
        <v>335</v>
      </c>
      <c r="C53" s="355" t="s">
        <v>13</v>
      </c>
      <c r="E53" s="352"/>
      <c r="F53" s="353"/>
      <c r="G53" s="352"/>
    </row>
    <row r="54" spans="1:12" ht="26.4">
      <c r="A54" s="817">
        <v>11</v>
      </c>
      <c r="B54" s="817">
        <v>121</v>
      </c>
      <c r="C54" s="814" t="s">
        <v>336</v>
      </c>
      <c r="D54" s="356" t="s">
        <v>771</v>
      </c>
      <c r="E54" s="352">
        <v>0.115</v>
      </c>
      <c r="F54" s="357" t="s">
        <v>337</v>
      </c>
      <c r="G54" s="1918"/>
      <c r="H54" s="331">
        <f>E54*G54</f>
        <v>0</v>
      </c>
    </row>
    <row r="55" spans="1:12">
      <c r="A55" s="817"/>
      <c r="B55" s="817"/>
      <c r="C55" s="814"/>
      <c r="E55" s="352"/>
      <c r="F55" s="353"/>
      <c r="G55" s="1932"/>
    </row>
    <row r="56" spans="1:12" ht="26.4">
      <c r="A56" s="817">
        <v>11</v>
      </c>
      <c r="B56" s="817">
        <v>221</v>
      </c>
      <c r="C56" s="814" t="s">
        <v>338</v>
      </c>
      <c r="E56" s="352">
        <v>12</v>
      </c>
      <c r="F56" s="358" t="s">
        <v>11</v>
      </c>
      <c r="G56" s="1918"/>
      <c r="H56" s="331">
        <f>E56*G56</f>
        <v>0</v>
      </c>
    </row>
    <row r="57" spans="1:12">
      <c r="A57" s="817"/>
      <c r="B57" s="817"/>
      <c r="C57" s="814"/>
      <c r="E57" s="352"/>
      <c r="F57" s="353"/>
      <c r="G57" s="1918"/>
    </row>
    <row r="58" spans="1:12">
      <c r="A58" s="354" t="s">
        <v>267</v>
      </c>
      <c r="C58" s="355" t="s">
        <v>12</v>
      </c>
      <c r="G58" s="1918"/>
    </row>
    <row r="59" spans="1:12">
      <c r="A59" s="360" t="s">
        <v>339</v>
      </c>
      <c r="B59" s="361"/>
      <c r="C59" s="360" t="s">
        <v>340</v>
      </c>
      <c r="D59" s="362"/>
      <c r="E59" s="361"/>
      <c r="F59" s="363"/>
      <c r="G59" s="1918"/>
      <c r="H59" s="364"/>
    </row>
    <row r="60" spans="1:12" ht="26.4">
      <c r="A60" s="817">
        <v>12</v>
      </c>
      <c r="B60" s="817">
        <v>112</v>
      </c>
      <c r="C60" s="365" t="s">
        <v>341</v>
      </c>
      <c r="D60" s="356"/>
      <c r="E60" s="352">
        <v>60</v>
      </c>
      <c r="F60" s="353" t="s">
        <v>342</v>
      </c>
      <c r="G60" s="1918"/>
      <c r="H60" s="331">
        <f t="shared" ref="H60" si="0">E60*G60</f>
        <v>0</v>
      </c>
    </row>
    <row r="61" spans="1:12">
      <c r="A61" s="366"/>
      <c r="B61" s="367"/>
      <c r="C61" s="366"/>
      <c r="D61" s="368"/>
      <c r="E61" s="367"/>
      <c r="F61" s="369"/>
      <c r="G61" s="1918"/>
      <c r="H61" s="370"/>
    </row>
    <row r="62" spans="1:12" ht="39.6">
      <c r="A62" s="817">
        <v>12</v>
      </c>
      <c r="B62" s="817">
        <v>142</v>
      </c>
      <c r="C62" s="814" t="s">
        <v>343</v>
      </c>
      <c r="E62" s="352">
        <v>50</v>
      </c>
      <c r="F62" s="353" t="s">
        <v>342</v>
      </c>
      <c r="G62" s="1918"/>
      <c r="H62" s="331">
        <f>E62*G62</f>
        <v>0</v>
      </c>
    </row>
    <row r="63" spans="1:12">
      <c r="A63" s="817"/>
      <c r="B63" s="817"/>
      <c r="C63" s="814"/>
      <c r="E63" s="352"/>
      <c r="F63" s="353"/>
      <c r="G63" s="1918"/>
    </row>
    <row r="64" spans="1:12" ht="26.4">
      <c r="A64" s="817">
        <v>12</v>
      </c>
      <c r="B64" s="817">
        <v>151</v>
      </c>
      <c r="C64" s="814" t="s">
        <v>345</v>
      </c>
      <c r="E64" s="352">
        <v>7</v>
      </c>
      <c r="F64" s="353" t="s">
        <v>11</v>
      </c>
      <c r="G64" s="1918"/>
      <c r="H64" s="331">
        <f>E64*G64</f>
        <v>0</v>
      </c>
    </row>
    <row r="65" spans="1:10">
      <c r="A65" s="817"/>
      <c r="B65" s="817"/>
      <c r="C65" s="814"/>
      <c r="E65" s="352"/>
      <c r="F65" s="353"/>
      <c r="G65" s="1918"/>
    </row>
    <row r="66" spans="1:10" ht="28.2" customHeight="1">
      <c r="A66" s="817">
        <v>12</v>
      </c>
      <c r="B66" s="817">
        <v>163</v>
      </c>
      <c r="C66" s="814" t="s">
        <v>346</v>
      </c>
      <c r="E66" s="352">
        <f>E64</f>
        <v>7</v>
      </c>
      <c r="F66" s="353" t="s">
        <v>11</v>
      </c>
      <c r="G66" s="1918"/>
      <c r="H66" s="331">
        <f>E66*G66</f>
        <v>0</v>
      </c>
    </row>
    <row r="67" spans="1:10">
      <c r="A67" s="817"/>
      <c r="B67" s="817"/>
      <c r="C67" s="814"/>
      <c r="E67" s="352"/>
      <c r="F67" s="353"/>
      <c r="G67" s="1918"/>
    </row>
    <row r="68" spans="1:10">
      <c r="A68" s="371" t="s">
        <v>347</v>
      </c>
      <c r="B68" s="361"/>
      <c r="C68" s="360" t="s">
        <v>348</v>
      </c>
      <c r="D68" s="362"/>
      <c r="E68" s="372"/>
      <c r="F68" s="373"/>
      <c r="G68" s="1918"/>
      <c r="H68" s="364"/>
    </row>
    <row r="69" spans="1:10" s="820" customFormat="1" ht="31.2">
      <c r="A69" s="817">
        <v>12</v>
      </c>
      <c r="B69" s="817">
        <v>221</v>
      </c>
      <c r="C69" s="814" t="s">
        <v>349</v>
      </c>
      <c r="D69" s="356" t="s">
        <v>772</v>
      </c>
      <c r="E69" s="352">
        <v>4</v>
      </c>
      <c r="F69" s="353" t="s">
        <v>11</v>
      </c>
      <c r="G69" s="1918"/>
      <c r="H69" s="331">
        <f>E69*G69</f>
        <v>0</v>
      </c>
      <c r="J69" s="821"/>
    </row>
    <row r="70" spans="1:10" s="820" customFormat="1" ht="26.4">
      <c r="A70" s="817">
        <v>12</v>
      </c>
      <c r="B70" s="817">
        <v>222</v>
      </c>
      <c r="C70" s="814" t="s">
        <v>350</v>
      </c>
      <c r="D70" s="356" t="s">
        <v>351</v>
      </c>
      <c r="E70" s="352">
        <v>1</v>
      </c>
      <c r="F70" s="353" t="s">
        <v>11</v>
      </c>
      <c r="G70" s="1918"/>
      <c r="H70" s="331">
        <f>E70*G70</f>
        <v>0</v>
      </c>
      <c r="J70" s="821"/>
    </row>
    <row r="71" spans="1:10" ht="15.6">
      <c r="A71" s="817">
        <v>12</v>
      </c>
      <c r="B71" s="817">
        <v>231</v>
      </c>
      <c r="C71" s="814" t="s">
        <v>352</v>
      </c>
      <c r="D71" s="356"/>
      <c r="E71" s="352">
        <v>57</v>
      </c>
      <c r="F71" s="353" t="s">
        <v>353</v>
      </c>
      <c r="G71" s="1918"/>
      <c r="H71" s="331">
        <f>E71*G71</f>
        <v>0</v>
      </c>
    </row>
    <row r="72" spans="1:10">
      <c r="A72" s="817">
        <v>12</v>
      </c>
      <c r="B72" s="817">
        <v>261</v>
      </c>
      <c r="C72" s="814" t="s">
        <v>354</v>
      </c>
      <c r="D72" s="356"/>
      <c r="E72" s="352">
        <v>5</v>
      </c>
      <c r="F72" s="353" t="s">
        <v>11</v>
      </c>
      <c r="G72" s="1918"/>
      <c r="H72" s="331">
        <f>E72*G72</f>
        <v>0</v>
      </c>
    </row>
    <row r="73" spans="1:10" s="820" customFormat="1">
      <c r="A73" s="822"/>
      <c r="B73" s="822"/>
      <c r="C73" s="823"/>
      <c r="D73" s="824"/>
      <c r="E73" s="825"/>
      <c r="F73" s="826"/>
      <c r="G73" s="1918"/>
      <c r="H73" s="827"/>
      <c r="J73" s="821"/>
    </row>
    <row r="74" spans="1:10" ht="15">
      <c r="A74" s="371" t="s">
        <v>355</v>
      </c>
      <c r="B74" s="361"/>
      <c r="C74" s="360" t="s">
        <v>356</v>
      </c>
      <c r="D74" s="362"/>
      <c r="E74" s="361"/>
      <c r="F74" s="363"/>
      <c r="G74" s="1918"/>
      <c r="H74" s="364"/>
      <c r="I74" s="2"/>
    </row>
    <row r="75" spans="1:10" ht="26.4">
      <c r="A75" s="817">
        <v>12</v>
      </c>
      <c r="B75" s="817">
        <v>322</v>
      </c>
      <c r="C75" s="814" t="s">
        <v>357</v>
      </c>
      <c r="E75" s="352">
        <v>912</v>
      </c>
      <c r="F75" s="353" t="s">
        <v>342</v>
      </c>
      <c r="G75" s="1918"/>
      <c r="H75" s="331">
        <f>E75*G75</f>
        <v>0</v>
      </c>
    </row>
    <row r="76" spans="1:10">
      <c r="A76" s="817"/>
      <c r="B76" s="817"/>
      <c r="C76" s="814"/>
      <c r="E76" s="352"/>
      <c r="F76" s="353"/>
      <c r="G76" s="1918"/>
    </row>
    <row r="77" spans="1:10" ht="31.2">
      <c r="A77" s="817">
        <v>12</v>
      </c>
      <c r="B77" s="817">
        <v>373</v>
      </c>
      <c r="C77" s="814" t="s">
        <v>358</v>
      </c>
      <c r="D77" s="356" t="s">
        <v>359</v>
      </c>
      <c r="E77" s="352">
        <v>61</v>
      </c>
      <c r="F77" s="353" t="s">
        <v>342</v>
      </c>
      <c r="G77" s="1918"/>
      <c r="H77" s="331">
        <f>E77*G77</f>
        <v>0</v>
      </c>
    </row>
    <row r="78" spans="1:10">
      <c r="A78" s="817"/>
      <c r="B78" s="817"/>
      <c r="C78" s="814"/>
      <c r="D78" s="356"/>
      <c r="E78" s="352"/>
      <c r="F78" s="353"/>
      <c r="G78" s="1918"/>
    </row>
    <row r="79" spans="1:10" ht="26.4">
      <c r="A79" s="817">
        <v>12</v>
      </c>
      <c r="B79" s="817">
        <v>382</v>
      </c>
      <c r="C79" s="814" t="s">
        <v>360</v>
      </c>
      <c r="E79" s="352">
        <v>30</v>
      </c>
      <c r="F79" s="353" t="s">
        <v>353</v>
      </c>
      <c r="G79" s="1918"/>
      <c r="H79" s="331">
        <f>E79*G79</f>
        <v>0</v>
      </c>
    </row>
    <row r="80" spans="1:10">
      <c r="A80" s="817"/>
      <c r="B80" s="817"/>
      <c r="C80" s="814"/>
      <c r="E80" s="352"/>
      <c r="F80" s="353"/>
      <c r="G80" s="1918"/>
    </row>
    <row r="81" spans="1:14" ht="26.4">
      <c r="A81" s="817">
        <v>12</v>
      </c>
      <c r="B81" s="817">
        <v>391</v>
      </c>
      <c r="C81" s="814" t="s">
        <v>361</v>
      </c>
      <c r="E81" s="352">
        <v>24</v>
      </c>
      <c r="F81" s="353" t="s">
        <v>353</v>
      </c>
      <c r="G81" s="1918"/>
      <c r="H81" s="331">
        <f>E81*G81</f>
        <v>0</v>
      </c>
    </row>
    <row r="82" spans="1:14">
      <c r="A82" s="817"/>
      <c r="B82" s="817"/>
      <c r="C82" s="814"/>
      <c r="E82" s="352"/>
      <c r="F82" s="353"/>
      <c r="G82" s="1932"/>
    </row>
    <row r="83" spans="1:14">
      <c r="A83" s="374"/>
      <c r="B83" s="367"/>
      <c r="C83" s="366"/>
      <c r="D83" s="368"/>
      <c r="E83" s="375"/>
      <c r="F83" s="376"/>
      <c r="G83" s="1932"/>
      <c r="H83" s="370"/>
    </row>
    <row r="84" spans="1:14" ht="15">
      <c r="A84" s="377" t="s">
        <v>10</v>
      </c>
      <c r="B84" s="378"/>
      <c r="C84" s="377" t="s">
        <v>9</v>
      </c>
      <c r="D84" s="348"/>
      <c r="E84" s="378"/>
      <c r="F84" s="379"/>
      <c r="G84" s="1933" t="s">
        <v>362</v>
      </c>
      <c r="H84" s="380">
        <f>SUM(H52:H83)</f>
        <v>0</v>
      </c>
      <c r="I84" s="2"/>
    </row>
    <row r="85" spans="1:14" ht="15">
      <c r="A85" s="2"/>
      <c r="B85" s="2"/>
      <c r="C85" s="2"/>
      <c r="E85" s="2"/>
      <c r="F85" s="381"/>
      <c r="G85" s="1934"/>
      <c r="H85" s="382"/>
    </row>
    <row r="86" spans="1:14">
      <c r="A86" s="334" t="s">
        <v>326</v>
      </c>
      <c r="B86" s="335"/>
      <c r="C86" s="334" t="s">
        <v>327</v>
      </c>
      <c r="D86" s="334" t="s">
        <v>328</v>
      </c>
      <c r="E86" s="336" t="s">
        <v>329</v>
      </c>
      <c r="F86" s="336" t="s">
        <v>330</v>
      </c>
      <c r="G86" s="1935" t="s">
        <v>331</v>
      </c>
      <c r="H86" s="338" t="s">
        <v>332</v>
      </c>
    </row>
    <row r="87" spans="1:14" ht="13.8" thickBot="1">
      <c r="A87" s="339" t="s">
        <v>333</v>
      </c>
      <c r="B87" s="340"/>
      <c r="C87" s="339" t="s">
        <v>333</v>
      </c>
      <c r="D87" s="341"/>
      <c r="E87" s="342" t="s">
        <v>333</v>
      </c>
      <c r="F87" s="343"/>
      <c r="G87" s="1936" t="s">
        <v>334</v>
      </c>
      <c r="H87" s="345"/>
    </row>
    <row r="88" spans="1:14" ht="13.8" thickTop="1">
      <c r="A88" s="346" t="s">
        <v>8</v>
      </c>
      <c r="B88" s="347"/>
      <c r="C88" s="346" t="s">
        <v>363</v>
      </c>
      <c r="D88" s="348"/>
      <c r="E88" s="347"/>
      <c r="F88" s="349"/>
      <c r="G88" s="1937"/>
      <c r="H88" s="350"/>
    </row>
    <row r="89" spans="1:14">
      <c r="G89" s="1938"/>
    </row>
    <row r="90" spans="1:14" ht="18">
      <c r="A90" s="371" t="s">
        <v>364</v>
      </c>
      <c r="B90" s="361"/>
      <c r="C90" s="360" t="s">
        <v>18</v>
      </c>
      <c r="D90" s="362"/>
      <c r="E90" s="361"/>
      <c r="F90" s="363"/>
      <c r="G90" s="1939"/>
      <c r="H90" s="364"/>
      <c r="I90" s="2218"/>
      <c r="J90" s="2219"/>
      <c r="K90" s="2219"/>
      <c r="L90" s="2219"/>
      <c r="M90" s="2219"/>
      <c r="N90" s="2219"/>
    </row>
    <row r="91" spans="1:14" ht="26.4">
      <c r="A91" s="383" t="s">
        <v>17</v>
      </c>
      <c r="B91" s="817">
        <v>114</v>
      </c>
      <c r="C91" s="365" t="s">
        <v>365</v>
      </c>
      <c r="D91" s="351" t="s">
        <v>366</v>
      </c>
      <c r="E91" s="331">
        <v>60</v>
      </c>
      <c r="F91" s="353" t="s">
        <v>367</v>
      </c>
      <c r="G91" s="1918"/>
      <c r="H91" s="331">
        <f>E91*G91</f>
        <v>0</v>
      </c>
      <c r="I91" s="816"/>
      <c r="J91" s="828"/>
      <c r="K91" s="816"/>
      <c r="L91" s="816"/>
      <c r="M91" s="816"/>
      <c r="N91" s="816"/>
    </row>
    <row r="92" spans="1:14">
      <c r="A92" s="817"/>
      <c r="B92" s="817"/>
      <c r="C92" s="814"/>
      <c r="E92" s="331"/>
      <c r="F92" s="353"/>
      <c r="G92" s="1918"/>
    </row>
    <row r="93" spans="1:14" ht="26.4">
      <c r="A93" s="817">
        <v>21</v>
      </c>
      <c r="B93" s="817">
        <v>234</v>
      </c>
      <c r="C93" s="814" t="s">
        <v>368</v>
      </c>
      <c r="E93" s="331">
        <v>1195</v>
      </c>
      <c r="F93" s="353" t="s">
        <v>367</v>
      </c>
      <c r="G93" s="1918"/>
      <c r="H93" s="331">
        <f>E93*G93</f>
        <v>0</v>
      </c>
    </row>
    <row r="94" spans="1:14">
      <c r="A94" s="817"/>
      <c r="B94" s="817"/>
      <c r="C94" s="814"/>
      <c r="E94" s="331"/>
      <c r="F94" s="353"/>
      <c r="G94" s="1918"/>
      <c r="J94" s="818" t="s">
        <v>366</v>
      </c>
    </row>
    <row r="95" spans="1:14" s="820" customFormat="1" ht="66">
      <c r="A95" s="817">
        <v>21</v>
      </c>
      <c r="B95" s="817">
        <v>314</v>
      </c>
      <c r="C95" s="814" t="s">
        <v>369</v>
      </c>
      <c r="D95" s="384" t="s">
        <v>370</v>
      </c>
      <c r="E95" s="331">
        <v>44</v>
      </c>
      <c r="F95" s="353" t="s">
        <v>367</v>
      </c>
      <c r="G95" s="1918"/>
      <c r="H95" s="331">
        <f>E95*G95</f>
        <v>0</v>
      </c>
      <c r="J95" s="821"/>
    </row>
    <row r="96" spans="1:14">
      <c r="A96" s="817"/>
      <c r="B96" s="817"/>
      <c r="C96" s="814"/>
      <c r="E96" s="331"/>
      <c r="F96" s="353"/>
      <c r="G96" s="1918"/>
    </row>
    <row r="97" spans="1:14">
      <c r="A97" s="371" t="s">
        <v>371</v>
      </c>
      <c r="B97" s="361"/>
      <c r="C97" s="360" t="s">
        <v>15</v>
      </c>
      <c r="D97" s="362"/>
      <c r="E97" s="364"/>
      <c r="F97" s="363"/>
      <c r="G97" s="1939"/>
      <c r="H97" s="364"/>
    </row>
    <row r="98" spans="1:14" ht="26.4">
      <c r="A98" s="817">
        <v>22</v>
      </c>
      <c r="B98" s="817">
        <v>112</v>
      </c>
      <c r="C98" s="814" t="s">
        <v>372</v>
      </c>
      <c r="D98" s="385"/>
      <c r="E98" s="331">
        <v>1275</v>
      </c>
      <c r="F98" s="353" t="s">
        <v>342</v>
      </c>
      <c r="G98" s="1918"/>
      <c r="H98" s="331">
        <f>E98*G98</f>
        <v>0</v>
      </c>
    </row>
    <row r="99" spans="1:14">
      <c r="A99" s="817"/>
      <c r="B99" s="817"/>
      <c r="C99" s="814"/>
      <c r="E99" s="331"/>
      <c r="F99" s="353"/>
      <c r="G99" s="1940"/>
    </row>
    <row r="100" spans="1:14">
      <c r="A100" s="371" t="s">
        <v>373</v>
      </c>
      <c r="B100" s="361"/>
      <c r="C100" s="360" t="s">
        <v>374</v>
      </c>
      <c r="D100" s="362"/>
      <c r="E100" s="364"/>
      <c r="F100" s="363"/>
      <c r="G100" s="1939"/>
      <c r="H100" s="364"/>
    </row>
    <row r="101" spans="1:14" ht="26.4">
      <c r="A101" s="817">
        <v>24</v>
      </c>
      <c r="B101" s="817">
        <v>119</v>
      </c>
      <c r="C101" s="814" t="s">
        <v>375</v>
      </c>
      <c r="D101" s="356"/>
      <c r="E101" s="331">
        <v>38.5</v>
      </c>
      <c r="F101" s="353" t="s">
        <v>367</v>
      </c>
      <c r="G101" s="1918"/>
      <c r="H101" s="331">
        <f>E101*G101</f>
        <v>0</v>
      </c>
    </row>
    <row r="102" spans="1:14">
      <c r="A102" s="817"/>
      <c r="B102" s="817"/>
      <c r="C102" s="814"/>
      <c r="D102" s="356"/>
      <c r="E102" s="331"/>
      <c r="F102" s="353"/>
      <c r="G102" s="1918"/>
    </row>
    <row r="103" spans="1:14" ht="26.4">
      <c r="A103" s="817">
        <v>24</v>
      </c>
      <c r="B103" s="817">
        <v>474</v>
      </c>
      <c r="C103" s="814" t="s">
        <v>376</v>
      </c>
      <c r="D103" s="356"/>
      <c r="E103" s="331">
        <v>152</v>
      </c>
      <c r="F103" s="353" t="s">
        <v>342</v>
      </c>
      <c r="G103" s="1918"/>
      <c r="H103" s="331">
        <f>E103*G103</f>
        <v>0</v>
      </c>
    </row>
    <row r="104" spans="1:14">
      <c r="A104" s="817"/>
      <c r="B104" s="817"/>
      <c r="C104" s="814"/>
      <c r="D104" s="356"/>
      <c r="E104" s="331"/>
      <c r="F104" s="353"/>
      <c r="G104" s="1918"/>
    </row>
    <row r="105" spans="1:14" ht="26.4">
      <c r="A105" s="817">
        <v>24</v>
      </c>
      <c r="B105" s="817">
        <v>478</v>
      </c>
      <c r="C105" s="814" t="s">
        <v>493</v>
      </c>
      <c r="D105" s="356"/>
      <c r="E105" s="331">
        <v>1324</v>
      </c>
      <c r="F105" s="353" t="s">
        <v>342</v>
      </c>
      <c r="G105" s="1918"/>
      <c r="H105" s="331">
        <f>E105*G105</f>
        <v>0</v>
      </c>
    </row>
    <row r="106" spans="1:14">
      <c r="A106" s="817"/>
      <c r="B106" s="817"/>
      <c r="C106" s="814"/>
      <c r="E106" s="331"/>
      <c r="F106" s="353"/>
      <c r="G106" s="1940"/>
    </row>
    <row r="107" spans="1:14" ht="13.2" customHeight="1">
      <c r="A107" s="371" t="s">
        <v>377</v>
      </c>
      <c r="B107" s="361"/>
      <c r="C107" s="360" t="s">
        <v>14</v>
      </c>
      <c r="D107" s="362"/>
      <c r="E107" s="364"/>
      <c r="F107" s="363"/>
      <c r="G107" s="1939"/>
      <c r="H107" s="364"/>
      <c r="I107" s="815"/>
      <c r="J107" s="828"/>
      <c r="K107" s="816"/>
      <c r="L107" s="816"/>
      <c r="M107" s="816"/>
      <c r="N107" s="816"/>
    </row>
    <row r="108" spans="1:14" ht="26.4">
      <c r="A108" s="817">
        <v>25</v>
      </c>
      <c r="B108" s="817">
        <v>112</v>
      </c>
      <c r="C108" s="814" t="s">
        <v>378</v>
      </c>
      <c r="D108" s="385" t="s">
        <v>379</v>
      </c>
      <c r="E108" s="331">
        <v>65</v>
      </c>
      <c r="F108" s="353" t="s">
        <v>342</v>
      </c>
      <c r="G108" s="1918"/>
      <c r="H108" s="331">
        <f>E108*G108</f>
        <v>0</v>
      </c>
      <c r="I108" s="816"/>
      <c r="J108" s="828"/>
      <c r="K108" s="816"/>
      <c r="L108" s="816"/>
      <c r="M108" s="816"/>
      <c r="N108" s="816"/>
    </row>
    <row r="109" spans="1:14">
      <c r="A109" s="817"/>
      <c r="B109" s="817"/>
      <c r="C109" s="386"/>
      <c r="E109" s="331"/>
      <c r="F109" s="353"/>
      <c r="G109" s="1918"/>
    </row>
    <row r="110" spans="1:14" ht="15.6">
      <c r="A110" s="817">
        <v>25</v>
      </c>
      <c r="B110" s="817">
        <v>151</v>
      </c>
      <c r="C110" s="386" t="s">
        <v>154</v>
      </c>
      <c r="E110" s="331">
        <f>E108</f>
        <v>65</v>
      </c>
      <c r="F110" s="353" t="s">
        <v>342</v>
      </c>
      <c r="G110" s="1918"/>
      <c r="H110" s="331">
        <f>E110*G110</f>
        <v>0</v>
      </c>
    </row>
    <row r="111" spans="1:14">
      <c r="A111" s="817"/>
      <c r="B111" s="817"/>
      <c r="C111" s="814"/>
      <c r="E111" s="331"/>
      <c r="F111" s="353"/>
      <c r="G111" s="1918"/>
    </row>
    <row r="112" spans="1:14">
      <c r="A112" s="371" t="s">
        <v>380</v>
      </c>
      <c r="B112" s="361"/>
      <c r="C112" s="360" t="s">
        <v>381</v>
      </c>
      <c r="D112" s="362"/>
      <c r="E112" s="364"/>
      <c r="F112" s="363"/>
      <c r="G112" s="1939"/>
      <c r="H112" s="364"/>
    </row>
    <row r="113" spans="1:14" ht="26.25" customHeight="1">
      <c r="A113" s="817">
        <v>29</v>
      </c>
      <c r="B113" s="817">
        <v>121</v>
      </c>
      <c r="C113" s="814" t="s">
        <v>382</v>
      </c>
      <c r="D113" s="356" t="s">
        <v>383</v>
      </c>
      <c r="E113" s="387">
        <f>(E115*1.35)+(E117*1.5)+E119+E121</f>
        <v>2057.1875</v>
      </c>
      <c r="F113" s="353" t="s">
        <v>384</v>
      </c>
      <c r="G113" s="1918"/>
      <c r="H113" s="331">
        <f>E113*G113</f>
        <v>0</v>
      </c>
    </row>
    <row r="114" spans="1:14">
      <c r="A114" s="817"/>
      <c r="B114" s="817"/>
      <c r="C114" s="814"/>
      <c r="E114" s="331"/>
      <c r="F114" s="353"/>
      <c r="G114" s="1918"/>
    </row>
    <row r="115" spans="1:14" ht="26.4">
      <c r="A115" s="817">
        <v>29</v>
      </c>
      <c r="B115" s="817">
        <v>131</v>
      </c>
      <c r="C115" s="814" t="s">
        <v>385</v>
      </c>
      <c r="D115" s="356" t="s">
        <v>386</v>
      </c>
      <c r="E115" s="331">
        <f>E91-E108*0.15</f>
        <v>50.25</v>
      </c>
      <c r="F115" s="353" t="s">
        <v>367</v>
      </c>
      <c r="G115" s="1918"/>
      <c r="H115" s="331">
        <f>E115*G115</f>
        <v>0</v>
      </c>
    </row>
    <row r="116" spans="1:14">
      <c r="A116" s="817"/>
      <c r="B116" s="817"/>
      <c r="C116" s="814"/>
      <c r="E116" s="352"/>
      <c r="F116" s="353"/>
      <c r="G116" s="1918"/>
    </row>
    <row r="117" spans="1:14" ht="26.4">
      <c r="A117" s="817">
        <v>29</v>
      </c>
      <c r="B117" s="817">
        <v>134</v>
      </c>
      <c r="C117" s="814" t="s">
        <v>387</v>
      </c>
      <c r="E117" s="331">
        <f>E93</f>
        <v>1195</v>
      </c>
      <c r="F117" s="353" t="s">
        <v>367</v>
      </c>
      <c r="G117" s="1918"/>
      <c r="H117" s="331">
        <f>E117*G117</f>
        <v>0</v>
      </c>
    </row>
    <row r="118" spans="1:14">
      <c r="A118" s="817"/>
      <c r="B118" s="817"/>
      <c r="C118" s="814"/>
      <c r="E118" s="352"/>
      <c r="F118" s="353"/>
      <c r="G118" s="1918"/>
    </row>
    <row r="119" spans="1:14" ht="26.4">
      <c r="A119" s="817">
        <v>29</v>
      </c>
      <c r="B119" s="817">
        <v>153</v>
      </c>
      <c r="C119" s="814" t="s">
        <v>388</v>
      </c>
      <c r="E119" s="331">
        <f>(E75+E77)*0.1*2</f>
        <v>194.60000000000002</v>
      </c>
      <c r="F119" s="353" t="s">
        <v>384</v>
      </c>
      <c r="G119" s="1918"/>
      <c r="H119" s="331">
        <f>E119*G119</f>
        <v>0</v>
      </c>
    </row>
    <row r="120" spans="1:14">
      <c r="A120" s="817"/>
      <c r="B120" s="817"/>
      <c r="C120" s="814"/>
      <c r="E120" s="352"/>
      <c r="F120" s="353"/>
      <c r="G120" s="1918"/>
    </row>
    <row r="121" spans="1:14" ht="26.4">
      <c r="A121" s="817">
        <v>29</v>
      </c>
      <c r="B121" s="817">
        <v>154</v>
      </c>
      <c r="C121" s="814" t="s">
        <v>389</v>
      </c>
      <c r="D121" s="356" t="s">
        <v>390</v>
      </c>
      <c r="E121" s="331">
        <f>E81*0.15*0.25*2.5</f>
        <v>2.25</v>
      </c>
      <c r="F121" s="353" t="s">
        <v>384</v>
      </c>
      <c r="G121" s="1918"/>
      <c r="H121" s="331">
        <f>E121*G121</f>
        <v>0</v>
      </c>
    </row>
    <row r="122" spans="1:14" ht="13.8" thickBot="1">
      <c r="A122" s="388"/>
      <c r="B122" s="388"/>
      <c r="C122" s="389"/>
      <c r="D122" s="390"/>
      <c r="E122" s="391"/>
      <c r="F122" s="392"/>
      <c r="G122" s="1941"/>
      <c r="H122" s="393"/>
    </row>
    <row r="123" spans="1:14" ht="13.8">
      <c r="A123" s="377" t="s">
        <v>8</v>
      </c>
      <c r="B123" s="378"/>
      <c r="C123" s="377" t="s">
        <v>363</v>
      </c>
      <c r="D123" s="348"/>
      <c r="E123" s="378"/>
      <c r="F123" s="379"/>
      <c r="G123" s="1933" t="s">
        <v>362</v>
      </c>
      <c r="H123" s="380">
        <f>SUM(H91:H122)</f>
        <v>0</v>
      </c>
    </row>
    <row r="124" spans="1:14">
      <c r="G124" s="1938"/>
    </row>
    <row r="125" spans="1:14">
      <c r="A125" s="334" t="s">
        <v>326</v>
      </c>
      <c r="B125" s="335"/>
      <c r="C125" s="334" t="s">
        <v>327</v>
      </c>
      <c r="D125" s="334" t="s">
        <v>328</v>
      </c>
      <c r="E125" s="336" t="s">
        <v>329</v>
      </c>
      <c r="F125" s="336" t="s">
        <v>330</v>
      </c>
      <c r="G125" s="1935" t="s">
        <v>331</v>
      </c>
      <c r="H125" s="338" t="s">
        <v>332</v>
      </c>
    </row>
    <row r="126" spans="1:14" ht="13.8" thickBot="1">
      <c r="A126" s="339" t="s">
        <v>333</v>
      </c>
      <c r="B126" s="340"/>
      <c r="C126" s="339" t="s">
        <v>333</v>
      </c>
      <c r="D126" s="341"/>
      <c r="E126" s="342" t="s">
        <v>333</v>
      </c>
      <c r="F126" s="343"/>
      <c r="G126" s="1936" t="s">
        <v>334</v>
      </c>
      <c r="H126" s="345"/>
    </row>
    <row r="127" spans="1:14" ht="13.95" customHeight="1" thickTop="1">
      <c r="A127" s="346" t="s">
        <v>240</v>
      </c>
      <c r="B127" s="347"/>
      <c r="C127" s="346" t="s">
        <v>7</v>
      </c>
      <c r="D127" s="348"/>
      <c r="E127" s="347"/>
      <c r="F127" s="349"/>
      <c r="G127" s="1937"/>
      <c r="H127" s="350"/>
      <c r="I127" s="394"/>
      <c r="J127" s="829"/>
      <c r="K127" s="395"/>
      <c r="L127" s="395"/>
      <c r="M127" s="395"/>
      <c r="N127" s="395"/>
    </row>
    <row r="128" spans="1:14" ht="13.2" customHeight="1">
      <c r="G128" s="1938"/>
      <c r="I128" s="395"/>
      <c r="J128" s="829"/>
      <c r="K128" s="395"/>
      <c r="L128" s="395"/>
      <c r="M128" s="395"/>
      <c r="N128" s="395"/>
    </row>
    <row r="129" spans="1:14" ht="13.2" customHeight="1">
      <c r="A129" s="354" t="s">
        <v>391</v>
      </c>
      <c r="C129" s="355" t="s">
        <v>392</v>
      </c>
      <c r="G129" s="1938"/>
      <c r="I129" s="395"/>
      <c r="J129" s="829"/>
      <c r="K129" s="395"/>
      <c r="L129" s="395"/>
      <c r="M129" s="395"/>
      <c r="N129" s="395"/>
    </row>
    <row r="130" spans="1:14" ht="13.2" customHeight="1">
      <c r="A130" s="371" t="s">
        <v>393</v>
      </c>
      <c r="B130" s="361"/>
      <c r="C130" s="360" t="s">
        <v>394</v>
      </c>
      <c r="D130" s="362"/>
      <c r="E130" s="361"/>
      <c r="F130" s="363"/>
      <c r="G130" s="1939"/>
      <c r="H130" s="364"/>
      <c r="I130" s="395"/>
      <c r="J130" s="829"/>
      <c r="K130" s="395"/>
      <c r="L130" s="395"/>
      <c r="M130" s="395"/>
      <c r="N130" s="395"/>
    </row>
    <row r="131" spans="1:14" ht="39.6">
      <c r="A131" s="817">
        <v>31</v>
      </c>
      <c r="B131" s="817">
        <v>131</v>
      </c>
      <c r="C131" s="365" t="s">
        <v>395</v>
      </c>
      <c r="D131" s="356" t="s">
        <v>773</v>
      </c>
      <c r="E131" s="352">
        <v>30.36</v>
      </c>
      <c r="F131" s="353" t="s">
        <v>367</v>
      </c>
      <c r="G131" s="1918"/>
      <c r="H131" s="331">
        <f>E131*G131</f>
        <v>0</v>
      </c>
      <c r="I131" s="395"/>
      <c r="J131" s="829"/>
      <c r="K131" s="395"/>
      <c r="L131" s="395"/>
      <c r="M131" s="395"/>
      <c r="N131" s="395"/>
    </row>
    <row r="132" spans="1:14" ht="14.4">
      <c r="A132" s="817"/>
      <c r="B132" s="817"/>
      <c r="C132" s="365"/>
      <c r="D132" s="356"/>
      <c r="E132" s="352"/>
      <c r="F132" s="353"/>
      <c r="G132" s="1918"/>
      <c r="I132" s="395"/>
      <c r="J132" s="829"/>
      <c r="K132" s="395"/>
      <c r="L132" s="395"/>
      <c r="M132" s="395"/>
      <c r="N132" s="395"/>
    </row>
    <row r="133" spans="1:14" ht="39.6">
      <c r="A133" s="817">
        <v>31</v>
      </c>
      <c r="B133" s="817">
        <v>132</v>
      </c>
      <c r="C133" s="365" t="s">
        <v>497</v>
      </c>
      <c r="D133" s="356" t="s">
        <v>774</v>
      </c>
      <c r="E133" s="352">
        <v>467.64</v>
      </c>
      <c r="F133" s="353" t="s">
        <v>367</v>
      </c>
      <c r="G133" s="1918"/>
      <c r="H133" s="331">
        <f>E133*G133</f>
        <v>0</v>
      </c>
      <c r="I133" s="395"/>
      <c r="J133" s="829"/>
      <c r="K133" s="395"/>
      <c r="L133" s="395"/>
      <c r="M133" s="395"/>
      <c r="N133" s="395"/>
    </row>
    <row r="134" spans="1:14" ht="14.4">
      <c r="A134" s="817"/>
      <c r="B134" s="817"/>
      <c r="C134" s="365"/>
      <c r="D134" s="356"/>
      <c r="E134" s="352"/>
      <c r="F134" s="353"/>
      <c r="G134" s="1918"/>
      <c r="I134" s="395"/>
      <c r="J134" s="829"/>
      <c r="K134" s="395"/>
      <c r="L134" s="395"/>
      <c r="M134" s="395"/>
      <c r="N134" s="395"/>
    </row>
    <row r="135" spans="1:14" ht="39.6">
      <c r="A135" s="817">
        <v>31</v>
      </c>
      <c r="B135" s="817">
        <v>181</v>
      </c>
      <c r="C135" s="365" t="s">
        <v>396</v>
      </c>
      <c r="D135" s="356" t="s">
        <v>397</v>
      </c>
      <c r="E135" s="352">
        <v>58</v>
      </c>
      <c r="F135" s="353" t="s">
        <v>367</v>
      </c>
      <c r="G135" s="1918"/>
      <c r="H135" s="331">
        <f>E135*G135</f>
        <v>0</v>
      </c>
      <c r="I135" s="395"/>
      <c r="J135" s="829"/>
      <c r="K135" s="395"/>
      <c r="L135" s="395"/>
      <c r="M135" s="395"/>
      <c r="N135" s="395"/>
    </row>
    <row r="136" spans="1:14">
      <c r="A136" s="817"/>
      <c r="B136" s="817"/>
      <c r="C136" s="365"/>
      <c r="D136" s="356"/>
      <c r="E136" s="352"/>
      <c r="F136" s="353"/>
      <c r="G136" s="1918"/>
    </row>
    <row r="137" spans="1:14">
      <c r="A137" s="371" t="s">
        <v>398</v>
      </c>
      <c r="B137" s="361"/>
      <c r="C137" s="360" t="s">
        <v>399</v>
      </c>
      <c r="D137" s="362"/>
      <c r="E137" s="361"/>
      <c r="F137" s="363"/>
      <c r="G137" s="1939"/>
      <c r="H137" s="364"/>
    </row>
    <row r="138" spans="1:14" ht="26.4">
      <c r="A138" s="2152">
        <v>31</v>
      </c>
      <c r="B138" s="2152">
        <v>556</v>
      </c>
      <c r="C138" s="2153" t="s">
        <v>400</v>
      </c>
      <c r="D138" s="2154" t="s">
        <v>401</v>
      </c>
      <c r="E138" s="2155">
        <v>1223</v>
      </c>
      <c r="F138" s="2156" t="s">
        <v>1713</v>
      </c>
      <c r="G138" s="1918"/>
      <c r="H138" s="2155">
        <f>E138*G138</f>
        <v>0</v>
      </c>
    </row>
    <row r="139" spans="1:14">
      <c r="A139" s="817"/>
      <c r="B139" s="817"/>
      <c r="C139" s="365"/>
      <c r="E139" s="331"/>
      <c r="F139" s="353"/>
      <c r="G139" s="1940"/>
    </row>
    <row r="140" spans="1:14" ht="19.2" customHeight="1">
      <c r="A140" s="354" t="s">
        <v>402</v>
      </c>
      <c r="C140" s="355" t="s">
        <v>403</v>
      </c>
      <c r="E140" s="331"/>
      <c r="G140" s="1938"/>
    </row>
    <row r="141" spans="1:14" ht="19.2" customHeight="1">
      <c r="A141" s="354" t="s">
        <v>404</v>
      </c>
      <c r="C141" s="355" t="s">
        <v>405</v>
      </c>
      <c r="E141" s="331"/>
      <c r="G141" s="1938"/>
    </row>
    <row r="142" spans="1:14" ht="37.5" customHeight="1">
      <c r="A142" s="817">
        <v>32</v>
      </c>
      <c r="B142" s="817">
        <v>256</v>
      </c>
      <c r="C142" s="365" t="s">
        <v>406</v>
      </c>
      <c r="D142" s="351" t="s">
        <v>407</v>
      </c>
      <c r="E142" s="331">
        <v>138</v>
      </c>
      <c r="F142" s="353" t="s">
        <v>342</v>
      </c>
      <c r="G142" s="1918"/>
      <c r="H142" s="331">
        <f>E142*G142</f>
        <v>0</v>
      </c>
    </row>
    <row r="143" spans="1:14">
      <c r="A143" s="817"/>
      <c r="B143" s="817"/>
      <c r="C143" s="365"/>
      <c r="E143" s="352"/>
      <c r="F143" s="353"/>
      <c r="G143" s="1918"/>
    </row>
    <row r="144" spans="1:14" ht="39.6">
      <c r="A144" s="817">
        <v>32</v>
      </c>
      <c r="B144" s="817">
        <v>268</v>
      </c>
      <c r="C144" s="814" t="s">
        <v>775</v>
      </c>
      <c r="D144" s="351" t="s">
        <v>401</v>
      </c>
      <c r="E144" s="331">
        <f>E138</f>
        <v>1223</v>
      </c>
      <c r="F144" s="353" t="s">
        <v>342</v>
      </c>
      <c r="G144" s="1918"/>
      <c r="H144" s="331">
        <f>E144*G144</f>
        <v>0</v>
      </c>
    </row>
    <row r="145" spans="1:8">
      <c r="A145" s="817"/>
      <c r="B145" s="817"/>
      <c r="C145" s="365"/>
      <c r="E145" s="352"/>
      <c r="F145" s="353"/>
      <c r="G145" s="1940"/>
    </row>
    <row r="146" spans="1:8">
      <c r="A146" s="371" t="s">
        <v>408</v>
      </c>
      <c r="B146" s="361"/>
      <c r="C146" s="360" t="s">
        <v>140</v>
      </c>
      <c r="D146" s="396"/>
      <c r="E146" s="364"/>
      <c r="F146" s="373"/>
      <c r="G146" s="1942"/>
      <c r="H146" s="364"/>
    </row>
    <row r="147" spans="1:8" ht="39.6">
      <c r="A147" s="817">
        <v>35</v>
      </c>
      <c r="B147" s="817">
        <v>214</v>
      </c>
      <c r="C147" s="365" t="s">
        <v>409</v>
      </c>
      <c r="E147" s="352">
        <v>197</v>
      </c>
      <c r="F147" s="353" t="s">
        <v>353</v>
      </c>
      <c r="G147" s="1918"/>
      <c r="H147" s="331">
        <f>E147*G147</f>
        <v>0</v>
      </c>
    </row>
    <row r="148" spans="1:8">
      <c r="A148" s="817"/>
      <c r="B148" s="817"/>
      <c r="C148" s="365"/>
      <c r="E148" s="352"/>
      <c r="F148" s="353"/>
      <c r="G148" s="1918"/>
    </row>
    <row r="149" spans="1:8" ht="39.6">
      <c r="A149" s="817">
        <v>35</v>
      </c>
      <c r="B149" s="817">
        <v>231</v>
      </c>
      <c r="C149" s="365" t="s">
        <v>410</v>
      </c>
      <c r="E149" s="352">
        <v>89</v>
      </c>
      <c r="F149" s="353" t="s">
        <v>353</v>
      </c>
      <c r="G149" s="1918"/>
      <c r="H149" s="331">
        <f>E149*G149</f>
        <v>0</v>
      </c>
    </row>
    <row r="150" spans="1:8">
      <c r="A150" s="817"/>
      <c r="B150" s="817"/>
      <c r="C150" s="365"/>
      <c r="E150" s="352"/>
      <c r="F150" s="353"/>
      <c r="G150" s="1918"/>
    </row>
    <row r="151" spans="1:8" ht="39.6">
      <c r="A151" s="817">
        <v>35</v>
      </c>
      <c r="B151" s="817">
        <v>235</v>
      </c>
      <c r="C151" s="365" t="s">
        <v>411</v>
      </c>
      <c r="E151" s="352">
        <v>27</v>
      </c>
      <c r="F151" s="353" t="s">
        <v>353</v>
      </c>
      <c r="G151" s="1918"/>
      <c r="H151" s="331">
        <f>E151*G151</f>
        <v>0</v>
      </c>
    </row>
    <row r="152" spans="1:8">
      <c r="A152" s="817"/>
      <c r="B152" s="817"/>
      <c r="C152" s="365"/>
      <c r="E152" s="352"/>
      <c r="F152" s="353"/>
      <c r="G152" s="1940"/>
    </row>
    <row r="153" spans="1:8">
      <c r="A153" s="371" t="s">
        <v>412</v>
      </c>
      <c r="B153" s="361"/>
      <c r="C153" s="360" t="s">
        <v>413</v>
      </c>
      <c r="D153" s="396"/>
      <c r="E153" s="364"/>
      <c r="F153" s="373"/>
      <c r="G153" s="1942"/>
      <c r="H153" s="364"/>
    </row>
    <row r="154" spans="1:8">
      <c r="A154" s="817"/>
      <c r="B154" s="817"/>
      <c r="C154" s="365"/>
      <c r="D154" s="397"/>
      <c r="E154" s="331"/>
      <c r="F154" s="353"/>
      <c r="G154" s="1940"/>
    </row>
    <row r="155" spans="1:8" ht="26.4">
      <c r="A155" s="817">
        <v>36</v>
      </c>
      <c r="B155" s="817">
        <v>131</v>
      </c>
      <c r="C155" s="365" t="s">
        <v>414</v>
      </c>
      <c r="E155" s="352">
        <v>8</v>
      </c>
      <c r="F155" s="353" t="s">
        <v>367</v>
      </c>
      <c r="G155" s="1918"/>
      <c r="H155" s="331">
        <f>E155*G155</f>
        <v>0</v>
      </c>
    </row>
    <row r="156" spans="1:8">
      <c r="A156" s="817"/>
      <c r="B156" s="817"/>
      <c r="C156" s="365"/>
      <c r="E156" s="352"/>
      <c r="F156" s="353"/>
      <c r="G156" s="1918"/>
    </row>
    <row r="157" spans="1:8" ht="26.4">
      <c r="A157" s="817">
        <v>36</v>
      </c>
      <c r="B157" s="817">
        <v>133</v>
      </c>
      <c r="C157" s="365" t="s">
        <v>415</v>
      </c>
      <c r="E157" s="352">
        <v>9.5</v>
      </c>
      <c r="F157" s="353" t="s">
        <v>367</v>
      </c>
      <c r="G157" s="1918"/>
      <c r="H157" s="331">
        <f>E157*G157</f>
        <v>0</v>
      </c>
    </row>
    <row r="158" spans="1:8">
      <c r="A158" s="817"/>
      <c r="B158" s="817"/>
      <c r="C158" s="365"/>
      <c r="D158" s="397"/>
      <c r="E158" s="331"/>
      <c r="F158" s="353"/>
      <c r="G158" s="1940"/>
    </row>
    <row r="159" spans="1:8" ht="13.8">
      <c r="A159" s="377" t="s">
        <v>240</v>
      </c>
      <c r="B159" s="378"/>
      <c r="C159" s="377" t="s">
        <v>7</v>
      </c>
      <c r="D159" s="348"/>
      <c r="E159" s="378"/>
      <c r="F159" s="379"/>
      <c r="G159" s="1933" t="s">
        <v>362</v>
      </c>
      <c r="H159" s="380">
        <f>SUM(H131:H158)</f>
        <v>0</v>
      </c>
    </row>
    <row r="160" spans="1:8" ht="13.8">
      <c r="A160" s="398"/>
      <c r="B160" s="318"/>
      <c r="C160" s="398"/>
      <c r="E160" s="318"/>
      <c r="F160" s="399"/>
      <c r="G160" s="1943"/>
      <c r="H160" s="327"/>
    </row>
    <row r="161" spans="1:8">
      <c r="A161" s="334" t="s">
        <v>326</v>
      </c>
      <c r="B161" s="335"/>
      <c r="C161" s="334" t="s">
        <v>327</v>
      </c>
      <c r="D161" s="334" t="s">
        <v>328</v>
      </c>
      <c r="E161" s="336" t="s">
        <v>329</v>
      </c>
      <c r="F161" s="336" t="s">
        <v>330</v>
      </c>
      <c r="G161" s="1935" t="s">
        <v>331</v>
      </c>
      <c r="H161" s="338" t="s">
        <v>332</v>
      </c>
    </row>
    <row r="162" spans="1:8" ht="13.8" thickBot="1">
      <c r="A162" s="339" t="s">
        <v>333</v>
      </c>
      <c r="B162" s="340"/>
      <c r="C162" s="339" t="s">
        <v>333</v>
      </c>
      <c r="D162" s="341"/>
      <c r="E162" s="342" t="s">
        <v>333</v>
      </c>
      <c r="F162" s="343"/>
      <c r="G162" s="1936" t="s">
        <v>334</v>
      </c>
      <c r="H162" s="345"/>
    </row>
    <row r="163" spans="1:8" ht="13.8" thickTop="1">
      <c r="A163" s="346" t="s">
        <v>6</v>
      </c>
      <c r="B163" s="347"/>
      <c r="C163" s="346" t="s">
        <v>222</v>
      </c>
      <c r="D163" s="348"/>
      <c r="E163" s="347"/>
      <c r="F163" s="349"/>
      <c r="G163" s="1937"/>
      <c r="H163" s="350"/>
    </row>
    <row r="164" spans="1:8">
      <c r="G164" s="1938"/>
    </row>
    <row r="165" spans="1:8">
      <c r="A165" s="371" t="s">
        <v>416</v>
      </c>
      <c r="B165" s="361"/>
      <c r="C165" s="360" t="s">
        <v>417</v>
      </c>
      <c r="D165" s="362"/>
      <c r="E165" s="361"/>
      <c r="F165" s="363"/>
      <c r="G165" s="1939"/>
      <c r="H165" s="364"/>
    </row>
    <row r="166" spans="1:8" ht="42" customHeight="1">
      <c r="A166" s="817">
        <v>43</v>
      </c>
      <c r="B166" s="817">
        <v>231</v>
      </c>
      <c r="C166" s="332" t="s">
        <v>418</v>
      </c>
      <c r="D166" s="356" t="s">
        <v>419</v>
      </c>
      <c r="E166" s="352">
        <v>40</v>
      </c>
      <c r="F166" s="353" t="s">
        <v>353</v>
      </c>
      <c r="G166" s="1918"/>
      <c r="H166" s="331">
        <f>E166*G166</f>
        <v>0</v>
      </c>
    </row>
    <row r="167" spans="1:8" ht="13.8">
      <c r="A167" s="817"/>
      <c r="B167" s="817"/>
      <c r="C167" s="400"/>
      <c r="D167" s="356"/>
      <c r="E167" s="352"/>
      <c r="F167" s="353"/>
      <c r="G167" s="1918"/>
    </row>
    <row r="168" spans="1:8" ht="48.75" customHeight="1">
      <c r="A168" s="817">
        <v>43</v>
      </c>
      <c r="B168" s="817">
        <v>232</v>
      </c>
      <c r="C168" s="332" t="s">
        <v>420</v>
      </c>
      <c r="D168" s="356" t="s">
        <v>419</v>
      </c>
      <c r="E168" s="352">
        <v>9</v>
      </c>
      <c r="F168" s="353" t="s">
        <v>353</v>
      </c>
      <c r="G168" s="1918"/>
      <c r="H168" s="331">
        <f>E168*G168</f>
        <v>0</v>
      </c>
    </row>
    <row r="169" spans="1:8" ht="13.8">
      <c r="A169" s="817"/>
      <c r="B169" s="817"/>
      <c r="C169" s="400"/>
      <c r="D169" s="356"/>
      <c r="E169" s="352"/>
      <c r="F169" s="353"/>
      <c r="G169" s="1918"/>
    </row>
    <row r="170" spans="1:8" ht="28.5" customHeight="1">
      <c r="A170" s="817">
        <v>43</v>
      </c>
      <c r="B170" s="817">
        <v>511</v>
      </c>
      <c r="C170" s="332" t="s">
        <v>421</v>
      </c>
      <c r="D170" s="356"/>
      <c r="E170" s="352">
        <v>10</v>
      </c>
      <c r="F170" s="353" t="s">
        <v>353</v>
      </c>
      <c r="G170" s="1918"/>
      <c r="H170" s="331">
        <f>E170*G170</f>
        <v>0</v>
      </c>
    </row>
    <row r="171" spans="1:8" ht="28.5" customHeight="1">
      <c r="A171" s="817"/>
      <c r="B171" s="817"/>
      <c r="C171" s="332"/>
      <c r="D171" s="356"/>
      <c r="E171" s="352"/>
      <c r="F171" s="353"/>
      <c r="G171" s="1918"/>
    </row>
    <row r="172" spans="1:8">
      <c r="A172" s="371" t="s">
        <v>422</v>
      </c>
      <c r="B172" s="361"/>
      <c r="C172" s="360" t="s">
        <v>423</v>
      </c>
      <c r="D172" s="362"/>
      <c r="E172" s="361"/>
      <c r="F172" s="363"/>
      <c r="G172" s="1939"/>
      <c r="H172" s="364"/>
    </row>
    <row r="173" spans="1:8" ht="45.75" customHeight="1">
      <c r="A173" s="817">
        <v>44</v>
      </c>
      <c r="B173" s="817">
        <v>332</v>
      </c>
      <c r="C173" s="332" t="s">
        <v>424</v>
      </c>
      <c r="D173" s="356" t="s">
        <v>776</v>
      </c>
      <c r="E173" s="352">
        <v>8</v>
      </c>
      <c r="F173" s="353" t="s">
        <v>11</v>
      </c>
      <c r="G173" s="1918"/>
      <c r="H173" s="331">
        <f>E173*G173</f>
        <v>0</v>
      </c>
    </row>
    <row r="174" spans="1:8" ht="13.8">
      <c r="A174" s="817"/>
      <c r="B174" s="817"/>
      <c r="C174" s="400"/>
      <c r="D174" s="356"/>
      <c r="E174" s="352"/>
      <c r="F174" s="353"/>
      <c r="G174" s="1918"/>
    </row>
    <row r="175" spans="1:8" ht="28.5" customHeight="1">
      <c r="A175" s="817">
        <v>44</v>
      </c>
      <c r="B175" s="817">
        <v>845</v>
      </c>
      <c r="C175" s="332" t="s">
        <v>425</v>
      </c>
      <c r="D175" s="356" t="s">
        <v>426</v>
      </c>
      <c r="E175" s="352">
        <v>8</v>
      </c>
      <c r="F175" s="353" t="s">
        <v>11</v>
      </c>
      <c r="G175" s="1918"/>
      <c r="H175" s="331">
        <f>E175*G175</f>
        <v>0</v>
      </c>
    </row>
    <row r="176" spans="1:8" ht="13.8">
      <c r="A176" s="817"/>
      <c r="B176" s="817"/>
      <c r="C176" s="400"/>
      <c r="D176" s="356"/>
      <c r="E176" s="352"/>
      <c r="F176" s="353"/>
      <c r="G176" s="1918"/>
    </row>
    <row r="177" spans="1:8" ht="28.5" customHeight="1">
      <c r="A177" s="817">
        <v>44</v>
      </c>
      <c r="B177" s="817">
        <v>891</v>
      </c>
      <c r="C177" s="332" t="s">
        <v>427</v>
      </c>
      <c r="D177" s="356"/>
      <c r="E177" s="352">
        <v>2</v>
      </c>
      <c r="F177" s="353" t="s">
        <v>11</v>
      </c>
      <c r="G177" s="1918"/>
      <c r="H177" s="331">
        <f>E177*G177</f>
        <v>0</v>
      </c>
    </row>
    <row r="178" spans="1:8" ht="13.8">
      <c r="A178" s="817"/>
      <c r="B178" s="817"/>
      <c r="C178" s="400"/>
      <c r="D178" s="356"/>
      <c r="E178" s="352"/>
      <c r="F178" s="353"/>
      <c r="G178" s="1918"/>
    </row>
    <row r="179" spans="1:8" ht="13.8">
      <c r="A179" s="398"/>
      <c r="B179" s="318"/>
      <c r="C179" s="398"/>
      <c r="E179" s="318"/>
      <c r="F179" s="399"/>
      <c r="G179" s="1943"/>
      <c r="H179" s="327"/>
    </row>
    <row r="180" spans="1:8">
      <c r="A180" s="371" t="s">
        <v>428</v>
      </c>
      <c r="B180" s="361"/>
      <c r="C180" s="360" t="s">
        <v>429</v>
      </c>
      <c r="D180" s="362"/>
      <c r="E180" s="361"/>
      <c r="F180" s="363"/>
      <c r="G180" s="1939"/>
      <c r="H180" s="364"/>
    </row>
    <row r="181" spans="1:8" ht="39.75" customHeight="1">
      <c r="A181" s="817" t="s">
        <v>430</v>
      </c>
      <c r="B181" s="401">
        <v>219</v>
      </c>
      <c r="C181" s="814" t="s">
        <v>431</v>
      </c>
      <c r="D181" s="356" t="s">
        <v>432</v>
      </c>
      <c r="E181" s="352">
        <v>3</v>
      </c>
      <c r="F181" s="353" t="s">
        <v>11</v>
      </c>
      <c r="G181" s="1918"/>
      <c r="H181" s="331">
        <f>E181*G181</f>
        <v>0</v>
      </c>
    </row>
    <row r="182" spans="1:8">
      <c r="A182" s="817"/>
      <c r="B182" s="401"/>
      <c r="C182" s="814"/>
      <c r="D182" s="356"/>
      <c r="E182" s="352"/>
      <c r="F182" s="353"/>
      <c r="G182" s="1918"/>
    </row>
    <row r="183" spans="1:8" ht="26.4">
      <c r="A183" s="817" t="s">
        <v>430</v>
      </c>
      <c r="B183" s="817">
        <v>247</v>
      </c>
      <c r="C183" s="814" t="s">
        <v>433</v>
      </c>
      <c r="D183" s="356"/>
      <c r="E183" s="352">
        <v>1</v>
      </c>
      <c r="F183" s="353" t="s">
        <v>11</v>
      </c>
      <c r="G183" s="1918"/>
      <c r="H183" s="331">
        <f>E183*G183</f>
        <v>0</v>
      </c>
    </row>
    <row r="184" spans="1:8">
      <c r="A184" s="817"/>
      <c r="B184" s="817"/>
      <c r="C184" s="814"/>
      <c r="D184" s="356"/>
      <c r="E184" s="352"/>
      <c r="F184" s="353"/>
      <c r="G184" s="1918"/>
    </row>
    <row r="185" spans="1:8" ht="26.4">
      <c r="A185" s="817" t="s">
        <v>430</v>
      </c>
      <c r="B185" s="817">
        <v>248</v>
      </c>
      <c r="C185" s="814" t="s">
        <v>434</v>
      </c>
      <c r="D185" s="356"/>
      <c r="E185" s="352">
        <v>2</v>
      </c>
      <c r="F185" s="353" t="s">
        <v>11</v>
      </c>
      <c r="G185" s="1918"/>
      <c r="H185" s="331">
        <f>E185*G185</f>
        <v>0</v>
      </c>
    </row>
    <row r="186" spans="1:8" ht="13.8" thickBot="1">
      <c r="A186" s="402"/>
      <c r="B186" s="402"/>
      <c r="C186" s="402"/>
      <c r="D186" s="390"/>
      <c r="E186" s="402"/>
      <c r="F186" s="403"/>
      <c r="G186" s="1944"/>
      <c r="H186" s="393"/>
    </row>
    <row r="187" spans="1:8" ht="13.8">
      <c r="A187" s="377" t="s">
        <v>6</v>
      </c>
      <c r="B187" s="378"/>
      <c r="C187" s="377" t="s">
        <v>222</v>
      </c>
      <c r="D187" s="348"/>
      <c r="E187" s="378"/>
      <c r="F187" s="379"/>
      <c r="G187" s="1933" t="s">
        <v>362</v>
      </c>
      <c r="H187" s="380">
        <f>SUM(H165:H186)</f>
        <v>0</v>
      </c>
    </row>
    <row r="188" spans="1:8">
      <c r="G188" s="1938"/>
    </row>
    <row r="189" spans="1:8">
      <c r="A189" s="334" t="s">
        <v>326</v>
      </c>
      <c r="B189" s="335"/>
      <c r="C189" s="334" t="s">
        <v>327</v>
      </c>
      <c r="D189" s="334" t="s">
        <v>328</v>
      </c>
      <c r="E189" s="336" t="s">
        <v>329</v>
      </c>
      <c r="F189" s="336" t="s">
        <v>330</v>
      </c>
      <c r="G189" s="1935" t="s">
        <v>331</v>
      </c>
      <c r="H189" s="338" t="s">
        <v>332</v>
      </c>
    </row>
    <row r="190" spans="1:8" ht="13.8" thickBot="1">
      <c r="A190" s="339" t="s">
        <v>333</v>
      </c>
      <c r="B190" s="340"/>
      <c r="C190" s="339" t="s">
        <v>333</v>
      </c>
      <c r="D190" s="341"/>
      <c r="E190" s="342" t="s">
        <v>333</v>
      </c>
      <c r="F190" s="343"/>
      <c r="G190" s="1936" t="s">
        <v>334</v>
      </c>
      <c r="H190" s="345"/>
    </row>
    <row r="191" spans="1:8" ht="13.8" thickTop="1">
      <c r="A191" s="346" t="s">
        <v>4</v>
      </c>
      <c r="B191" s="347"/>
      <c r="C191" s="346" t="s">
        <v>435</v>
      </c>
      <c r="D191" s="348"/>
      <c r="E191" s="347"/>
      <c r="F191" s="349"/>
      <c r="G191" s="1937"/>
      <c r="H191" s="350"/>
    </row>
    <row r="192" spans="1:8">
      <c r="G192" s="1938"/>
    </row>
    <row r="193" spans="1:8">
      <c r="A193" s="371" t="s">
        <v>436</v>
      </c>
      <c r="B193" s="361"/>
      <c r="C193" s="360" t="s">
        <v>437</v>
      </c>
      <c r="D193" s="362"/>
      <c r="E193" s="361"/>
      <c r="F193" s="363"/>
      <c r="G193" s="1939"/>
      <c r="H193" s="364"/>
    </row>
    <row r="194" spans="1:8" s="818" customFormat="1" ht="26.4">
      <c r="A194" s="830">
        <v>61</v>
      </c>
      <c r="B194" s="830">
        <v>122</v>
      </c>
      <c r="C194" s="831" t="s">
        <v>438</v>
      </c>
      <c r="D194" s="832"/>
      <c r="E194" s="405">
        <v>10</v>
      </c>
      <c r="F194" s="833" t="s">
        <v>11</v>
      </c>
      <c r="G194" s="1918"/>
      <c r="H194" s="524">
        <f>E194*G194</f>
        <v>0</v>
      </c>
    </row>
    <row r="195" spans="1:8" s="818" customFormat="1">
      <c r="A195" s="834"/>
      <c r="C195" s="835"/>
      <c r="D195" s="410"/>
      <c r="F195" s="836"/>
      <c r="G195" s="1918"/>
      <c r="H195" s="524"/>
    </row>
    <row r="196" spans="1:8" s="818" customFormat="1" ht="39.6">
      <c r="A196" s="830">
        <v>61</v>
      </c>
      <c r="B196" s="830">
        <v>214</v>
      </c>
      <c r="C196" s="831" t="s">
        <v>439</v>
      </c>
      <c r="D196" s="832" t="s">
        <v>777</v>
      </c>
      <c r="E196" s="405">
        <v>4</v>
      </c>
      <c r="F196" s="833" t="s">
        <v>11</v>
      </c>
      <c r="G196" s="1918"/>
      <c r="H196" s="524">
        <f>E196*G196</f>
        <v>0</v>
      </c>
    </row>
    <row r="197" spans="1:8" s="818" customFormat="1">
      <c r="A197" s="834"/>
      <c r="C197" s="835"/>
      <c r="D197" s="410"/>
      <c r="F197" s="836"/>
      <c r="G197" s="1918"/>
      <c r="H197" s="524"/>
    </row>
    <row r="198" spans="1:8" s="818" customFormat="1" ht="39.6">
      <c r="A198" s="830">
        <v>61</v>
      </c>
      <c r="B198" s="830">
        <v>215</v>
      </c>
      <c r="C198" s="831" t="s">
        <v>778</v>
      </c>
      <c r="D198" s="832" t="s">
        <v>779</v>
      </c>
      <c r="E198" s="405">
        <v>2</v>
      </c>
      <c r="F198" s="833" t="s">
        <v>11</v>
      </c>
      <c r="G198" s="1918"/>
      <c r="H198" s="524">
        <f>E198*G198</f>
        <v>0</v>
      </c>
    </row>
    <row r="199" spans="1:8" s="818" customFormat="1">
      <c r="A199" s="834"/>
      <c r="C199" s="835"/>
      <c r="D199" s="410"/>
      <c r="F199" s="836"/>
      <c r="G199" s="1918"/>
      <c r="H199" s="524"/>
    </row>
    <row r="200" spans="1:8" s="818" customFormat="1" ht="39.6">
      <c r="A200" s="830">
        <v>61</v>
      </c>
      <c r="B200" s="830">
        <v>217</v>
      </c>
      <c r="C200" s="831" t="s">
        <v>440</v>
      </c>
      <c r="D200" s="832" t="s">
        <v>780</v>
      </c>
      <c r="E200" s="405">
        <v>2</v>
      </c>
      <c r="F200" s="833" t="s">
        <v>11</v>
      </c>
      <c r="G200" s="1918"/>
      <c r="H200" s="524">
        <f>E200*G200</f>
        <v>0</v>
      </c>
    </row>
    <row r="201" spans="1:8" s="818" customFormat="1">
      <c r="A201" s="830"/>
      <c r="B201" s="830"/>
      <c r="C201" s="831"/>
      <c r="D201" s="832"/>
      <c r="E201" s="405"/>
      <c r="F201" s="833"/>
      <c r="G201" s="1918"/>
      <c r="H201" s="524"/>
    </row>
    <row r="202" spans="1:8" s="818" customFormat="1" ht="39.6">
      <c r="A202" s="830">
        <v>61</v>
      </c>
      <c r="B202" s="830">
        <v>218</v>
      </c>
      <c r="C202" s="831" t="s">
        <v>781</v>
      </c>
      <c r="D202" s="832" t="s">
        <v>782</v>
      </c>
      <c r="E202" s="405">
        <v>2</v>
      </c>
      <c r="F202" s="833" t="s">
        <v>11</v>
      </c>
      <c r="G202" s="1918"/>
      <c r="H202" s="524">
        <f>E202*G202</f>
        <v>0</v>
      </c>
    </row>
    <row r="203" spans="1:8">
      <c r="A203" s="817"/>
      <c r="B203" s="817"/>
      <c r="C203" s="365"/>
      <c r="D203" s="356"/>
      <c r="E203" s="352"/>
      <c r="F203" s="353"/>
      <c r="G203" s="1918"/>
    </row>
    <row r="204" spans="1:8" ht="41.25" customHeight="1">
      <c r="A204" s="817">
        <v>61</v>
      </c>
      <c r="B204" s="817">
        <v>641</v>
      </c>
      <c r="C204" s="814" t="s">
        <v>441</v>
      </c>
      <c r="D204" s="356" t="s">
        <v>442</v>
      </c>
      <c r="E204" s="352">
        <v>1</v>
      </c>
      <c r="F204" s="353" t="s">
        <v>11</v>
      </c>
      <c r="G204" s="1918"/>
      <c r="H204" s="331">
        <f>E204*G204</f>
        <v>0</v>
      </c>
    </row>
    <row r="205" spans="1:8">
      <c r="D205" s="309"/>
      <c r="F205" s="309"/>
      <c r="G205" s="1918"/>
      <c r="H205" s="309"/>
    </row>
    <row r="206" spans="1:8" ht="41.25" customHeight="1">
      <c r="A206" s="817">
        <v>61</v>
      </c>
      <c r="B206" s="817">
        <v>642</v>
      </c>
      <c r="C206" s="814" t="s">
        <v>443</v>
      </c>
      <c r="D206" s="356" t="s">
        <v>444</v>
      </c>
      <c r="E206" s="352">
        <v>1</v>
      </c>
      <c r="F206" s="353" t="s">
        <v>11</v>
      </c>
      <c r="G206" s="1918"/>
      <c r="H206" s="331">
        <f>E206*G206</f>
        <v>0</v>
      </c>
    </row>
    <row r="207" spans="1:8">
      <c r="A207" s="817"/>
      <c r="B207" s="817"/>
      <c r="C207" s="365"/>
      <c r="D207" s="356"/>
      <c r="E207" s="352"/>
      <c r="F207" s="353"/>
      <c r="G207" s="1918"/>
    </row>
    <row r="208" spans="1:8" ht="41.25" customHeight="1">
      <c r="A208" s="817">
        <v>61</v>
      </c>
      <c r="B208" s="817">
        <v>721</v>
      </c>
      <c r="C208" s="814" t="s">
        <v>445</v>
      </c>
      <c r="D208" s="356" t="s">
        <v>446</v>
      </c>
      <c r="E208" s="352">
        <v>1</v>
      </c>
      <c r="F208" s="353" t="s">
        <v>11</v>
      </c>
      <c r="G208" s="1918"/>
      <c r="H208" s="331">
        <f>E208*G208</f>
        <v>0</v>
      </c>
    </row>
    <row r="209" spans="1:8">
      <c r="A209" s="354"/>
      <c r="C209" s="355"/>
      <c r="G209" s="1918"/>
    </row>
    <row r="210" spans="1:8" ht="52.8">
      <c r="A210" s="817">
        <v>61</v>
      </c>
      <c r="B210" s="817">
        <v>723</v>
      </c>
      <c r="C210" s="365" t="s">
        <v>447</v>
      </c>
      <c r="D210" s="356" t="s">
        <v>448</v>
      </c>
      <c r="E210" s="352">
        <v>4</v>
      </c>
      <c r="F210" s="353" t="s">
        <v>11</v>
      </c>
      <c r="G210" s="1918"/>
      <c r="H210" s="331">
        <f>E210*G210</f>
        <v>0</v>
      </c>
    </row>
    <row r="211" spans="1:8">
      <c r="G211" s="1918"/>
    </row>
    <row r="212" spans="1:8" ht="52.8">
      <c r="A212" s="817">
        <v>61</v>
      </c>
      <c r="B212" s="817">
        <v>724</v>
      </c>
      <c r="C212" s="365" t="s">
        <v>449</v>
      </c>
      <c r="D212" s="356" t="s">
        <v>783</v>
      </c>
      <c r="E212" s="352">
        <v>4</v>
      </c>
      <c r="F212" s="353" t="s">
        <v>11</v>
      </c>
      <c r="G212" s="1918"/>
      <c r="H212" s="331">
        <f>E212*G212</f>
        <v>0</v>
      </c>
    </row>
    <row r="213" spans="1:8">
      <c r="G213" s="1938"/>
    </row>
    <row r="214" spans="1:8">
      <c r="A214" s="371" t="s">
        <v>450</v>
      </c>
      <c r="B214" s="361"/>
      <c r="C214" s="360" t="s">
        <v>451</v>
      </c>
      <c r="D214" s="362"/>
      <c r="E214" s="361"/>
      <c r="F214" s="363"/>
      <c r="G214" s="1939"/>
      <c r="H214" s="364"/>
    </row>
    <row r="215" spans="1:8">
      <c r="A215" s="374"/>
      <c r="B215" s="367"/>
      <c r="C215" s="366"/>
      <c r="D215" s="368"/>
      <c r="E215" s="367"/>
      <c r="F215" s="369"/>
      <c r="G215" s="1945"/>
      <c r="H215" s="370"/>
    </row>
    <row r="216" spans="1:8">
      <c r="A216" s="374"/>
      <c r="B216" s="367"/>
      <c r="C216" s="366"/>
      <c r="D216" s="368"/>
      <c r="E216" s="367"/>
      <c r="F216" s="369"/>
      <c r="G216" s="1945"/>
      <c r="H216" s="370"/>
    </row>
    <row r="217" spans="1:8" ht="66">
      <c r="A217" s="817">
        <v>62</v>
      </c>
      <c r="B217" s="817">
        <v>123</v>
      </c>
      <c r="C217" s="365" t="s">
        <v>452</v>
      </c>
      <c r="D217" s="356" t="s">
        <v>784</v>
      </c>
      <c r="E217" s="352">
        <v>174</v>
      </c>
      <c r="F217" s="353" t="s">
        <v>353</v>
      </c>
      <c r="G217" s="1918"/>
      <c r="H217" s="331">
        <f>E217*G217</f>
        <v>0</v>
      </c>
    </row>
    <row r="218" spans="1:8">
      <c r="A218" s="817"/>
      <c r="B218" s="817"/>
      <c r="C218" s="365"/>
      <c r="D218" s="356"/>
      <c r="E218" s="352"/>
      <c r="F218" s="353"/>
      <c r="G218" s="1918"/>
    </row>
    <row r="219" spans="1:8" ht="66">
      <c r="A219" s="817">
        <v>62</v>
      </c>
      <c r="B219" s="817">
        <v>162</v>
      </c>
      <c r="C219" s="365" t="s">
        <v>453</v>
      </c>
      <c r="D219" s="356" t="s">
        <v>785</v>
      </c>
      <c r="E219" s="352">
        <v>4</v>
      </c>
      <c r="F219" s="353" t="s">
        <v>40</v>
      </c>
      <c r="G219" s="1918"/>
      <c r="H219" s="331">
        <f>E219*G219</f>
        <v>0</v>
      </c>
    </row>
    <row r="220" spans="1:8">
      <c r="A220" s="817"/>
      <c r="B220" s="817"/>
      <c r="C220" s="365"/>
      <c r="D220" s="356"/>
      <c r="E220" s="352"/>
      <c r="F220" s="353"/>
      <c r="G220" s="1918"/>
    </row>
    <row r="221" spans="1:8" ht="66" customHeight="1">
      <c r="A221" s="817">
        <v>62</v>
      </c>
      <c r="B221" s="817">
        <v>168</v>
      </c>
      <c r="C221" s="365" t="s">
        <v>454</v>
      </c>
      <c r="D221" s="356" t="s">
        <v>455</v>
      </c>
      <c r="E221" s="352">
        <v>42</v>
      </c>
      <c r="F221" s="353" t="s">
        <v>40</v>
      </c>
      <c r="G221" s="1918"/>
      <c r="H221" s="331">
        <f>E221*G221</f>
        <v>0</v>
      </c>
    </row>
    <row r="222" spans="1:8">
      <c r="A222" s="354"/>
      <c r="C222" s="355"/>
      <c r="G222" s="1918"/>
    </row>
    <row r="223" spans="1:8" ht="31.2">
      <c r="A223" s="817">
        <v>62</v>
      </c>
      <c r="B223" s="817">
        <v>252</v>
      </c>
      <c r="C223" s="365" t="s">
        <v>456</v>
      </c>
      <c r="D223" s="356" t="s">
        <v>457</v>
      </c>
      <c r="E223" s="352">
        <v>44</v>
      </c>
      <c r="F223" s="353" t="s">
        <v>353</v>
      </c>
      <c r="G223" s="1918"/>
      <c r="H223" s="331">
        <f>E223*G223</f>
        <v>0</v>
      </c>
    </row>
    <row r="224" spans="1:8">
      <c r="A224" s="817"/>
      <c r="B224" s="817"/>
      <c r="C224" s="365"/>
      <c r="D224" s="356"/>
      <c r="E224" s="352"/>
      <c r="F224" s="353"/>
      <c r="G224" s="1940"/>
    </row>
    <row r="225" spans="1:8" ht="13.8">
      <c r="A225" s="377" t="s">
        <v>4</v>
      </c>
      <c r="B225" s="378"/>
      <c r="C225" s="377" t="s">
        <v>435</v>
      </c>
      <c r="D225" s="348"/>
      <c r="E225" s="378"/>
      <c r="F225" s="379"/>
      <c r="G225" s="1933" t="s">
        <v>362</v>
      </c>
      <c r="H225" s="380">
        <f>SUM(H194:H224)</f>
        <v>0</v>
      </c>
    </row>
    <row r="226" spans="1:8">
      <c r="G226" s="1938"/>
    </row>
    <row r="227" spans="1:8">
      <c r="A227" s="334" t="s">
        <v>326</v>
      </c>
      <c r="B227" s="335"/>
      <c r="C227" s="334" t="s">
        <v>327</v>
      </c>
      <c r="D227" s="334" t="s">
        <v>328</v>
      </c>
      <c r="E227" s="336" t="s">
        <v>329</v>
      </c>
      <c r="F227" s="336" t="s">
        <v>330</v>
      </c>
      <c r="G227" s="1935" t="s">
        <v>331</v>
      </c>
      <c r="H227" s="338" t="s">
        <v>332</v>
      </c>
    </row>
    <row r="228" spans="1:8" ht="13.8" thickBot="1">
      <c r="A228" s="339" t="s">
        <v>333</v>
      </c>
      <c r="B228" s="340"/>
      <c r="C228" s="339" t="s">
        <v>333</v>
      </c>
      <c r="D228" s="341"/>
      <c r="E228" s="342" t="s">
        <v>333</v>
      </c>
      <c r="F228" s="343"/>
      <c r="G228" s="1936" t="s">
        <v>334</v>
      </c>
      <c r="H228" s="345"/>
    </row>
    <row r="229" spans="1:8" ht="13.8" thickTop="1">
      <c r="A229" s="346" t="s">
        <v>232</v>
      </c>
      <c r="B229" s="347"/>
      <c r="C229" s="346" t="s">
        <v>3</v>
      </c>
      <c r="D229" s="348"/>
      <c r="E229" s="347"/>
      <c r="F229" s="349"/>
      <c r="G229" s="1937"/>
      <c r="H229" s="350"/>
    </row>
    <row r="230" spans="1:8" ht="112.2">
      <c r="A230" s="817" t="s">
        <v>458</v>
      </c>
      <c r="B230" s="404" t="s">
        <v>459</v>
      </c>
      <c r="C230" s="332" t="s">
        <v>1709</v>
      </c>
      <c r="D230" s="384" t="s">
        <v>1708</v>
      </c>
      <c r="E230" s="352">
        <v>1</v>
      </c>
      <c r="F230" s="353" t="s">
        <v>11</v>
      </c>
      <c r="G230" s="1918"/>
      <c r="H230" s="331">
        <f>E230*G230</f>
        <v>0</v>
      </c>
    </row>
    <row r="231" spans="1:8">
      <c r="G231" s="1938"/>
    </row>
    <row r="232" spans="1:8">
      <c r="A232" s="371" t="s">
        <v>24</v>
      </c>
      <c r="B232" s="361"/>
      <c r="C232" s="360" t="s">
        <v>23</v>
      </c>
      <c r="D232" s="362"/>
      <c r="E232" s="361"/>
      <c r="F232" s="363"/>
      <c r="G232" s="1939"/>
      <c r="H232" s="364"/>
    </row>
    <row r="233" spans="1:8" ht="57.75" customHeight="1">
      <c r="A233" s="817">
        <v>79</v>
      </c>
      <c r="B233" s="817">
        <v>311</v>
      </c>
      <c r="C233" s="333" t="s">
        <v>22</v>
      </c>
      <c r="D233" s="2220" t="s">
        <v>460</v>
      </c>
      <c r="E233" s="405">
        <v>60</v>
      </c>
      <c r="F233" s="353" t="s">
        <v>20</v>
      </c>
      <c r="G233" s="1918"/>
      <c r="H233" s="331">
        <f>E233*G233</f>
        <v>0</v>
      </c>
    </row>
    <row r="234" spans="1:8">
      <c r="A234" s="817"/>
      <c r="B234" s="817"/>
      <c r="C234" s="333"/>
      <c r="D234" s="2221"/>
      <c r="E234" s="405"/>
      <c r="F234" s="353"/>
      <c r="G234" s="1918"/>
    </row>
    <row r="235" spans="1:8" ht="21.75" customHeight="1">
      <c r="A235" s="817">
        <v>79</v>
      </c>
      <c r="B235" s="817">
        <v>351</v>
      </c>
      <c r="C235" s="333" t="s">
        <v>21</v>
      </c>
      <c r="D235" s="2221"/>
      <c r="E235" s="405">
        <v>8</v>
      </c>
      <c r="F235" s="353" t="s">
        <v>20</v>
      </c>
      <c r="G235" s="1918"/>
      <c r="H235" s="331">
        <f>E235*G235</f>
        <v>0</v>
      </c>
    </row>
    <row r="236" spans="1:8">
      <c r="A236" s="817"/>
      <c r="B236" s="817"/>
      <c r="C236" s="333"/>
      <c r="D236" s="406"/>
      <c r="E236" s="405"/>
      <c r="F236" s="353"/>
      <c r="G236" s="1918"/>
    </row>
    <row r="237" spans="1:8" ht="26.4">
      <c r="A237" s="817">
        <v>79</v>
      </c>
      <c r="B237" s="817">
        <v>514</v>
      </c>
      <c r="C237" s="365" t="s">
        <v>1672</v>
      </c>
      <c r="E237" s="405">
        <v>1</v>
      </c>
      <c r="F237" s="353" t="s">
        <v>1673</v>
      </c>
      <c r="G237" s="1918"/>
      <c r="H237" s="331">
        <f>E237*G237</f>
        <v>0</v>
      </c>
    </row>
    <row r="238" spans="1:8">
      <c r="A238" s="817"/>
      <c r="B238" s="817"/>
      <c r="C238" s="333"/>
      <c r="D238" s="406"/>
      <c r="E238" s="405"/>
      <c r="F238" s="353"/>
      <c r="G238" s="1918"/>
    </row>
    <row r="239" spans="1:8" ht="26.4">
      <c r="A239" s="817" t="s">
        <v>461</v>
      </c>
      <c r="B239" s="407" t="s">
        <v>459</v>
      </c>
      <c r="C239" s="365" t="s">
        <v>462</v>
      </c>
      <c r="D239" s="406" t="s">
        <v>463</v>
      </c>
      <c r="E239" s="405">
        <v>0</v>
      </c>
      <c r="F239" s="353"/>
      <c r="G239" s="1918"/>
    </row>
    <row r="240" spans="1:8">
      <c r="A240" s="817"/>
      <c r="B240" s="817"/>
      <c r="C240" s="365"/>
      <c r="E240" s="405"/>
      <c r="F240" s="353"/>
      <c r="G240" s="1918"/>
    </row>
    <row r="241" spans="1:8">
      <c r="A241" s="817" t="s">
        <v>461</v>
      </c>
      <c r="B241" s="407" t="s">
        <v>465</v>
      </c>
      <c r="C241" s="365" t="s">
        <v>466</v>
      </c>
      <c r="E241" s="405">
        <v>16</v>
      </c>
      <c r="F241" s="353" t="s">
        <v>20</v>
      </c>
      <c r="G241" s="1918"/>
      <c r="H241" s="331">
        <f>E241*G241</f>
        <v>0</v>
      </c>
    </row>
    <row r="242" spans="1:8" ht="13.8" thickBot="1">
      <c r="A242" s="402"/>
      <c r="B242" s="402"/>
      <c r="C242" s="402"/>
      <c r="D242" s="390"/>
      <c r="E242" s="402"/>
      <c r="F242" s="403"/>
      <c r="G242" s="1944"/>
      <c r="H242" s="393"/>
    </row>
    <row r="243" spans="1:8" ht="13.8">
      <c r="A243" s="377" t="s">
        <v>232</v>
      </c>
      <c r="B243" s="378"/>
      <c r="C243" s="377" t="s">
        <v>3</v>
      </c>
      <c r="D243" s="348"/>
      <c r="E243" s="378"/>
      <c r="F243" s="379"/>
      <c r="G243" s="1933" t="s">
        <v>362</v>
      </c>
      <c r="H243" s="380">
        <f>SUM(H230:H242)</f>
        <v>0</v>
      </c>
    </row>
  </sheetData>
  <sheetProtection algorithmName="SHA-512" hashValue="+uUJhD3mLBhhvegeZkb4YcdibvIF2kjAVdCwk5dPAibtx4ACBdo1yAS4uACT5xKHY1ahSqtYF5QbXGr3pVUwLA==" saltValue="z0IqbLjbAnDNsq5OyxUEAA==" spinCount="100000" sheet="1" objects="1" scenarios="1" selectLockedCells="1"/>
  <mergeCells count="11">
    <mergeCell ref="C42:G45"/>
    <mergeCell ref="C46:F46"/>
    <mergeCell ref="C47:F47"/>
    <mergeCell ref="I90:N90"/>
    <mergeCell ref="D233:D235"/>
    <mergeCell ref="C40:F40"/>
    <mergeCell ref="A5:B5"/>
    <mergeCell ref="C5:F5"/>
    <mergeCell ref="A6:B6"/>
    <mergeCell ref="C31:G34"/>
    <mergeCell ref="C36:G39"/>
  </mergeCells>
  <dataValidations count="2">
    <dataValidation type="custom" allowBlank="1" showInputMessage="1" showErrorMessage="1" error="Ceno na e.m. je potrebno vnesti na dve decimalni mesti " sqref="G178">
      <formula1>G178=ROUND(2,G178)</formula1>
    </dataValidation>
    <dataValidation type="custom" allowBlank="1" showInputMessage="1" showErrorMessage="1" error="Ceno na e.m. je potrebno vnesti na dve decimalni mesti " sqref="G54 G56:G81 G91:G96 G98 G101:G105 G108:G111 G113:G121 G131:G136 G142:G144 G147:G151 G155:G157 G166:G171 G173:G177 G181:G185 G194:G212 G217:G223 G230 G233:G241 G138">
      <formula1>G54=ROUND(G54,2)</formula1>
    </dataValidation>
  </dataValidations>
  <printOptions gridLines="1"/>
  <pageMargins left="0.98425196850393704" right="0.78740157480314965" top="0.78740157480314965" bottom="0.78740157480314965" header="0.19685039370078741" footer="0.19685039370078741"/>
  <pageSetup paperSize="9" scale="72" orientation="portrait" horizontalDpi="4294967295" verticalDpi="4294967295" r:id="rId1"/>
  <headerFooter alignWithMargins="0">
    <oddHeader>&amp;CRehabilitacija mostu čez Medijo v Izlakah 
(LJ0186) na R1-221/1218 v km 0,200</oddHeader>
    <oddFooter>&amp;C&amp;"Arial,Krepko"
&amp;A&amp;R&amp;"Arial,Krepko"&amp;10&amp;P</oddFooter>
  </headerFooter>
  <rowBreaks count="6" manualBreakCount="6">
    <brk id="48" max="1" man="1"/>
    <brk id="84" max="1" man="1"/>
    <brk id="123" max="1" man="1"/>
    <brk id="159" max="1" man="1"/>
    <brk id="187" max="7" man="1"/>
    <brk id="225"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25"/>
  <sheetViews>
    <sheetView topLeftCell="B1" zoomScaleNormal="100" workbookViewId="0">
      <selection activeCell="H150" sqref="H150"/>
    </sheetView>
  </sheetViews>
  <sheetFormatPr defaultColWidth="9.109375" defaultRowHeight="13.2"/>
  <cols>
    <col min="1" max="1" width="0.5546875" style="589" hidden="1" customWidth="1"/>
    <col min="2" max="2" width="6.44140625" style="721" customWidth="1"/>
    <col min="3" max="3" width="13" style="589" customWidth="1"/>
    <col min="4" max="4" width="9.109375" style="648"/>
    <col min="5" max="5" width="12.6640625" style="589" customWidth="1"/>
    <col min="6" max="6" width="9.5546875" style="589" customWidth="1"/>
    <col min="7" max="7" width="10.5546875" style="738" customWidth="1"/>
    <col min="8" max="8" width="12" style="648" customWidth="1"/>
    <col min="9" max="9" width="12" style="741" customWidth="1"/>
    <col min="10" max="10" width="15.44140625" style="589" hidden="1" customWidth="1"/>
    <col min="11" max="16384" width="9.109375" style="589"/>
  </cols>
  <sheetData>
    <row r="1" spans="1:11" ht="15.6">
      <c r="A1" s="582"/>
      <c r="B1" s="583" t="s">
        <v>531</v>
      </c>
      <c r="C1" s="582"/>
      <c r="D1" s="584"/>
      <c r="E1" s="585"/>
      <c r="F1" s="585"/>
      <c r="G1" s="586"/>
      <c r="H1" s="587"/>
      <c r="I1" s="588"/>
      <c r="J1" s="585"/>
      <c r="K1" s="582"/>
    </row>
    <row r="2" spans="1:11" ht="14.25" customHeight="1">
      <c r="A2" s="582"/>
      <c r="B2" s="583" t="s">
        <v>532</v>
      </c>
      <c r="C2" s="582"/>
      <c r="D2" s="584"/>
      <c r="E2" s="585"/>
      <c r="F2" s="585"/>
      <c r="G2" s="586"/>
      <c r="H2" s="587"/>
      <c r="I2" s="588"/>
      <c r="J2" s="585"/>
      <c r="K2" s="582"/>
    </row>
    <row r="3" spans="1:11" ht="15.6">
      <c r="B3" s="590"/>
      <c r="D3" s="591" t="s">
        <v>29</v>
      </c>
      <c r="E3" s="591"/>
      <c r="G3" s="589"/>
      <c r="H3" s="589"/>
      <c r="I3" s="589"/>
    </row>
    <row r="4" spans="1:11" ht="15.6">
      <c r="B4" s="590"/>
      <c r="D4" s="591"/>
      <c r="E4" s="591"/>
      <c r="G4" s="589"/>
      <c r="H4" s="589"/>
      <c r="I4" s="589"/>
    </row>
    <row r="5" spans="1:11">
      <c r="B5" s="590"/>
      <c r="D5" s="589"/>
      <c r="G5" s="589"/>
      <c r="H5" s="589"/>
      <c r="I5" s="589"/>
    </row>
    <row r="6" spans="1:11" ht="15.6">
      <c r="B6" s="592"/>
      <c r="D6" s="591"/>
      <c r="E6" s="591"/>
      <c r="G6" s="589"/>
      <c r="H6" s="589"/>
      <c r="I6" s="589"/>
    </row>
    <row r="7" spans="1:11" ht="6.75" customHeight="1">
      <c r="B7" s="590"/>
      <c r="D7" s="582"/>
      <c r="G7" s="589"/>
      <c r="H7" s="589"/>
      <c r="I7" s="589"/>
    </row>
    <row r="8" spans="1:11" s="593" customFormat="1" ht="12.75" customHeight="1">
      <c r="B8" s="594" t="s">
        <v>533</v>
      </c>
      <c r="C8" s="595" t="s">
        <v>9</v>
      </c>
      <c r="D8" s="595"/>
      <c r="E8" s="595"/>
      <c r="F8" s="595"/>
      <c r="G8" s="595"/>
      <c r="H8" s="595"/>
      <c r="I8" s="596">
        <f>+'186-VG UREDITVE'!I57</f>
        <v>0</v>
      </c>
    </row>
    <row r="9" spans="1:11" s="593" customFormat="1" ht="12.75" customHeight="1">
      <c r="B9" s="594"/>
      <c r="C9" s="595"/>
      <c r="D9" s="595"/>
      <c r="E9" s="595"/>
      <c r="F9" s="595"/>
      <c r="G9" s="595"/>
      <c r="H9" s="595"/>
      <c r="I9" s="37"/>
    </row>
    <row r="10" spans="1:11" s="593" customFormat="1" ht="12.75" customHeight="1">
      <c r="B10" s="594" t="s">
        <v>534</v>
      </c>
      <c r="C10" s="595" t="s">
        <v>363</v>
      </c>
      <c r="D10" s="595"/>
      <c r="E10" s="595"/>
      <c r="F10" s="595"/>
      <c r="G10" s="595"/>
      <c r="H10" s="595"/>
      <c r="I10" s="596">
        <f>+'186-VG UREDITVE'!I92</f>
        <v>0</v>
      </c>
    </row>
    <row r="11" spans="1:11" s="593" customFormat="1" ht="12.75" customHeight="1">
      <c r="B11" s="594"/>
      <c r="C11" s="595"/>
      <c r="D11" s="595"/>
      <c r="E11" s="595"/>
      <c r="F11" s="595"/>
      <c r="G11" s="595"/>
      <c r="H11" s="595"/>
      <c r="I11" s="37"/>
    </row>
    <row r="12" spans="1:11" s="593" customFormat="1" ht="12.75" customHeight="1">
      <c r="B12" s="594" t="s">
        <v>535</v>
      </c>
      <c r="C12" s="595" t="s">
        <v>536</v>
      </c>
      <c r="D12" s="595"/>
      <c r="E12" s="595"/>
      <c r="F12" s="595"/>
      <c r="G12" s="595"/>
      <c r="H12" s="595"/>
      <c r="I12" s="596">
        <f>+'186-VG UREDITVE'!I145</f>
        <v>0</v>
      </c>
    </row>
    <row r="13" spans="1:11" s="593" customFormat="1" ht="12.75" customHeight="1">
      <c r="B13" s="594"/>
      <c r="C13" s="595"/>
      <c r="D13" s="595"/>
      <c r="E13" s="595"/>
      <c r="F13" s="595"/>
      <c r="G13" s="595"/>
      <c r="H13" s="595"/>
      <c r="I13" s="37"/>
    </row>
    <row r="14" spans="1:11" s="593" customFormat="1" ht="12.75" customHeight="1">
      <c r="B14" s="597" t="s">
        <v>537</v>
      </c>
      <c r="C14" s="598" t="s">
        <v>3</v>
      </c>
      <c r="D14" s="598"/>
      <c r="E14" s="598"/>
      <c r="F14" s="598"/>
      <c r="G14" s="598"/>
      <c r="H14" s="598"/>
      <c r="I14" s="599">
        <f>+'186-VG UREDITVE'!I153</f>
        <v>0</v>
      </c>
      <c r="J14" s="595"/>
    </row>
    <row r="15" spans="1:11">
      <c r="B15" s="600"/>
      <c r="C15" s="272"/>
      <c r="D15" s="272"/>
      <c r="E15" s="272"/>
      <c r="F15" s="272"/>
      <c r="G15" s="272"/>
      <c r="H15" s="272"/>
      <c r="I15" s="601"/>
    </row>
    <row r="16" spans="1:11" ht="14.4" thickBot="1">
      <c r="A16" s="602"/>
      <c r="B16" s="603"/>
      <c r="C16" s="602"/>
      <c r="D16" s="602"/>
      <c r="E16" s="602"/>
      <c r="F16" s="602"/>
      <c r="G16" s="604" t="s">
        <v>2</v>
      </c>
      <c r="H16" s="605"/>
      <c r="I16" s="606">
        <f>SUM(I8:I15)</f>
        <v>0</v>
      </c>
      <c r="J16" s="607"/>
      <c r="K16" s="608"/>
    </row>
    <row r="17" spans="1:11" ht="8.25" customHeight="1" thickTop="1">
      <c r="B17" s="590"/>
      <c r="D17" s="589"/>
      <c r="G17" s="589"/>
      <c r="H17" s="589"/>
      <c r="I17" s="589"/>
    </row>
    <row r="18" spans="1:11">
      <c r="B18" s="600"/>
      <c r="C18" s="272" t="s">
        <v>34</v>
      </c>
      <c r="D18" s="272"/>
      <c r="E18" s="272"/>
      <c r="F18" s="272"/>
      <c r="G18" s="272"/>
      <c r="H18" s="272"/>
      <c r="I18" s="609">
        <f>I16*0.22</f>
        <v>0</v>
      </c>
    </row>
    <row r="19" spans="1:11" ht="8.25" customHeight="1">
      <c r="B19" s="600"/>
      <c r="C19" s="272"/>
      <c r="D19" s="272"/>
      <c r="E19" s="272"/>
      <c r="F19" s="272"/>
      <c r="G19" s="272"/>
      <c r="H19" s="272"/>
      <c r="I19" s="601"/>
    </row>
    <row r="20" spans="1:11" ht="14.4" thickBot="1">
      <c r="A20" s="602"/>
      <c r="B20" s="603"/>
      <c r="C20" s="602"/>
      <c r="D20" s="602"/>
      <c r="E20" s="602"/>
      <c r="F20" s="602"/>
      <c r="G20" s="604" t="s">
        <v>35</v>
      </c>
      <c r="H20" s="605"/>
      <c r="I20" s="606">
        <f>SUM(I16:I18)</f>
        <v>0</v>
      </c>
      <c r="J20" s="607"/>
      <c r="K20" s="608"/>
    </row>
    <row r="21" spans="1:11" ht="13.8" thickTop="1">
      <c r="B21" s="590"/>
      <c r="D21" s="589"/>
      <c r="G21" s="589"/>
      <c r="H21" s="589"/>
      <c r="I21" s="589"/>
    </row>
    <row r="22" spans="1:11" ht="14.25" customHeight="1">
      <c r="A22" s="582"/>
      <c r="B22" s="583"/>
      <c r="C22" s="582"/>
      <c r="D22" s="584"/>
      <c r="E22" s="585"/>
      <c r="F22" s="585"/>
      <c r="G22" s="586"/>
      <c r="H22" s="587"/>
      <c r="I22" s="588"/>
      <c r="J22" s="585"/>
      <c r="K22" s="582"/>
    </row>
    <row r="23" spans="1:11" ht="17.25" customHeight="1">
      <c r="A23" s="582"/>
      <c r="B23" s="610" t="s">
        <v>538</v>
      </c>
      <c r="C23" s="2224" t="s">
        <v>539</v>
      </c>
      <c r="D23" s="2224"/>
      <c r="E23" s="2224"/>
      <c r="F23" s="611" t="s">
        <v>330</v>
      </c>
      <c r="G23" s="612" t="s">
        <v>329</v>
      </c>
      <c r="H23" s="613" t="s">
        <v>540</v>
      </c>
      <c r="I23" s="614" t="s">
        <v>541</v>
      </c>
      <c r="J23" s="615"/>
      <c r="K23" s="582"/>
    </row>
    <row r="24" spans="1:11" ht="12" customHeight="1">
      <c r="A24" s="582"/>
      <c r="B24" s="616"/>
      <c r="C24" s="617"/>
      <c r="D24" s="618"/>
      <c r="E24" s="618"/>
      <c r="F24" s="618"/>
      <c r="G24" s="619"/>
      <c r="H24" s="587"/>
      <c r="I24" s="588"/>
      <c r="J24" s="585"/>
      <c r="K24" s="582"/>
    </row>
    <row r="25" spans="1:11" ht="15" customHeight="1">
      <c r="A25" s="582"/>
      <c r="B25" s="620" t="s">
        <v>533</v>
      </c>
      <c r="C25" s="621" t="s">
        <v>9</v>
      </c>
      <c r="D25" s="622"/>
      <c r="E25" s="623"/>
      <c r="F25" s="623"/>
      <c r="G25" s="624"/>
      <c r="H25" s="625"/>
      <c r="I25" s="626"/>
      <c r="J25" s="623"/>
      <c r="K25" s="582"/>
    </row>
    <row r="26" spans="1:11" ht="9.75" customHeight="1">
      <c r="A26" s="582"/>
      <c r="B26" s="627" t="s">
        <v>366</v>
      </c>
      <c r="C26" s="269"/>
      <c r="D26" s="617"/>
      <c r="E26" s="628"/>
      <c r="F26" s="628"/>
      <c r="G26" s="629"/>
      <c r="H26" s="630"/>
      <c r="I26" s="631"/>
      <c r="J26" s="628"/>
      <c r="K26" s="582"/>
    </row>
    <row r="27" spans="1:11" s="632" customFormat="1">
      <c r="B27" s="633" t="s">
        <v>542</v>
      </c>
      <c r="C27" s="634" t="s">
        <v>13</v>
      </c>
      <c r="D27" s="635"/>
      <c r="E27" s="636"/>
      <c r="F27" s="636"/>
      <c r="G27" s="637"/>
      <c r="H27" s="638"/>
      <c r="I27" s="639"/>
      <c r="J27" s="640"/>
    </row>
    <row r="28" spans="1:11" s="632" customFormat="1">
      <c r="B28" s="627" t="s">
        <v>543</v>
      </c>
      <c r="C28" s="269" t="s">
        <v>544</v>
      </c>
      <c r="D28" s="617"/>
      <c r="E28" s="628"/>
      <c r="F28" s="628"/>
      <c r="G28" s="629"/>
      <c r="H28" s="630"/>
      <c r="I28" s="631"/>
      <c r="J28" s="641"/>
    </row>
    <row r="29" spans="1:11" s="632" customFormat="1">
      <c r="B29" s="642"/>
      <c r="C29" s="643" t="s">
        <v>545</v>
      </c>
      <c r="D29" s="644"/>
      <c r="E29" s="645"/>
      <c r="F29" s="645" t="s">
        <v>337</v>
      </c>
      <c r="G29" s="644">
        <f>(180.75-101.99)/1000</f>
        <v>7.8760000000000011E-2</v>
      </c>
      <c r="H29" s="1918"/>
      <c r="I29" s="646">
        <f>G29*H29</f>
        <v>0</v>
      </c>
      <c r="J29" s="641"/>
    </row>
    <row r="30" spans="1:11" ht="24.75" customHeight="1">
      <c r="A30" s="582"/>
      <c r="B30" s="627" t="s">
        <v>546</v>
      </c>
      <c r="C30" s="2225" t="s">
        <v>547</v>
      </c>
      <c r="D30" s="2223"/>
      <c r="E30" s="2223"/>
      <c r="F30" s="628"/>
      <c r="G30" s="629"/>
      <c r="H30" s="1918"/>
      <c r="I30" s="631"/>
      <c r="J30" s="628"/>
      <c r="K30" s="582"/>
    </row>
    <row r="31" spans="1:11" s="272" customFormat="1">
      <c r="A31" s="269"/>
      <c r="B31" s="642"/>
      <c r="C31" s="643" t="s">
        <v>545</v>
      </c>
      <c r="D31" s="647"/>
      <c r="E31" s="645"/>
      <c r="F31" s="643" t="s">
        <v>11</v>
      </c>
      <c r="G31" s="644">
        <v>5</v>
      </c>
      <c r="H31" s="1918"/>
      <c r="I31" s="646">
        <f>G31*H31</f>
        <v>0</v>
      </c>
      <c r="J31" s="274">
        <f>D31*E31</f>
        <v>0</v>
      </c>
      <c r="K31" s="269"/>
    </row>
    <row r="32" spans="1:11">
      <c r="A32" s="582"/>
      <c r="B32" s="627"/>
      <c r="C32" s="582"/>
      <c r="E32" s="649"/>
      <c r="F32" s="649"/>
      <c r="G32" s="586"/>
      <c r="H32" s="1918"/>
      <c r="I32" s="650"/>
      <c r="J32" s="649"/>
      <c r="K32" s="582"/>
    </row>
    <row r="33" spans="1:11">
      <c r="A33" s="582"/>
      <c r="B33" s="627" t="s">
        <v>548</v>
      </c>
      <c r="C33" s="269" t="s">
        <v>549</v>
      </c>
      <c r="D33" s="617"/>
      <c r="E33" s="628"/>
      <c r="F33" s="628"/>
      <c r="G33" s="629"/>
      <c r="H33" s="1918"/>
      <c r="I33" s="631"/>
      <c r="J33" s="649"/>
      <c r="K33" s="582"/>
    </row>
    <row r="34" spans="1:11">
      <c r="A34" s="582"/>
      <c r="B34" s="627"/>
      <c r="C34" s="269" t="s">
        <v>550</v>
      </c>
      <c r="D34" s="617"/>
      <c r="E34" s="628"/>
      <c r="F34" s="628"/>
      <c r="G34" s="629"/>
      <c r="H34" s="1918"/>
      <c r="I34" s="631"/>
      <c r="J34" s="649"/>
      <c r="K34" s="582"/>
    </row>
    <row r="35" spans="1:11" s="272" customFormat="1">
      <c r="A35" s="269"/>
      <c r="B35" s="642"/>
      <c r="C35" s="643"/>
      <c r="D35" s="647"/>
      <c r="E35" s="645"/>
      <c r="F35" s="643" t="s">
        <v>11</v>
      </c>
      <c r="G35" s="644">
        <v>1</v>
      </c>
      <c r="H35" s="1918"/>
      <c r="I35" s="646">
        <f>G35*H35</f>
        <v>0</v>
      </c>
      <c r="J35" s="274"/>
      <c r="K35" s="269"/>
    </row>
    <row r="36" spans="1:11" ht="8.25" customHeight="1">
      <c r="A36" s="582"/>
      <c r="B36" s="627"/>
      <c r="C36" s="582"/>
      <c r="E36" s="649"/>
      <c r="F36" s="649"/>
      <c r="G36" s="586"/>
      <c r="H36" s="1918"/>
      <c r="I36" s="646"/>
      <c r="J36" s="649"/>
      <c r="K36" s="582"/>
    </row>
    <row r="37" spans="1:11" s="632" customFormat="1">
      <c r="B37" s="633" t="s">
        <v>551</v>
      </c>
      <c r="C37" s="634" t="s">
        <v>36</v>
      </c>
      <c r="D37" s="635"/>
      <c r="E37" s="636"/>
      <c r="F37" s="636"/>
      <c r="G37" s="637"/>
      <c r="H37" s="1918"/>
      <c r="I37" s="646"/>
      <c r="J37" s="640"/>
    </row>
    <row r="38" spans="1:11" s="632" customFormat="1">
      <c r="B38" s="651" t="s">
        <v>552</v>
      </c>
      <c r="C38" s="582" t="s">
        <v>553</v>
      </c>
      <c r="D38" s="584"/>
      <c r="E38" s="649"/>
      <c r="F38" s="649"/>
      <c r="G38" s="586"/>
      <c r="H38" s="1918"/>
      <c r="I38" s="646"/>
      <c r="J38" s="641"/>
    </row>
    <row r="39" spans="1:11" s="632" customFormat="1">
      <c r="B39" s="627"/>
      <c r="C39" s="582" t="s">
        <v>554</v>
      </c>
      <c r="D39" s="584"/>
      <c r="E39" s="649"/>
      <c r="F39" s="649"/>
      <c r="G39" s="586"/>
      <c r="H39" s="1918"/>
      <c r="I39" s="646"/>
      <c r="J39" s="641"/>
    </row>
    <row r="40" spans="1:11" s="632" customFormat="1" ht="24" customHeight="1">
      <c r="B40" s="627"/>
      <c r="C40" s="2226" t="s">
        <v>555</v>
      </c>
      <c r="D40" s="2227"/>
      <c r="E40" s="2227"/>
      <c r="F40" s="649"/>
      <c r="G40" s="586"/>
      <c r="H40" s="1918"/>
      <c r="I40" s="646">
        <f t="shared" ref="I40:I41" si="0">G40*H40</f>
        <v>0</v>
      </c>
      <c r="J40" s="641"/>
    </row>
    <row r="41" spans="1:11" s="632" customFormat="1">
      <c r="B41" s="642"/>
      <c r="C41" s="652"/>
      <c r="D41" s="647"/>
      <c r="E41" s="645"/>
      <c r="F41" s="643" t="s">
        <v>1662</v>
      </c>
      <c r="G41" s="653">
        <v>1</v>
      </c>
      <c r="H41" s="1918"/>
      <c r="I41" s="646">
        <f t="shared" si="0"/>
        <v>0</v>
      </c>
      <c r="J41" s="641"/>
    </row>
    <row r="42" spans="1:11">
      <c r="A42" s="582"/>
      <c r="B42" s="651" t="s">
        <v>556</v>
      </c>
      <c r="C42" s="269" t="s">
        <v>557</v>
      </c>
      <c r="D42" s="617"/>
      <c r="E42" s="628"/>
      <c r="F42" s="628"/>
      <c r="G42" s="629"/>
      <c r="H42" s="1918"/>
      <c r="I42" s="631"/>
      <c r="J42" s="649"/>
      <c r="K42" s="582"/>
    </row>
    <row r="43" spans="1:11">
      <c r="A43" s="582"/>
      <c r="B43" s="627"/>
      <c r="C43" s="269" t="s">
        <v>558</v>
      </c>
      <c r="D43" s="617"/>
      <c r="E43" s="628"/>
      <c r="F43" s="628"/>
      <c r="G43" s="629"/>
      <c r="H43" s="1918"/>
      <c r="I43" s="631"/>
      <c r="J43" s="649"/>
      <c r="K43" s="582"/>
    </row>
    <row r="44" spans="1:11">
      <c r="A44" s="582"/>
      <c r="B44" s="627"/>
      <c r="C44" s="269" t="s">
        <v>559</v>
      </c>
      <c r="D44" s="617"/>
      <c r="E44" s="628"/>
      <c r="F44" s="628"/>
      <c r="G44" s="629"/>
      <c r="H44" s="1918"/>
      <c r="I44" s="631"/>
      <c r="J44" s="649"/>
      <c r="K44" s="582"/>
    </row>
    <row r="45" spans="1:11" s="272" customFormat="1">
      <c r="A45" s="269"/>
      <c r="B45" s="642"/>
      <c r="C45" s="652"/>
      <c r="D45" s="652"/>
      <c r="E45" s="652"/>
      <c r="F45" s="643" t="s">
        <v>20</v>
      </c>
      <c r="G45" s="644">
        <v>32</v>
      </c>
      <c r="H45" s="1918"/>
      <c r="I45" s="646">
        <f>G45*H45</f>
        <v>0</v>
      </c>
      <c r="J45" s="274"/>
      <c r="K45" s="269"/>
    </row>
    <row r="46" spans="1:11">
      <c r="A46" s="582"/>
      <c r="B46" s="627" t="s">
        <v>560</v>
      </c>
      <c r="C46" s="269" t="s">
        <v>561</v>
      </c>
      <c r="D46" s="617"/>
      <c r="E46" s="628"/>
      <c r="F46" s="628"/>
      <c r="G46" s="629"/>
      <c r="H46" s="1918"/>
      <c r="I46" s="631"/>
      <c r="J46" s="628"/>
      <c r="K46" s="582"/>
    </row>
    <row r="47" spans="1:11">
      <c r="A47" s="582"/>
      <c r="B47" s="627"/>
      <c r="C47" s="269" t="s">
        <v>562</v>
      </c>
      <c r="D47" s="617"/>
      <c r="E47" s="628"/>
      <c r="F47" s="628"/>
      <c r="G47" s="629"/>
      <c r="H47" s="1918"/>
      <c r="I47" s="631"/>
      <c r="J47" s="628"/>
      <c r="K47" s="582"/>
    </row>
    <row r="48" spans="1:11">
      <c r="A48" s="582"/>
      <c r="B48" s="627"/>
      <c r="C48" s="269" t="s">
        <v>563</v>
      </c>
      <c r="D48" s="617"/>
      <c r="E48" s="628"/>
      <c r="F48" s="628"/>
      <c r="G48" s="629"/>
      <c r="H48" s="1918"/>
      <c r="I48" s="631"/>
      <c r="J48" s="628"/>
      <c r="K48" s="582"/>
    </row>
    <row r="49" spans="1:14">
      <c r="A49" s="582"/>
      <c r="B49" s="627"/>
      <c r="C49" s="269" t="s">
        <v>564</v>
      </c>
      <c r="D49" s="617"/>
      <c r="E49" s="628"/>
      <c r="F49" s="628"/>
      <c r="G49" s="629"/>
      <c r="H49" s="1918"/>
      <c r="I49" s="631"/>
      <c r="J49" s="628"/>
      <c r="K49" s="582"/>
    </row>
    <row r="50" spans="1:14">
      <c r="A50" s="582"/>
      <c r="B50" s="627"/>
      <c r="C50" s="254"/>
      <c r="D50" s="629"/>
      <c r="E50" s="628"/>
      <c r="F50" s="254" t="s">
        <v>565</v>
      </c>
      <c r="G50" s="629">
        <v>8</v>
      </c>
      <c r="H50" s="1918"/>
      <c r="I50" s="655">
        <f>G50*H50</f>
        <v>0</v>
      </c>
      <c r="J50" s="628"/>
      <c r="K50" s="582"/>
    </row>
    <row r="51" spans="1:14">
      <c r="A51" s="582"/>
      <c r="B51" s="642"/>
      <c r="C51" s="643"/>
      <c r="D51" s="644"/>
      <c r="E51" s="656"/>
      <c r="F51" s="643" t="s">
        <v>566</v>
      </c>
      <c r="G51" s="644">
        <v>16</v>
      </c>
      <c r="H51" s="1918"/>
      <c r="I51" s="646">
        <f>G51*H51</f>
        <v>0</v>
      </c>
      <c r="J51" s="628"/>
      <c r="K51" s="582"/>
    </row>
    <row r="52" spans="1:14">
      <c r="A52" s="582"/>
      <c r="B52" s="627" t="s">
        <v>567</v>
      </c>
      <c r="C52" s="269" t="s">
        <v>568</v>
      </c>
      <c r="D52" s="617"/>
      <c r="E52" s="628"/>
      <c r="F52" s="628"/>
      <c r="G52" s="629"/>
      <c r="H52" s="1918"/>
      <c r="I52" s="631"/>
      <c r="J52" s="649"/>
      <c r="K52" s="582"/>
    </row>
    <row r="53" spans="1:14">
      <c r="A53" s="582"/>
      <c r="B53" s="627"/>
      <c r="C53" s="269" t="s">
        <v>569</v>
      </c>
      <c r="D53" s="617"/>
      <c r="E53" s="628"/>
      <c r="F53" s="628"/>
      <c r="G53" s="629"/>
      <c r="H53" s="1918"/>
      <c r="I53" s="631"/>
      <c r="J53" s="649"/>
      <c r="K53" s="582"/>
    </row>
    <row r="54" spans="1:14">
      <c r="A54" s="582"/>
      <c r="B54" s="627"/>
      <c r="C54" s="254"/>
      <c r="D54" s="629"/>
      <c r="E54" s="628"/>
      <c r="F54" s="254" t="s">
        <v>565</v>
      </c>
      <c r="G54" s="629">
        <v>8</v>
      </c>
      <c r="H54" s="1918"/>
      <c r="I54" s="655">
        <f>G54*H54</f>
        <v>0</v>
      </c>
      <c r="J54" s="649"/>
      <c r="K54" s="582"/>
    </row>
    <row r="55" spans="1:14">
      <c r="A55" s="582"/>
      <c r="B55" s="642"/>
      <c r="C55" s="643"/>
      <c r="D55" s="644"/>
      <c r="E55" s="656"/>
      <c r="F55" s="643" t="s">
        <v>566</v>
      </c>
      <c r="G55" s="644">
        <v>16</v>
      </c>
      <c r="H55" s="1918"/>
      <c r="I55" s="646">
        <f>G55*H55</f>
        <v>0</v>
      </c>
      <c r="J55" s="649"/>
      <c r="K55" s="582"/>
    </row>
    <row r="56" spans="1:14" ht="6.75" customHeight="1">
      <c r="A56" s="582"/>
      <c r="B56" s="627"/>
      <c r="C56" s="582"/>
      <c r="E56" s="649"/>
      <c r="F56" s="649"/>
      <c r="G56" s="586"/>
      <c r="H56" s="1946"/>
      <c r="I56" s="650"/>
      <c r="J56" s="649"/>
      <c r="K56" s="582"/>
    </row>
    <row r="57" spans="1:14">
      <c r="A57" s="582"/>
      <c r="B57" s="657" t="s">
        <v>533</v>
      </c>
      <c r="C57" s="658" t="s">
        <v>39</v>
      </c>
      <c r="D57" s="659"/>
      <c r="E57" s="660"/>
      <c r="F57" s="660"/>
      <c r="G57" s="661"/>
      <c r="H57" s="1947"/>
      <c r="I57" s="662">
        <f>SUM(I29:J55)</f>
        <v>0</v>
      </c>
      <c r="J57" s="663" t="e">
        <f>SUM(#REF!)</f>
        <v>#REF!</v>
      </c>
      <c r="K57" s="582"/>
    </row>
    <row r="58" spans="1:14" ht="12" customHeight="1">
      <c r="A58" s="582"/>
      <c r="B58" s="627"/>
      <c r="C58" s="269"/>
      <c r="D58" s="617"/>
      <c r="E58" s="628"/>
      <c r="F58" s="628"/>
      <c r="G58" s="629"/>
      <c r="H58" s="1948"/>
      <c r="I58" s="664"/>
      <c r="J58" s="274"/>
      <c r="K58" s="582"/>
    </row>
    <row r="59" spans="1:14" ht="15.6">
      <c r="A59" s="582"/>
      <c r="B59" s="620" t="s">
        <v>534</v>
      </c>
      <c r="C59" s="621" t="s">
        <v>363</v>
      </c>
      <c r="D59" s="622"/>
      <c r="E59" s="623"/>
      <c r="F59" s="623"/>
      <c r="G59" s="624"/>
      <c r="H59" s="1949"/>
      <c r="I59" s="665"/>
      <c r="J59" s="666"/>
      <c r="K59" s="582"/>
    </row>
    <row r="60" spans="1:14" ht="9.75" customHeight="1">
      <c r="A60" s="582"/>
      <c r="B60" s="627"/>
      <c r="C60" s="269"/>
      <c r="D60" s="617"/>
      <c r="E60" s="628"/>
      <c r="F60" s="628"/>
      <c r="G60" s="629"/>
      <c r="H60" s="1948"/>
      <c r="I60" s="631"/>
      <c r="J60" s="628"/>
      <c r="K60" s="582"/>
    </row>
    <row r="61" spans="1:14" s="632" customFormat="1">
      <c r="B61" s="633" t="s">
        <v>570</v>
      </c>
      <c r="C61" s="634" t="s">
        <v>18</v>
      </c>
      <c r="D61" s="635"/>
      <c r="E61" s="636"/>
      <c r="F61" s="636"/>
      <c r="G61" s="637"/>
      <c r="H61" s="1950"/>
      <c r="I61" s="639"/>
      <c r="J61" s="640"/>
    </row>
    <row r="62" spans="1:14" ht="40.5" customHeight="1">
      <c r="A62" s="582"/>
      <c r="B62" s="667" t="s">
        <v>571</v>
      </c>
      <c r="C62" s="2222" t="s">
        <v>572</v>
      </c>
      <c r="D62" s="2223"/>
      <c r="E62" s="2223"/>
      <c r="F62" s="668"/>
      <c r="G62" s="669"/>
      <c r="H62" s="1951"/>
      <c r="I62" s="670"/>
      <c r="J62" s="649"/>
      <c r="K62" s="582"/>
    </row>
    <row r="63" spans="1:14" ht="15" customHeight="1">
      <c r="A63" s="582"/>
      <c r="B63" s="627"/>
      <c r="C63" s="671" t="s">
        <v>573</v>
      </c>
      <c r="E63" s="672"/>
      <c r="F63" s="274"/>
      <c r="G63" s="629"/>
      <c r="H63" s="1952"/>
      <c r="I63" s="631"/>
      <c r="J63" s="649"/>
      <c r="K63" s="582"/>
    </row>
    <row r="64" spans="1:14">
      <c r="A64" s="582"/>
      <c r="B64" s="651"/>
      <c r="C64" s="254" t="s">
        <v>574</v>
      </c>
      <c r="D64" s="673"/>
      <c r="E64" s="674"/>
      <c r="F64" s="674"/>
      <c r="G64" s="586"/>
      <c r="H64" s="1946"/>
      <c r="I64" s="650"/>
      <c r="J64" s="649"/>
      <c r="K64" s="582"/>
      <c r="N64" s="582"/>
    </row>
    <row r="65" spans="1:16">
      <c r="A65" s="582"/>
      <c r="B65" s="651"/>
      <c r="C65" s="582" t="s">
        <v>575</v>
      </c>
      <c r="D65" s="632"/>
      <c r="E65" s="675"/>
      <c r="F65" s="675"/>
      <c r="G65" s="586"/>
      <c r="H65" s="1946"/>
      <c r="I65" s="650"/>
      <c r="J65" s="649"/>
      <c r="K65" s="582"/>
      <c r="N65" s="582"/>
    </row>
    <row r="66" spans="1:16">
      <c r="A66" s="582"/>
      <c r="B66" s="651"/>
      <c r="C66" s="254" t="s">
        <v>576</v>
      </c>
      <c r="D66" s="673"/>
      <c r="E66" s="674"/>
      <c r="F66" s="675"/>
      <c r="G66" s="586"/>
      <c r="H66" s="1946"/>
      <c r="I66" s="650"/>
      <c r="J66" s="649"/>
      <c r="K66" s="582"/>
      <c r="N66" s="582"/>
    </row>
    <row r="67" spans="1:16">
      <c r="A67" s="582"/>
      <c r="B67" s="651"/>
      <c r="C67" s="582" t="s">
        <v>577</v>
      </c>
      <c r="D67" s="632"/>
      <c r="E67" s="675"/>
      <c r="F67" s="675"/>
      <c r="G67" s="586"/>
      <c r="H67" s="1946"/>
      <c r="I67" s="650"/>
      <c r="J67" s="649"/>
      <c r="K67" s="582"/>
      <c r="N67" s="582"/>
    </row>
    <row r="68" spans="1:16" ht="15.6">
      <c r="A68" s="582"/>
      <c r="B68" s="642"/>
      <c r="C68" s="652"/>
      <c r="D68" s="647"/>
      <c r="E68" s="652"/>
      <c r="F68" s="676" t="s">
        <v>367</v>
      </c>
      <c r="G68" s="644">
        <f>101.72+17.02+156.74</f>
        <v>275.48</v>
      </c>
      <c r="H68" s="1918"/>
      <c r="I68" s="646">
        <f>G68*H68</f>
        <v>0</v>
      </c>
      <c r="J68" s="649"/>
      <c r="K68" s="582"/>
    </row>
    <row r="69" spans="1:16" ht="5.25" customHeight="1">
      <c r="A69" s="582"/>
      <c r="B69" s="677"/>
      <c r="C69" s="678"/>
      <c r="D69" s="678"/>
      <c r="E69" s="678"/>
      <c r="F69" s="678"/>
      <c r="G69" s="679"/>
      <c r="H69" s="1918"/>
      <c r="I69" s="680"/>
      <c r="J69" s="628"/>
      <c r="K69" s="582"/>
    </row>
    <row r="70" spans="1:16">
      <c r="A70" s="582"/>
      <c r="B70" s="633" t="s">
        <v>578</v>
      </c>
      <c r="C70" s="634" t="s">
        <v>579</v>
      </c>
      <c r="D70" s="635"/>
      <c r="E70" s="636"/>
      <c r="F70" s="636"/>
      <c r="G70" s="637"/>
      <c r="H70" s="1918"/>
      <c r="I70" s="639"/>
      <c r="J70" s="663"/>
      <c r="K70" s="582"/>
    </row>
    <row r="71" spans="1:16">
      <c r="A71" s="582"/>
      <c r="B71" s="681" t="s">
        <v>580</v>
      </c>
      <c r="C71" s="682" t="s">
        <v>581</v>
      </c>
      <c r="D71" s="683"/>
      <c r="E71" s="684"/>
      <c r="F71" s="684"/>
      <c r="G71" s="685"/>
      <c r="H71" s="1918"/>
      <c r="I71" s="686"/>
      <c r="J71" s="274"/>
      <c r="K71" s="582"/>
    </row>
    <row r="72" spans="1:16">
      <c r="A72" s="582"/>
      <c r="B72" s="627"/>
      <c r="C72" s="682" t="s">
        <v>582</v>
      </c>
      <c r="D72" s="683"/>
      <c r="E72" s="684"/>
      <c r="F72" s="684"/>
      <c r="G72" s="685"/>
      <c r="H72" s="1918"/>
      <c r="I72" s="686"/>
      <c r="J72" s="274"/>
      <c r="K72" s="582"/>
    </row>
    <row r="73" spans="1:16">
      <c r="A73" s="582"/>
      <c r="B73" s="627"/>
      <c r="C73" s="671" t="s">
        <v>583</v>
      </c>
      <c r="D73" s="683"/>
      <c r="E73" s="684"/>
      <c r="F73" s="684"/>
      <c r="G73" s="685"/>
      <c r="H73" s="1918"/>
      <c r="I73" s="686"/>
      <c r="J73" s="274"/>
      <c r="K73" s="582"/>
    </row>
    <row r="74" spans="1:16" ht="15.6">
      <c r="A74" s="582"/>
      <c r="B74" s="642"/>
      <c r="C74" s="652"/>
      <c r="D74" s="647"/>
      <c r="E74" s="652"/>
      <c r="F74" s="687" t="s">
        <v>342</v>
      </c>
      <c r="G74" s="688">
        <v>355.66</v>
      </c>
      <c r="H74" s="1918"/>
      <c r="I74" s="646">
        <f>G74*H74</f>
        <v>0</v>
      </c>
      <c r="J74" s="274"/>
      <c r="K74" s="582"/>
    </row>
    <row r="75" spans="1:16" ht="17.25" customHeight="1">
      <c r="A75" s="582"/>
      <c r="B75" s="610" t="s">
        <v>538</v>
      </c>
      <c r="C75" s="2224" t="s">
        <v>539</v>
      </c>
      <c r="D75" s="2224"/>
      <c r="E75" s="2224"/>
      <c r="F75" s="611" t="s">
        <v>330</v>
      </c>
      <c r="G75" s="612" t="s">
        <v>329</v>
      </c>
      <c r="H75" s="1953" t="s">
        <v>540</v>
      </c>
      <c r="I75" s="614" t="s">
        <v>541</v>
      </c>
      <c r="J75" s="615"/>
      <c r="K75" s="582"/>
    </row>
    <row r="76" spans="1:16" ht="12.75" customHeight="1">
      <c r="A76" s="582"/>
      <c r="B76" s="627"/>
      <c r="C76" s="272"/>
      <c r="D76" s="618"/>
      <c r="E76" s="272"/>
      <c r="F76" s="689"/>
      <c r="G76" s="690"/>
      <c r="H76" s="1954"/>
      <c r="I76" s="655"/>
      <c r="J76" s="274"/>
      <c r="K76" s="582"/>
    </row>
    <row r="77" spans="1:16" s="691" customFormat="1">
      <c r="B77" s="633" t="s">
        <v>584</v>
      </c>
      <c r="C77" s="634" t="s">
        <v>14</v>
      </c>
      <c r="D77" s="635"/>
      <c r="E77" s="636"/>
      <c r="F77" s="636"/>
      <c r="G77" s="637"/>
      <c r="H77" s="1950"/>
      <c r="I77" s="639"/>
      <c r="J77" s="692" t="e">
        <f>SUM(#REF!)</f>
        <v>#REF!</v>
      </c>
      <c r="O77" s="584"/>
      <c r="P77" s="649"/>
    </row>
    <row r="78" spans="1:16">
      <c r="A78" s="582"/>
      <c r="B78" s="651" t="s">
        <v>585</v>
      </c>
      <c r="C78" s="582" t="s">
        <v>586</v>
      </c>
      <c r="D78" s="584"/>
      <c r="E78" s="649"/>
      <c r="F78" s="649"/>
      <c r="G78" s="586"/>
      <c r="H78" s="1946"/>
      <c r="I78" s="650"/>
      <c r="J78" s="585"/>
      <c r="K78" s="582"/>
    </row>
    <row r="79" spans="1:16">
      <c r="A79" s="582"/>
      <c r="B79" s="651"/>
      <c r="C79" s="582" t="s">
        <v>587</v>
      </c>
      <c r="D79" s="584"/>
      <c r="E79" s="649"/>
      <c r="F79" s="649"/>
      <c r="G79" s="586"/>
      <c r="H79" s="1946"/>
      <c r="I79" s="650"/>
      <c r="J79" s="585"/>
      <c r="K79" s="582"/>
    </row>
    <row r="80" spans="1:16">
      <c r="A80" s="582"/>
      <c r="B80" s="651"/>
      <c r="C80" s="671" t="s">
        <v>583</v>
      </c>
      <c r="D80" s="584"/>
      <c r="E80" s="649"/>
      <c r="F80" s="649"/>
      <c r="G80" s="586"/>
      <c r="H80" s="1946"/>
      <c r="I80" s="650"/>
      <c r="J80" s="585"/>
      <c r="K80" s="582"/>
    </row>
    <row r="81" spans="1:11" ht="15.6">
      <c r="A81" s="582"/>
      <c r="B81" s="642"/>
      <c r="C81" s="652"/>
      <c r="D81" s="647"/>
      <c r="E81" s="652"/>
      <c r="F81" s="687" t="s">
        <v>342</v>
      </c>
      <c r="G81" s="653">
        <v>355.66</v>
      </c>
      <c r="H81" s="1918"/>
      <c r="I81" s="646">
        <f>G81*H81</f>
        <v>0</v>
      </c>
      <c r="J81" s="649"/>
      <c r="K81" s="582"/>
    </row>
    <row r="82" spans="1:11" ht="12.75" customHeight="1">
      <c r="A82" s="582"/>
      <c r="B82" s="627"/>
      <c r="C82" s="272"/>
      <c r="D82" s="618"/>
      <c r="E82" s="272"/>
      <c r="F82" s="689"/>
      <c r="G82" s="690"/>
      <c r="H82" s="1954"/>
      <c r="I82" s="655"/>
      <c r="J82" s="274"/>
      <c r="K82" s="582"/>
    </row>
    <row r="83" spans="1:11">
      <c r="A83" s="582"/>
      <c r="B83" s="633" t="s">
        <v>588</v>
      </c>
      <c r="C83" s="634" t="s">
        <v>41</v>
      </c>
      <c r="D83" s="635"/>
      <c r="E83" s="693"/>
      <c r="F83" s="693"/>
      <c r="G83" s="637"/>
      <c r="H83" s="1955"/>
      <c r="I83" s="639"/>
      <c r="J83" s="663" t="e">
        <f>SUM(#REF!)</f>
        <v>#REF!</v>
      </c>
      <c r="K83" s="269"/>
    </row>
    <row r="84" spans="1:11" ht="25.5" customHeight="1">
      <c r="A84" s="582"/>
      <c r="B84" s="651" t="s">
        <v>589</v>
      </c>
      <c r="C84" s="2222" t="s">
        <v>590</v>
      </c>
      <c r="D84" s="2223"/>
      <c r="E84" s="2223"/>
      <c r="F84" s="274"/>
      <c r="G84" s="629"/>
      <c r="H84" s="1952"/>
      <c r="I84" s="631"/>
      <c r="J84" s="274"/>
      <c r="K84" s="269"/>
    </row>
    <row r="85" spans="1:11">
      <c r="A85" s="582"/>
      <c r="B85" s="627"/>
      <c r="C85" s="582" t="s">
        <v>591</v>
      </c>
      <c r="D85" s="617"/>
      <c r="E85" s="274"/>
      <c r="F85" s="274"/>
      <c r="G85" s="629"/>
      <c r="H85" s="1952"/>
      <c r="I85" s="631"/>
      <c r="J85" s="274"/>
      <c r="K85" s="269"/>
    </row>
    <row r="86" spans="1:11" ht="15.6">
      <c r="A86" s="582"/>
      <c r="B86" s="642"/>
      <c r="C86" s="652"/>
      <c r="D86" s="647"/>
      <c r="E86" s="652"/>
      <c r="F86" s="676" t="s">
        <v>367</v>
      </c>
      <c r="G86" s="653">
        <f>275.48+9.6</f>
        <v>285.08000000000004</v>
      </c>
      <c r="H86" s="1918"/>
      <c r="I86" s="646">
        <f>G86*H86</f>
        <v>0</v>
      </c>
      <c r="J86" s="274"/>
      <c r="K86" s="269"/>
    </row>
    <row r="87" spans="1:11">
      <c r="A87" s="582"/>
      <c r="B87" s="627" t="s">
        <v>592</v>
      </c>
      <c r="C87" s="694" t="s">
        <v>382</v>
      </c>
      <c r="D87" s="617"/>
      <c r="E87" s="274"/>
      <c r="F87" s="274"/>
      <c r="G87" s="629"/>
      <c r="H87" s="1918"/>
      <c r="I87" s="631"/>
      <c r="J87" s="274"/>
      <c r="K87" s="269"/>
    </row>
    <row r="88" spans="1:11">
      <c r="A88" s="582"/>
      <c r="B88" s="627"/>
      <c r="C88" s="269" t="s">
        <v>593</v>
      </c>
      <c r="D88" s="617"/>
      <c r="E88" s="274"/>
      <c r="F88" s="274"/>
      <c r="G88" s="629"/>
      <c r="H88" s="1918"/>
      <c r="I88" s="631"/>
      <c r="J88" s="274"/>
      <c r="K88" s="269"/>
    </row>
    <row r="89" spans="1:11">
      <c r="A89" s="582"/>
      <c r="B89" s="627"/>
      <c r="C89" s="582" t="s">
        <v>594</v>
      </c>
      <c r="D89" s="617"/>
      <c r="E89" s="274"/>
      <c r="F89" s="274"/>
      <c r="G89" s="629"/>
      <c r="H89" s="1918"/>
      <c r="I89" s="631"/>
      <c r="J89" s="274"/>
      <c r="K89" s="269"/>
    </row>
    <row r="90" spans="1:11">
      <c r="A90" s="582"/>
      <c r="B90" s="642"/>
      <c r="C90" s="652"/>
      <c r="D90" s="647"/>
      <c r="E90" s="652"/>
      <c r="F90" s="676" t="s">
        <v>384</v>
      </c>
      <c r="G90" s="653">
        <f>285.08*1.7</f>
        <v>484.63599999999997</v>
      </c>
      <c r="H90" s="1918"/>
      <c r="I90" s="646">
        <f>G90*H90</f>
        <v>0</v>
      </c>
      <c r="J90" s="274"/>
      <c r="K90" s="269"/>
    </row>
    <row r="91" spans="1:11" ht="7.5" customHeight="1">
      <c r="A91" s="582"/>
      <c r="B91" s="627"/>
      <c r="C91" s="695"/>
      <c r="D91" s="617"/>
      <c r="E91" s="654"/>
      <c r="F91" s="654"/>
      <c r="G91" s="629"/>
      <c r="H91" s="1952"/>
      <c r="I91" s="655"/>
      <c r="J91" s="274"/>
      <c r="K91" s="269"/>
    </row>
    <row r="92" spans="1:11">
      <c r="A92" s="582"/>
      <c r="B92" s="657" t="s">
        <v>534</v>
      </c>
      <c r="C92" s="658" t="s">
        <v>152</v>
      </c>
      <c r="D92" s="659"/>
      <c r="E92" s="660"/>
      <c r="F92" s="660"/>
      <c r="G92" s="661"/>
      <c r="H92" s="1947"/>
      <c r="I92" s="696">
        <f>SUM(I62:I90)</f>
        <v>0</v>
      </c>
      <c r="J92" s="663" t="e">
        <f>SUM(#REF!)</f>
        <v>#REF!</v>
      </c>
      <c r="K92" s="582"/>
    </row>
    <row r="93" spans="1:11" s="245" customFormat="1">
      <c r="A93" s="240"/>
      <c r="B93" s="697"/>
      <c r="C93" s="698"/>
      <c r="D93" s="699"/>
      <c r="E93" s="700"/>
      <c r="F93" s="700"/>
      <c r="G93" s="701"/>
      <c r="H93" s="1956"/>
      <c r="I93" s="702"/>
      <c r="J93" s="262"/>
      <c r="K93" s="240"/>
    </row>
    <row r="94" spans="1:11" ht="15.6">
      <c r="A94" s="582"/>
      <c r="B94" s="620" t="s">
        <v>535</v>
      </c>
      <c r="C94" s="621" t="s">
        <v>536</v>
      </c>
      <c r="D94" s="622"/>
      <c r="E94" s="623"/>
      <c r="F94" s="623"/>
      <c r="G94" s="624"/>
      <c r="H94" s="1949"/>
      <c r="I94" s="665"/>
      <c r="J94" s="274"/>
      <c r="K94" s="582"/>
    </row>
    <row r="95" spans="1:11" s="240" customFormat="1" ht="12.75" customHeight="1">
      <c r="B95" s="703"/>
      <c r="C95" s="704"/>
      <c r="D95" s="705"/>
      <c r="E95" s="706"/>
      <c r="F95" s="706"/>
      <c r="G95" s="707"/>
      <c r="H95" s="1957"/>
      <c r="I95" s="708"/>
      <c r="J95" s="257"/>
    </row>
    <row r="96" spans="1:11">
      <c r="B96" s="633" t="s">
        <v>595</v>
      </c>
      <c r="C96" s="634" t="s">
        <v>596</v>
      </c>
      <c r="D96" s="635"/>
      <c r="E96" s="693"/>
      <c r="F96" s="693"/>
      <c r="G96" s="637"/>
      <c r="H96" s="1955"/>
      <c r="I96" s="639"/>
    </row>
    <row r="97" spans="2:9">
      <c r="B97" s="651" t="s">
        <v>597</v>
      </c>
      <c r="C97" s="709" t="s">
        <v>598</v>
      </c>
      <c r="D97" s="710"/>
      <c r="E97" s="674"/>
      <c r="F97" s="674"/>
      <c r="G97" s="711"/>
      <c r="H97" s="1958"/>
      <c r="I97" s="712"/>
    </row>
    <row r="98" spans="2:9">
      <c r="B98" s="713"/>
      <c r="C98" s="714" t="s">
        <v>599</v>
      </c>
      <c r="D98" s="710"/>
      <c r="E98" s="715"/>
      <c r="F98" s="715"/>
      <c r="G98" s="711"/>
      <c r="H98" s="1958"/>
      <c r="I98" s="712"/>
    </row>
    <row r="99" spans="2:9">
      <c r="B99" s="713"/>
      <c r="C99" s="709" t="s">
        <v>600</v>
      </c>
      <c r="D99" s="710"/>
      <c r="E99" s="674"/>
      <c r="F99" s="674"/>
      <c r="G99" s="711"/>
      <c r="H99" s="1958"/>
      <c r="I99" s="712"/>
    </row>
    <row r="100" spans="2:9">
      <c r="B100" s="713"/>
      <c r="C100" s="589" t="s">
        <v>601</v>
      </c>
      <c r="D100" s="710"/>
      <c r="E100" s="674"/>
      <c r="F100" s="674"/>
      <c r="G100" s="711"/>
      <c r="H100" s="1958"/>
      <c r="I100" s="712"/>
    </row>
    <row r="101" spans="2:9">
      <c r="B101" s="713"/>
      <c r="C101" s="582" t="s">
        <v>575</v>
      </c>
      <c r="D101" s="632"/>
      <c r="E101" s="675"/>
      <c r="F101" s="674"/>
      <c r="G101" s="711"/>
      <c r="H101" s="1958"/>
      <c r="I101" s="712"/>
    </row>
    <row r="102" spans="2:9">
      <c r="B102" s="713"/>
      <c r="C102" s="582" t="s">
        <v>602</v>
      </c>
      <c r="D102" s="632"/>
      <c r="E102" s="675"/>
      <c r="F102" s="674"/>
      <c r="G102" s="629"/>
      <c r="H102" s="1958"/>
      <c r="I102" s="712"/>
    </row>
    <row r="103" spans="2:9">
      <c r="B103" s="713"/>
      <c r="C103" s="582" t="s">
        <v>603</v>
      </c>
      <c r="D103" s="632"/>
      <c r="E103" s="675"/>
      <c r="F103" s="674"/>
      <c r="G103" s="629"/>
      <c r="H103" s="1958"/>
      <c r="I103" s="712"/>
    </row>
    <row r="104" spans="2:9" ht="15.6">
      <c r="B104" s="642"/>
      <c r="C104" s="652"/>
      <c r="D104" s="647"/>
      <c r="E104" s="652"/>
      <c r="F104" s="676" t="s">
        <v>367</v>
      </c>
      <c r="G104" s="653">
        <v>22.22</v>
      </c>
      <c r="H104" s="1918"/>
      <c r="I104" s="646">
        <f>G104*H104</f>
        <v>0</v>
      </c>
    </row>
    <row r="105" spans="2:9">
      <c r="B105" s="681" t="s">
        <v>604</v>
      </c>
      <c r="C105" s="589" t="s">
        <v>598</v>
      </c>
      <c r="D105" s="716"/>
      <c r="E105" s="675"/>
      <c r="F105" s="675"/>
      <c r="G105" s="717"/>
      <c r="H105" s="1918"/>
      <c r="I105" s="718"/>
    </row>
    <row r="106" spans="2:9">
      <c r="B106" s="719"/>
      <c r="C106" s="720" t="s">
        <v>605</v>
      </c>
      <c r="D106" s="716"/>
      <c r="E106" s="675"/>
      <c r="F106" s="675"/>
      <c r="G106" s="717"/>
      <c r="H106" s="1918"/>
      <c r="I106" s="718"/>
    </row>
    <row r="107" spans="2:9">
      <c r="B107" s="719"/>
      <c r="C107" s="589" t="s">
        <v>606</v>
      </c>
      <c r="D107" s="716"/>
      <c r="E107" s="675"/>
      <c r="F107" s="675"/>
      <c r="G107" s="717"/>
      <c r="H107" s="1918"/>
      <c r="I107" s="718"/>
    </row>
    <row r="108" spans="2:9">
      <c r="B108" s="719"/>
      <c r="C108" s="589" t="s">
        <v>601</v>
      </c>
      <c r="D108" s="716"/>
      <c r="E108" s="675"/>
      <c r="F108" s="675"/>
      <c r="G108" s="717"/>
      <c r="H108" s="1918"/>
      <c r="I108" s="718"/>
    </row>
    <row r="109" spans="2:9">
      <c r="B109" s="719"/>
      <c r="C109" s="582" t="s">
        <v>607</v>
      </c>
      <c r="D109" s="716"/>
      <c r="E109" s="675"/>
      <c r="F109" s="675"/>
      <c r="G109" s="717"/>
      <c r="H109" s="1918"/>
      <c r="I109" s="718"/>
    </row>
    <row r="110" spans="2:9">
      <c r="C110" s="722" t="s">
        <v>608</v>
      </c>
      <c r="D110" s="716"/>
      <c r="E110" s="675"/>
      <c r="F110" s="675"/>
      <c r="G110" s="717"/>
      <c r="H110" s="1918"/>
      <c r="I110" s="718"/>
    </row>
    <row r="111" spans="2:9">
      <c r="C111" s="582" t="s">
        <v>609</v>
      </c>
      <c r="D111" s="632"/>
      <c r="E111" s="675"/>
      <c r="F111" s="649"/>
      <c r="G111" s="586"/>
      <c r="H111" s="1918"/>
      <c r="I111" s="718"/>
    </row>
    <row r="112" spans="2:9" ht="15.6">
      <c r="B112" s="723"/>
      <c r="C112" s="652"/>
      <c r="D112" s="647"/>
      <c r="E112" s="652"/>
      <c r="F112" s="676" t="s">
        <v>367</v>
      </c>
      <c r="G112" s="653">
        <f>2.4*24.88</f>
        <v>59.711999999999996</v>
      </c>
      <c r="H112" s="1918"/>
      <c r="I112" s="646">
        <f>G112*H112</f>
        <v>0</v>
      </c>
    </row>
    <row r="113" spans="1:11">
      <c r="B113" s="719"/>
      <c r="C113" s="722" t="s">
        <v>610</v>
      </c>
      <c r="D113" s="716"/>
      <c r="E113" s="675"/>
      <c r="F113" s="675"/>
      <c r="G113" s="717"/>
      <c r="H113" s="1918"/>
      <c r="I113" s="718"/>
    </row>
    <row r="114" spans="1:11">
      <c r="B114" s="719"/>
      <c r="C114" s="582" t="s">
        <v>611</v>
      </c>
      <c r="D114" s="716"/>
      <c r="E114" s="675"/>
      <c r="F114" s="675"/>
      <c r="G114" s="717"/>
      <c r="H114" s="1918"/>
      <c r="I114" s="718"/>
    </row>
    <row r="115" spans="1:11" ht="15.6">
      <c r="B115" s="642"/>
      <c r="C115" s="652"/>
      <c r="D115" s="647"/>
      <c r="E115" s="652"/>
      <c r="F115" s="676" t="s">
        <v>367</v>
      </c>
      <c r="G115" s="653">
        <f>3.9*24.88</f>
        <v>97.031999999999996</v>
      </c>
      <c r="H115" s="1918"/>
      <c r="I115" s="646">
        <f>G115*H115</f>
        <v>0</v>
      </c>
    </row>
    <row r="116" spans="1:11">
      <c r="A116" s="582"/>
      <c r="B116" s="651"/>
      <c r="C116" s="682" t="s">
        <v>612</v>
      </c>
      <c r="D116" s="683"/>
      <c r="E116" s="684"/>
      <c r="F116" s="684"/>
      <c r="G116" s="685"/>
      <c r="H116" s="1918"/>
      <c r="I116" s="686"/>
      <c r="J116" s="649"/>
      <c r="K116" s="582"/>
    </row>
    <row r="117" spans="1:11">
      <c r="A117" s="582"/>
      <c r="B117" s="651"/>
      <c r="C117" s="682" t="s">
        <v>613</v>
      </c>
      <c r="D117" s="683"/>
      <c r="E117" s="684"/>
      <c r="F117" s="684"/>
      <c r="G117" s="685"/>
      <c r="H117" s="1918"/>
      <c r="I117" s="686"/>
      <c r="J117" s="649"/>
      <c r="K117" s="582"/>
    </row>
    <row r="118" spans="1:11">
      <c r="A118" s="582"/>
      <c r="B118" s="651"/>
      <c r="C118" s="682" t="s">
        <v>614</v>
      </c>
      <c r="D118" s="683"/>
      <c r="E118" s="684"/>
      <c r="F118" s="684"/>
      <c r="G118" s="685"/>
      <c r="H118" s="1918"/>
      <c r="I118" s="686"/>
      <c r="J118" s="649"/>
      <c r="K118" s="582"/>
    </row>
    <row r="119" spans="1:11">
      <c r="A119" s="582"/>
      <c r="B119" s="651"/>
      <c r="C119" s="682" t="s">
        <v>615</v>
      </c>
      <c r="D119" s="683"/>
      <c r="E119" s="684"/>
      <c r="F119" s="684"/>
      <c r="G119" s="685"/>
      <c r="H119" s="1918"/>
      <c r="I119" s="686"/>
      <c r="J119" s="649"/>
      <c r="K119" s="582"/>
    </row>
    <row r="120" spans="1:11" ht="15.6">
      <c r="A120" s="582"/>
      <c r="B120" s="642"/>
      <c r="C120" s="652"/>
      <c r="D120" s="647"/>
      <c r="E120" s="652"/>
      <c r="F120" s="676" t="s">
        <v>367</v>
      </c>
      <c r="G120" s="724">
        <v>29.85</v>
      </c>
      <c r="H120" s="1918"/>
      <c r="I120" s="646">
        <f>G120*H120</f>
        <v>0</v>
      </c>
      <c r="J120" s="649"/>
      <c r="K120" s="582"/>
    </row>
    <row r="121" spans="1:11">
      <c r="B121" s="627"/>
      <c r="C121" s="272"/>
      <c r="D121" s="618"/>
      <c r="E121" s="272"/>
      <c r="F121" s="695"/>
      <c r="G121" s="629"/>
      <c r="H121" s="1918"/>
      <c r="I121" s="655"/>
    </row>
    <row r="122" spans="1:11" ht="26.25" customHeight="1">
      <c r="A122" s="582"/>
      <c r="B122" s="667" t="s">
        <v>616</v>
      </c>
      <c r="C122" s="2222" t="s">
        <v>617</v>
      </c>
      <c r="D122" s="2223"/>
      <c r="E122" s="2223"/>
      <c r="F122" s="725"/>
      <c r="G122" s="726"/>
      <c r="H122" s="1918"/>
      <c r="I122" s="727"/>
      <c r="J122" s="649"/>
      <c r="K122" s="582"/>
    </row>
    <row r="123" spans="1:11" ht="15.6">
      <c r="A123" s="582"/>
      <c r="B123" s="642"/>
      <c r="C123" s="652"/>
      <c r="D123" s="647"/>
      <c r="E123" s="652"/>
      <c r="F123" s="687" t="s">
        <v>342</v>
      </c>
      <c r="G123" s="688">
        <v>355.66</v>
      </c>
      <c r="H123" s="1918"/>
      <c r="I123" s="646">
        <f>G123*H123</f>
        <v>0</v>
      </c>
      <c r="J123" s="274"/>
      <c r="K123" s="582"/>
    </row>
    <row r="124" spans="1:11">
      <c r="A124" s="582"/>
      <c r="B124" s="642"/>
      <c r="C124" s="652"/>
      <c r="D124" s="647"/>
      <c r="E124" s="652"/>
      <c r="F124" s="687"/>
      <c r="G124" s="688"/>
      <c r="H124" s="1918"/>
      <c r="I124" s="646"/>
      <c r="J124" s="274"/>
      <c r="K124" s="582"/>
    </row>
    <row r="125" spans="1:11">
      <c r="B125" s="657" t="s">
        <v>595</v>
      </c>
      <c r="C125" s="658" t="s">
        <v>618</v>
      </c>
      <c r="D125" s="658"/>
      <c r="E125" s="660"/>
      <c r="F125" s="660"/>
      <c r="G125" s="661"/>
      <c r="H125" s="1947"/>
      <c r="I125" s="662">
        <f>SUM(I101:J123)</f>
        <v>0</v>
      </c>
      <c r="J125" s="272"/>
    </row>
    <row r="126" spans="1:11">
      <c r="B126" s="627"/>
      <c r="C126" s="272"/>
      <c r="D126" s="618"/>
      <c r="E126" s="272"/>
      <c r="F126" s="695"/>
      <c r="G126" s="629"/>
      <c r="H126" s="1954"/>
      <c r="I126" s="655"/>
      <c r="J126" s="272"/>
    </row>
    <row r="127" spans="1:11">
      <c r="B127" s="627"/>
      <c r="C127" s="272"/>
      <c r="D127" s="618"/>
      <c r="E127" s="272"/>
      <c r="F127" s="695"/>
      <c r="G127" s="629"/>
      <c r="H127" s="1954"/>
      <c r="I127" s="655"/>
      <c r="J127" s="272"/>
    </row>
    <row r="128" spans="1:11" ht="17.25" customHeight="1">
      <c r="A128" s="582"/>
      <c r="B128" s="610" t="s">
        <v>538</v>
      </c>
      <c r="C128" s="2224" t="s">
        <v>539</v>
      </c>
      <c r="D128" s="2224"/>
      <c r="E128" s="2224"/>
      <c r="F128" s="611" t="s">
        <v>330</v>
      </c>
      <c r="G128" s="612" t="s">
        <v>329</v>
      </c>
      <c r="H128" s="1953" t="s">
        <v>540</v>
      </c>
      <c r="I128" s="614" t="s">
        <v>541</v>
      </c>
      <c r="J128" s="615"/>
      <c r="K128" s="582"/>
    </row>
    <row r="129" spans="1:14" ht="17.25" customHeight="1">
      <c r="A129" s="582"/>
      <c r="B129" s="677"/>
      <c r="C129" s="678"/>
      <c r="D129" s="678"/>
      <c r="E129" s="678"/>
      <c r="F129" s="678"/>
      <c r="G129" s="679"/>
      <c r="H129" s="1959"/>
      <c r="I129" s="728"/>
      <c r="J129" s="628"/>
      <c r="K129" s="582"/>
    </row>
    <row r="130" spans="1:14">
      <c r="B130" s="633" t="s">
        <v>619</v>
      </c>
      <c r="C130" s="634" t="s">
        <v>620</v>
      </c>
      <c r="D130" s="635"/>
      <c r="E130" s="693"/>
      <c r="F130" s="693"/>
      <c r="G130" s="637"/>
      <c r="H130" s="1955"/>
      <c r="I130" s="639"/>
    </row>
    <row r="131" spans="1:14" ht="40.5" customHeight="1">
      <c r="A131" s="582"/>
      <c r="B131" s="651" t="s">
        <v>571</v>
      </c>
      <c r="C131" s="2222" t="s">
        <v>572</v>
      </c>
      <c r="D131" s="2223"/>
      <c r="E131" s="2223"/>
      <c r="F131" s="668"/>
      <c r="G131" s="669"/>
      <c r="H131" s="1951"/>
      <c r="I131" s="670"/>
      <c r="J131" s="649"/>
      <c r="K131" s="582"/>
    </row>
    <row r="132" spans="1:14">
      <c r="A132" s="582"/>
      <c r="B132" s="651"/>
      <c r="C132" s="582" t="s">
        <v>621</v>
      </c>
      <c r="D132" s="632"/>
      <c r="E132" s="675"/>
      <c r="F132" s="675"/>
      <c r="G132" s="586"/>
      <c r="H132" s="1946"/>
      <c r="I132" s="650"/>
      <c r="J132" s="649"/>
      <c r="K132" s="582"/>
      <c r="N132" s="582"/>
    </row>
    <row r="133" spans="1:14" ht="15.6">
      <c r="A133" s="582"/>
      <c r="B133" s="642"/>
      <c r="C133" s="652"/>
      <c r="D133" s="647"/>
      <c r="E133" s="652"/>
      <c r="F133" s="676" t="s">
        <v>367</v>
      </c>
      <c r="G133" s="644">
        <v>9.6</v>
      </c>
      <c r="H133" s="1918"/>
      <c r="I133" s="646">
        <f>G133*H133</f>
        <v>0</v>
      </c>
      <c r="J133" s="649"/>
      <c r="K133" s="582"/>
    </row>
    <row r="134" spans="1:14">
      <c r="A134" s="582"/>
      <c r="B134" s="627"/>
      <c r="C134" s="272"/>
      <c r="D134" s="618"/>
      <c r="E134" s="272"/>
      <c r="F134" s="695"/>
      <c r="G134" s="619"/>
      <c r="H134" s="1918"/>
      <c r="I134" s="655"/>
      <c r="J134" s="649"/>
      <c r="K134" s="582"/>
    </row>
    <row r="135" spans="1:14">
      <c r="B135" s="681" t="s">
        <v>604</v>
      </c>
      <c r="C135" s="589" t="s">
        <v>598</v>
      </c>
      <c r="D135" s="716"/>
      <c r="E135" s="675"/>
      <c r="F135" s="675"/>
      <c r="G135" s="717"/>
      <c r="H135" s="1918"/>
      <c r="I135" s="718"/>
    </row>
    <row r="136" spans="1:14">
      <c r="B136" s="719"/>
      <c r="C136" s="720" t="s">
        <v>605</v>
      </c>
      <c r="D136" s="716"/>
      <c r="E136" s="675"/>
      <c r="F136" s="675"/>
      <c r="G136" s="717"/>
      <c r="H136" s="1918"/>
      <c r="I136" s="718"/>
    </row>
    <row r="137" spans="1:14">
      <c r="B137" s="719"/>
      <c r="C137" s="589" t="s">
        <v>622</v>
      </c>
      <c r="D137" s="716"/>
      <c r="E137" s="675"/>
      <c r="F137" s="675"/>
      <c r="G137" s="717"/>
      <c r="H137" s="1918"/>
      <c r="I137" s="718"/>
    </row>
    <row r="138" spans="1:14">
      <c r="B138" s="719"/>
      <c r="C138" s="589" t="s">
        <v>601</v>
      </c>
      <c r="D138" s="716"/>
      <c r="E138" s="675"/>
      <c r="F138" s="675"/>
      <c r="G138" s="717"/>
      <c r="H138" s="1918"/>
      <c r="I138" s="718"/>
    </row>
    <row r="139" spans="1:14">
      <c r="C139" s="722" t="s">
        <v>608</v>
      </c>
      <c r="D139" s="716"/>
      <c r="E139" s="675"/>
      <c r="F139" s="675"/>
      <c r="G139" s="717"/>
      <c r="H139" s="1918"/>
      <c r="I139" s="718"/>
    </row>
    <row r="140" spans="1:14" ht="15.6">
      <c r="B140" s="723"/>
      <c r="C140" s="652"/>
      <c r="D140" s="647"/>
      <c r="E140" s="652"/>
      <c r="F140" s="676" t="s">
        <v>367</v>
      </c>
      <c r="G140" s="653">
        <f>9.6*0.4</f>
        <v>3.84</v>
      </c>
      <c r="H140" s="1918"/>
      <c r="I140" s="646">
        <f>G140*H140</f>
        <v>0</v>
      </c>
    </row>
    <row r="141" spans="1:14">
      <c r="B141" s="719"/>
      <c r="C141" s="722" t="s">
        <v>610</v>
      </c>
      <c r="D141" s="716"/>
      <c r="E141" s="675"/>
      <c r="F141" s="675"/>
      <c r="G141" s="717"/>
      <c r="H141" s="1918"/>
      <c r="I141" s="718"/>
    </row>
    <row r="142" spans="1:14" ht="15.6">
      <c r="B142" s="642"/>
      <c r="C142" s="652"/>
      <c r="D142" s="647"/>
      <c r="E142" s="652"/>
      <c r="F142" s="676" t="s">
        <v>367</v>
      </c>
      <c r="G142" s="653">
        <f>9.6*0.6*1.2</f>
        <v>6.9119999999999999</v>
      </c>
      <c r="H142" s="1918"/>
      <c r="I142" s="646">
        <f>G142*H142</f>
        <v>0</v>
      </c>
    </row>
    <row r="143" spans="1:14">
      <c r="B143" s="657" t="s">
        <v>619</v>
      </c>
      <c r="C143" s="658" t="s">
        <v>623</v>
      </c>
      <c r="D143" s="658"/>
      <c r="E143" s="660"/>
      <c r="F143" s="660"/>
      <c r="G143" s="661"/>
      <c r="H143" s="1960"/>
      <c r="I143" s="662">
        <f>SUM(I132:J142)</f>
        <v>0</v>
      </c>
    </row>
    <row r="144" spans="1:14">
      <c r="B144" s="719"/>
      <c r="C144" s="632"/>
      <c r="D144" s="632"/>
      <c r="E144" s="729"/>
      <c r="F144" s="729"/>
      <c r="G144" s="730"/>
      <c r="H144" s="1961"/>
      <c r="I144" s="731"/>
    </row>
    <row r="145" spans="1:11" ht="12.75" customHeight="1">
      <c r="B145" s="657" t="s">
        <v>535</v>
      </c>
      <c r="C145" s="658" t="s">
        <v>624</v>
      </c>
      <c r="D145" s="659"/>
      <c r="E145" s="660"/>
      <c r="F145" s="660"/>
      <c r="G145" s="661"/>
      <c r="H145" s="1947"/>
      <c r="I145" s="662">
        <f>+I143+I125</f>
        <v>0</v>
      </c>
    </row>
    <row r="146" spans="1:11" ht="12.75" customHeight="1">
      <c r="B146" s="732"/>
      <c r="C146" s="733"/>
      <c r="D146" s="734"/>
      <c r="E146" s="735"/>
      <c r="F146" s="735"/>
      <c r="G146" s="736"/>
      <c r="H146" s="1962"/>
      <c r="I146" s="737"/>
    </row>
    <row r="147" spans="1:11" ht="15.6">
      <c r="A147" s="582"/>
      <c r="B147" s="620" t="s">
        <v>537</v>
      </c>
      <c r="C147" s="621" t="s">
        <v>3</v>
      </c>
      <c r="D147" s="622"/>
      <c r="E147" s="623"/>
      <c r="F147" s="623"/>
      <c r="G147" s="624"/>
      <c r="H147" s="1949"/>
      <c r="I147" s="665"/>
      <c r="J147" s="649"/>
      <c r="K147" s="582"/>
    </row>
    <row r="148" spans="1:11">
      <c r="H148" s="1963"/>
      <c r="I148" s="739"/>
    </row>
    <row r="149" spans="1:11">
      <c r="B149" s="721">
        <v>79311</v>
      </c>
      <c r="C149" s="589" t="s">
        <v>22</v>
      </c>
      <c r="H149" s="1963"/>
      <c r="I149" s="739"/>
    </row>
    <row r="150" spans="1:11">
      <c r="A150" s="582"/>
      <c r="B150" s="642"/>
      <c r="C150" s="652"/>
      <c r="D150" s="647"/>
      <c r="E150" s="652"/>
      <c r="F150" s="687" t="s">
        <v>20</v>
      </c>
      <c r="G150" s="653">
        <v>8</v>
      </c>
      <c r="H150" s="1918"/>
      <c r="I150" s="646">
        <f>G150*H150</f>
        <v>0</v>
      </c>
      <c r="J150" s="649"/>
      <c r="K150" s="582"/>
    </row>
    <row r="151" spans="1:11" ht="27" customHeight="1">
      <c r="B151" s="721">
        <v>79514</v>
      </c>
      <c r="C151" s="2223" t="s">
        <v>19</v>
      </c>
      <c r="D151" s="2223"/>
      <c r="E151" s="2223"/>
      <c r="H151" s="1918"/>
      <c r="I151" s="739"/>
    </row>
    <row r="152" spans="1:11">
      <c r="A152" s="582"/>
      <c r="B152" s="642"/>
      <c r="C152" s="652"/>
      <c r="D152" s="647"/>
      <c r="E152" s="652"/>
      <c r="F152" s="687" t="s">
        <v>11</v>
      </c>
      <c r="G152" s="653">
        <v>1</v>
      </c>
      <c r="H152" s="1918"/>
      <c r="I152" s="646">
        <f>G152*H152</f>
        <v>0</v>
      </c>
      <c r="J152" s="649"/>
      <c r="K152" s="582"/>
    </row>
    <row r="153" spans="1:11">
      <c r="A153" s="582"/>
      <c r="B153" s="657" t="s">
        <v>537</v>
      </c>
      <c r="C153" s="658" t="s">
        <v>625</v>
      </c>
      <c r="D153" s="659"/>
      <c r="E153" s="660"/>
      <c r="F153" s="660"/>
      <c r="G153" s="661"/>
      <c r="H153" s="1947"/>
      <c r="I153" s="662">
        <f>SUM(I150:J152)</f>
        <v>0</v>
      </c>
      <c r="J153" s="740" t="e">
        <f>SUM(#REF!)</f>
        <v>#REF!</v>
      </c>
      <c r="K153" s="582"/>
    </row>
    <row r="154" spans="1:11">
      <c r="I154" s="739"/>
    </row>
    <row r="155" spans="1:11">
      <c r="I155" s="739"/>
    </row>
    <row r="156" spans="1:11">
      <c r="I156" s="739"/>
    </row>
    <row r="157" spans="1:11">
      <c r="I157" s="739"/>
    </row>
    <row r="158" spans="1:11">
      <c r="I158" s="739"/>
    </row>
    <row r="159" spans="1:11">
      <c r="I159" s="739"/>
    </row>
    <row r="160" spans="1:11">
      <c r="I160" s="739"/>
    </row>
    <row r="161" spans="9:9">
      <c r="I161" s="739"/>
    </row>
    <row r="162" spans="9:9">
      <c r="I162" s="739"/>
    </row>
    <row r="163" spans="9:9">
      <c r="I163" s="739"/>
    </row>
    <row r="164" spans="9:9">
      <c r="I164" s="739"/>
    </row>
    <row r="165" spans="9:9">
      <c r="I165" s="739"/>
    </row>
    <row r="166" spans="9:9">
      <c r="I166" s="739"/>
    </row>
    <row r="167" spans="9:9">
      <c r="I167" s="739"/>
    </row>
    <row r="168" spans="9:9">
      <c r="I168" s="739"/>
    </row>
    <row r="169" spans="9:9">
      <c r="I169" s="739"/>
    </row>
    <row r="170" spans="9:9">
      <c r="I170" s="739"/>
    </row>
    <row r="171" spans="9:9">
      <c r="I171" s="739"/>
    </row>
    <row r="172" spans="9:9">
      <c r="I172" s="739"/>
    </row>
    <row r="173" spans="9:9">
      <c r="I173" s="739"/>
    </row>
    <row r="174" spans="9:9">
      <c r="I174" s="739"/>
    </row>
    <row r="175" spans="9:9">
      <c r="I175" s="739"/>
    </row>
    <row r="176" spans="9:9">
      <c r="I176" s="739"/>
    </row>
    <row r="177" spans="9:9">
      <c r="I177" s="739"/>
    </row>
    <row r="178" spans="9:9">
      <c r="I178" s="739"/>
    </row>
    <row r="179" spans="9:9">
      <c r="I179" s="739"/>
    </row>
    <row r="180" spans="9:9">
      <c r="I180" s="739"/>
    </row>
    <row r="181" spans="9:9">
      <c r="I181" s="739"/>
    </row>
    <row r="182" spans="9:9">
      <c r="I182" s="739"/>
    </row>
    <row r="183" spans="9:9">
      <c r="I183" s="739"/>
    </row>
    <row r="184" spans="9:9">
      <c r="I184" s="739"/>
    </row>
    <row r="185" spans="9:9">
      <c r="I185" s="739"/>
    </row>
    <row r="186" spans="9:9">
      <c r="I186" s="739"/>
    </row>
    <row r="187" spans="9:9">
      <c r="I187" s="739"/>
    </row>
    <row r="188" spans="9:9">
      <c r="I188" s="739"/>
    </row>
    <row r="189" spans="9:9">
      <c r="I189" s="739"/>
    </row>
    <row r="190" spans="9:9">
      <c r="I190" s="739"/>
    </row>
    <row r="191" spans="9:9">
      <c r="I191" s="739"/>
    </row>
    <row r="192" spans="9:9">
      <c r="I192" s="739"/>
    </row>
    <row r="193" spans="9:9">
      <c r="I193" s="739"/>
    </row>
    <row r="194" spans="9:9">
      <c r="I194" s="739"/>
    </row>
    <row r="195" spans="9:9">
      <c r="I195" s="739"/>
    </row>
    <row r="196" spans="9:9">
      <c r="I196" s="739"/>
    </row>
    <row r="197" spans="9:9">
      <c r="I197" s="739"/>
    </row>
    <row r="198" spans="9:9">
      <c r="I198" s="739"/>
    </row>
    <row r="199" spans="9:9">
      <c r="I199" s="739"/>
    </row>
    <row r="200" spans="9:9">
      <c r="I200" s="739"/>
    </row>
    <row r="201" spans="9:9">
      <c r="I201" s="739"/>
    </row>
    <row r="202" spans="9:9">
      <c r="I202" s="739"/>
    </row>
    <row r="203" spans="9:9">
      <c r="I203" s="739"/>
    </row>
    <row r="204" spans="9:9">
      <c r="I204" s="739"/>
    </row>
    <row r="205" spans="9:9">
      <c r="I205" s="739"/>
    </row>
    <row r="206" spans="9:9">
      <c r="I206" s="739"/>
    </row>
    <row r="207" spans="9:9">
      <c r="I207" s="739"/>
    </row>
    <row r="208" spans="9:9">
      <c r="I208" s="739"/>
    </row>
    <row r="209" spans="9:9">
      <c r="I209" s="739"/>
    </row>
    <row r="210" spans="9:9">
      <c r="I210" s="739"/>
    </row>
    <row r="211" spans="9:9">
      <c r="I211" s="739"/>
    </row>
    <row r="212" spans="9:9">
      <c r="I212" s="739"/>
    </row>
    <row r="213" spans="9:9">
      <c r="I213" s="739"/>
    </row>
    <row r="214" spans="9:9">
      <c r="I214" s="739"/>
    </row>
    <row r="215" spans="9:9">
      <c r="I215" s="739"/>
    </row>
    <row r="216" spans="9:9">
      <c r="I216" s="739"/>
    </row>
    <row r="217" spans="9:9">
      <c r="I217" s="739"/>
    </row>
    <row r="218" spans="9:9">
      <c r="I218" s="739"/>
    </row>
    <row r="219" spans="9:9">
      <c r="I219" s="739"/>
    </row>
    <row r="220" spans="9:9">
      <c r="I220" s="739"/>
    </row>
    <row r="221" spans="9:9">
      <c r="I221" s="739"/>
    </row>
    <row r="222" spans="9:9">
      <c r="I222" s="739"/>
    </row>
    <row r="223" spans="9:9">
      <c r="I223" s="739"/>
    </row>
    <row r="224" spans="9:9">
      <c r="I224" s="739"/>
    </row>
    <row r="225" spans="9:9">
      <c r="I225" s="739"/>
    </row>
  </sheetData>
  <sheetProtection algorithmName="SHA-512" hashValue="VJPGWGnQO4paW5a/tf12SISKtSEtrmqcMZ1mzg/Xujo/8DWd5Fm0NLfxYGW/DRXqq0iF6nM3WCXaPFMqFE7JBQ==" saltValue="KOhnFtPiWhpfo6beOU+5aA==" spinCount="100000" sheet="1" objects="1" scenarios="1" selectLockedCells="1"/>
  <mergeCells count="10">
    <mergeCell ref="C122:E122"/>
    <mergeCell ref="C128:E128"/>
    <mergeCell ref="C131:E131"/>
    <mergeCell ref="C151:E151"/>
    <mergeCell ref="C23:E23"/>
    <mergeCell ref="C30:E30"/>
    <mergeCell ref="C40:E40"/>
    <mergeCell ref="C62:E62"/>
    <mergeCell ref="C75:E75"/>
    <mergeCell ref="C84:E84"/>
  </mergeCells>
  <dataValidations count="2">
    <dataValidation type="custom" allowBlank="1" showInputMessage="1" showErrorMessage="1" error="Ceno na e.m. je potrebno vnesti na dve decimalni mesti " sqref="H87:H89">
      <formula1>H87=ROUND(2,H87)</formula1>
    </dataValidation>
    <dataValidation type="custom" allowBlank="1" showInputMessage="1" showErrorMessage="1" error="Ceno na e.m. je potrebno vnesti na dve decimalni mesti " sqref="H90 H104:H124 H29:H55 H68:H74 H81 H86 H133:H142 H150:H152">
      <formula1>H29=ROUND(H29,2)</formula1>
    </dataValidation>
  </dataValidations>
  <printOptions gridLines="1"/>
  <pageMargins left="1.1811023622047245" right="0.51181102362204722" top="0.78740157480314965" bottom="0.78740157480314965" header="0.51181102362204722" footer="0.51181102362204722"/>
  <pageSetup paperSize="9" scale="97" firstPageNumber="2" orientation="portrait" useFirstPageNumber="1" r:id="rId1"/>
  <headerFooter alignWithMargins="0">
    <oddFooter>&amp;R&amp;8stran &amp;"Arial CE,Krepko"&amp;10&amp;P &amp;"Arial CE,Običajno"&amp;8od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tabSelected="1" view="pageBreakPreview" topLeftCell="A69" zoomScaleNormal="100" zoomScaleSheetLayoutView="100" workbookViewId="0">
      <selection activeCell="H111" sqref="H111"/>
    </sheetView>
  </sheetViews>
  <sheetFormatPr defaultRowHeight="13.2"/>
  <cols>
    <col min="1" max="1" width="2.109375" style="867" customWidth="1"/>
    <col min="2" max="2" width="5.109375" style="868" customWidth="1"/>
    <col min="3" max="3" width="43.44140625" style="869" customWidth="1"/>
    <col min="4" max="4" width="5.6640625" style="869" customWidth="1"/>
    <col min="5" max="5" width="6.44140625" style="870" customWidth="1"/>
    <col min="6" max="6" width="10.6640625" style="870" hidden="1" customWidth="1"/>
    <col min="7" max="7" width="11.109375" style="870" hidden="1" customWidth="1"/>
    <col min="8" max="8" width="14.33203125" style="870" customWidth="1"/>
    <col min="9" max="9" width="16" style="871" customWidth="1"/>
    <col min="10" max="10" width="16.5546875" style="867" customWidth="1"/>
    <col min="11" max="256" width="9.109375" style="867"/>
    <col min="257" max="257" width="2.109375" style="867" customWidth="1"/>
    <col min="258" max="258" width="5.109375" style="867" customWidth="1"/>
    <col min="259" max="259" width="43.44140625" style="867" customWidth="1"/>
    <col min="260" max="260" width="5.6640625" style="867" customWidth="1"/>
    <col min="261" max="261" width="6.44140625" style="867" customWidth="1"/>
    <col min="262" max="263" width="0" style="867" hidden="1" customWidth="1"/>
    <col min="264" max="264" width="14.33203125" style="867" customWidth="1"/>
    <col min="265" max="265" width="16" style="867" customWidth="1"/>
    <col min="266" max="266" width="16.5546875" style="867" customWidth="1"/>
    <col min="267" max="512" width="9.109375" style="867"/>
    <col min="513" max="513" width="2.109375" style="867" customWidth="1"/>
    <col min="514" max="514" width="5.109375" style="867" customWidth="1"/>
    <col min="515" max="515" width="43.44140625" style="867" customWidth="1"/>
    <col min="516" max="516" width="5.6640625" style="867" customWidth="1"/>
    <col min="517" max="517" width="6.44140625" style="867" customWidth="1"/>
    <col min="518" max="519" width="0" style="867" hidden="1" customWidth="1"/>
    <col min="520" max="520" width="14.33203125" style="867" customWidth="1"/>
    <col min="521" max="521" width="16" style="867" customWidth="1"/>
    <col min="522" max="522" width="16.5546875" style="867" customWidth="1"/>
    <col min="523" max="768" width="9.109375" style="867"/>
    <col min="769" max="769" width="2.109375" style="867" customWidth="1"/>
    <col min="770" max="770" width="5.109375" style="867" customWidth="1"/>
    <col min="771" max="771" width="43.44140625" style="867" customWidth="1"/>
    <col min="772" max="772" width="5.6640625" style="867" customWidth="1"/>
    <col min="773" max="773" width="6.44140625" style="867" customWidth="1"/>
    <col min="774" max="775" width="0" style="867" hidden="1" customWidth="1"/>
    <col min="776" max="776" width="14.33203125" style="867" customWidth="1"/>
    <col min="777" max="777" width="16" style="867" customWidth="1"/>
    <col min="778" max="778" width="16.5546875" style="867" customWidth="1"/>
    <col min="779" max="1024" width="9.109375" style="867"/>
    <col min="1025" max="1025" width="2.109375" style="867" customWidth="1"/>
    <col min="1026" max="1026" width="5.109375" style="867" customWidth="1"/>
    <col min="1027" max="1027" width="43.44140625" style="867" customWidth="1"/>
    <col min="1028" max="1028" width="5.6640625" style="867" customWidth="1"/>
    <col min="1029" max="1029" width="6.44140625" style="867" customWidth="1"/>
    <col min="1030" max="1031" width="0" style="867" hidden="1" customWidth="1"/>
    <col min="1032" max="1032" width="14.33203125" style="867" customWidth="1"/>
    <col min="1033" max="1033" width="16" style="867" customWidth="1"/>
    <col min="1034" max="1034" width="16.5546875" style="867" customWidth="1"/>
    <col min="1035" max="1280" width="9.109375" style="867"/>
    <col min="1281" max="1281" width="2.109375" style="867" customWidth="1"/>
    <col min="1282" max="1282" width="5.109375" style="867" customWidth="1"/>
    <col min="1283" max="1283" width="43.44140625" style="867" customWidth="1"/>
    <col min="1284" max="1284" width="5.6640625" style="867" customWidth="1"/>
    <col min="1285" max="1285" width="6.44140625" style="867" customWidth="1"/>
    <col min="1286" max="1287" width="0" style="867" hidden="1" customWidth="1"/>
    <col min="1288" max="1288" width="14.33203125" style="867" customWidth="1"/>
    <col min="1289" max="1289" width="16" style="867" customWidth="1"/>
    <col min="1290" max="1290" width="16.5546875" style="867" customWidth="1"/>
    <col min="1291" max="1536" width="9.109375" style="867"/>
    <col min="1537" max="1537" width="2.109375" style="867" customWidth="1"/>
    <col min="1538" max="1538" width="5.109375" style="867" customWidth="1"/>
    <col min="1539" max="1539" width="43.44140625" style="867" customWidth="1"/>
    <col min="1540" max="1540" width="5.6640625" style="867" customWidth="1"/>
    <col min="1541" max="1541" width="6.44140625" style="867" customWidth="1"/>
    <col min="1542" max="1543" width="0" style="867" hidden="1" customWidth="1"/>
    <col min="1544" max="1544" width="14.33203125" style="867" customWidth="1"/>
    <col min="1545" max="1545" width="16" style="867" customWidth="1"/>
    <col min="1546" max="1546" width="16.5546875" style="867" customWidth="1"/>
    <col min="1547" max="1792" width="9.109375" style="867"/>
    <col min="1793" max="1793" width="2.109375" style="867" customWidth="1"/>
    <col min="1794" max="1794" width="5.109375" style="867" customWidth="1"/>
    <col min="1795" max="1795" width="43.44140625" style="867" customWidth="1"/>
    <col min="1796" max="1796" width="5.6640625" style="867" customWidth="1"/>
    <col min="1797" max="1797" width="6.44140625" style="867" customWidth="1"/>
    <col min="1798" max="1799" width="0" style="867" hidden="1" customWidth="1"/>
    <col min="1800" max="1800" width="14.33203125" style="867" customWidth="1"/>
    <col min="1801" max="1801" width="16" style="867" customWidth="1"/>
    <col min="1802" max="1802" width="16.5546875" style="867" customWidth="1"/>
    <col min="1803" max="2048" width="9.109375" style="867"/>
    <col min="2049" max="2049" width="2.109375" style="867" customWidth="1"/>
    <col min="2050" max="2050" width="5.109375" style="867" customWidth="1"/>
    <col min="2051" max="2051" width="43.44140625" style="867" customWidth="1"/>
    <col min="2052" max="2052" width="5.6640625" style="867" customWidth="1"/>
    <col min="2053" max="2053" width="6.44140625" style="867" customWidth="1"/>
    <col min="2054" max="2055" width="0" style="867" hidden="1" customWidth="1"/>
    <col min="2056" max="2056" width="14.33203125" style="867" customWidth="1"/>
    <col min="2057" max="2057" width="16" style="867" customWidth="1"/>
    <col min="2058" max="2058" width="16.5546875" style="867" customWidth="1"/>
    <col min="2059" max="2304" width="9.109375" style="867"/>
    <col min="2305" max="2305" width="2.109375" style="867" customWidth="1"/>
    <col min="2306" max="2306" width="5.109375" style="867" customWidth="1"/>
    <col min="2307" max="2307" width="43.44140625" style="867" customWidth="1"/>
    <col min="2308" max="2308" width="5.6640625" style="867" customWidth="1"/>
    <col min="2309" max="2309" width="6.44140625" style="867" customWidth="1"/>
    <col min="2310" max="2311" width="0" style="867" hidden="1" customWidth="1"/>
    <col min="2312" max="2312" width="14.33203125" style="867" customWidth="1"/>
    <col min="2313" max="2313" width="16" style="867" customWidth="1"/>
    <col min="2314" max="2314" width="16.5546875" style="867" customWidth="1"/>
    <col min="2315" max="2560" width="9.109375" style="867"/>
    <col min="2561" max="2561" width="2.109375" style="867" customWidth="1"/>
    <col min="2562" max="2562" width="5.109375" style="867" customWidth="1"/>
    <col min="2563" max="2563" width="43.44140625" style="867" customWidth="1"/>
    <col min="2564" max="2564" width="5.6640625" style="867" customWidth="1"/>
    <col min="2565" max="2565" width="6.44140625" style="867" customWidth="1"/>
    <col min="2566" max="2567" width="0" style="867" hidden="1" customWidth="1"/>
    <col min="2568" max="2568" width="14.33203125" style="867" customWidth="1"/>
    <col min="2569" max="2569" width="16" style="867" customWidth="1"/>
    <col min="2570" max="2570" width="16.5546875" style="867" customWidth="1"/>
    <col min="2571" max="2816" width="9.109375" style="867"/>
    <col min="2817" max="2817" width="2.109375" style="867" customWidth="1"/>
    <col min="2818" max="2818" width="5.109375" style="867" customWidth="1"/>
    <col min="2819" max="2819" width="43.44140625" style="867" customWidth="1"/>
    <col min="2820" max="2820" width="5.6640625" style="867" customWidth="1"/>
    <col min="2821" max="2821" width="6.44140625" style="867" customWidth="1"/>
    <col min="2822" max="2823" width="0" style="867" hidden="1" customWidth="1"/>
    <col min="2824" max="2824" width="14.33203125" style="867" customWidth="1"/>
    <col min="2825" max="2825" width="16" style="867" customWidth="1"/>
    <col min="2826" max="2826" width="16.5546875" style="867" customWidth="1"/>
    <col min="2827" max="3072" width="9.109375" style="867"/>
    <col min="3073" max="3073" width="2.109375" style="867" customWidth="1"/>
    <col min="3074" max="3074" width="5.109375" style="867" customWidth="1"/>
    <col min="3075" max="3075" width="43.44140625" style="867" customWidth="1"/>
    <col min="3076" max="3076" width="5.6640625" style="867" customWidth="1"/>
    <col min="3077" max="3077" width="6.44140625" style="867" customWidth="1"/>
    <col min="3078" max="3079" width="0" style="867" hidden="1" customWidth="1"/>
    <col min="3080" max="3080" width="14.33203125" style="867" customWidth="1"/>
    <col min="3081" max="3081" width="16" style="867" customWidth="1"/>
    <col min="3082" max="3082" width="16.5546875" style="867" customWidth="1"/>
    <col min="3083" max="3328" width="9.109375" style="867"/>
    <col min="3329" max="3329" width="2.109375" style="867" customWidth="1"/>
    <col min="3330" max="3330" width="5.109375" style="867" customWidth="1"/>
    <col min="3331" max="3331" width="43.44140625" style="867" customWidth="1"/>
    <col min="3332" max="3332" width="5.6640625" style="867" customWidth="1"/>
    <col min="3333" max="3333" width="6.44140625" style="867" customWidth="1"/>
    <col min="3334" max="3335" width="0" style="867" hidden="1" customWidth="1"/>
    <col min="3336" max="3336" width="14.33203125" style="867" customWidth="1"/>
    <col min="3337" max="3337" width="16" style="867" customWidth="1"/>
    <col min="3338" max="3338" width="16.5546875" style="867" customWidth="1"/>
    <col min="3339" max="3584" width="9.109375" style="867"/>
    <col min="3585" max="3585" width="2.109375" style="867" customWidth="1"/>
    <col min="3586" max="3586" width="5.109375" style="867" customWidth="1"/>
    <col min="3587" max="3587" width="43.44140625" style="867" customWidth="1"/>
    <col min="3588" max="3588" width="5.6640625" style="867" customWidth="1"/>
    <col min="3589" max="3589" width="6.44140625" style="867" customWidth="1"/>
    <col min="3590" max="3591" width="0" style="867" hidden="1" customWidth="1"/>
    <col min="3592" max="3592" width="14.33203125" style="867" customWidth="1"/>
    <col min="3593" max="3593" width="16" style="867" customWidth="1"/>
    <col min="3594" max="3594" width="16.5546875" style="867" customWidth="1"/>
    <col min="3595" max="3840" width="9.109375" style="867"/>
    <col min="3841" max="3841" width="2.109375" style="867" customWidth="1"/>
    <col min="3842" max="3842" width="5.109375" style="867" customWidth="1"/>
    <col min="3843" max="3843" width="43.44140625" style="867" customWidth="1"/>
    <col min="3844" max="3844" width="5.6640625" style="867" customWidth="1"/>
    <col min="3845" max="3845" width="6.44140625" style="867" customWidth="1"/>
    <col min="3846" max="3847" width="0" style="867" hidden="1" customWidth="1"/>
    <col min="3848" max="3848" width="14.33203125" style="867" customWidth="1"/>
    <col min="3849" max="3849" width="16" style="867" customWidth="1"/>
    <col min="3850" max="3850" width="16.5546875" style="867" customWidth="1"/>
    <col min="3851" max="4096" width="9.109375" style="867"/>
    <col min="4097" max="4097" width="2.109375" style="867" customWidth="1"/>
    <col min="4098" max="4098" width="5.109375" style="867" customWidth="1"/>
    <col min="4099" max="4099" width="43.44140625" style="867" customWidth="1"/>
    <col min="4100" max="4100" width="5.6640625" style="867" customWidth="1"/>
    <col min="4101" max="4101" width="6.44140625" style="867" customWidth="1"/>
    <col min="4102" max="4103" width="0" style="867" hidden="1" customWidth="1"/>
    <col min="4104" max="4104" width="14.33203125" style="867" customWidth="1"/>
    <col min="4105" max="4105" width="16" style="867" customWidth="1"/>
    <col min="4106" max="4106" width="16.5546875" style="867" customWidth="1"/>
    <col min="4107" max="4352" width="9.109375" style="867"/>
    <col min="4353" max="4353" width="2.109375" style="867" customWidth="1"/>
    <col min="4354" max="4354" width="5.109375" style="867" customWidth="1"/>
    <col min="4355" max="4355" width="43.44140625" style="867" customWidth="1"/>
    <col min="4356" max="4356" width="5.6640625" style="867" customWidth="1"/>
    <col min="4357" max="4357" width="6.44140625" style="867" customWidth="1"/>
    <col min="4358" max="4359" width="0" style="867" hidden="1" customWidth="1"/>
    <col min="4360" max="4360" width="14.33203125" style="867" customWidth="1"/>
    <col min="4361" max="4361" width="16" style="867" customWidth="1"/>
    <col min="4362" max="4362" width="16.5546875" style="867" customWidth="1"/>
    <col min="4363" max="4608" width="9.109375" style="867"/>
    <col min="4609" max="4609" width="2.109375" style="867" customWidth="1"/>
    <col min="4610" max="4610" width="5.109375" style="867" customWidth="1"/>
    <col min="4611" max="4611" width="43.44140625" style="867" customWidth="1"/>
    <col min="4612" max="4612" width="5.6640625" style="867" customWidth="1"/>
    <col min="4613" max="4613" width="6.44140625" style="867" customWidth="1"/>
    <col min="4614" max="4615" width="0" style="867" hidden="1" customWidth="1"/>
    <col min="4616" max="4616" width="14.33203125" style="867" customWidth="1"/>
    <col min="4617" max="4617" width="16" style="867" customWidth="1"/>
    <col min="4618" max="4618" width="16.5546875" style="867" customWidth="1"/>
    <col min="4619" max="4864" width="9.109375" style="867"/>
    <col min="4865" max="4865" width="2.109375" style="867" customWidth="1"/>
    <col min="4866" max="4866" width="5.109375" style="867" customWidth="1"/>
    <col min="4867" max="4867" width="43.44140625" style="867" customWidth="1"/>
    <col min="4868" max="4868" width="5.6640625" style="867" customWidth="1"/>
    <col min="4869" max="4869" width="6.44140625" style="867" customWidth="1"/>
    <col min="4870" max="4871" width="0" style="867" hidden="1" customWidth="1"/>
    <col min="4872" max="4872" width="14.33203125" style="867" customWidth="1"/>
    <col min="4873" max="4873" width="16" style="867" customWidth="1"/>
    <col min="4874" max="4874" width="16.5546875" style="867" customWidth="1"/>
    <col min="4875" max="5120" width="9.109375" style="867"/>
    <col min="5121" max="5121" width="2.109375" style="867" customWidth="1"/>
    <col min="5122" max="5122" width="5.109375" style="867" customWidth="1"/>
    <col min="5123" max="5123" width="43.44140625" style="867" customWidth="1"/>
    <col min="5124" max="5124" width="5.6640625" style="867" customWidth="1"/>
    <col min="5125" max="5125" width="6.44140625" style="867" customWidth="1"/>
    <col min="5126" max="5127" width="0" style="867" hidden="1" customWidth="1"/>
    <col min="5128" max="5128" width="14.33203125" style="867" customWidth="1"/>
    <col min="5129" max="5129" width="16" style="867" customWidth="1"/>
    <col min="5130" max="5130" width="16.5546875" style="867" customWidth="1"/>
    <col min="5131" max="5376" width="9.109375" style="867"/>
    <col min="5377" max="5377" width="2.109375" style="867" customWidth="1"/>
    <col min="5378" max="5378" width="5.109375" style="867" customWidth="1"/>
    <col min="5379" max="5379" width="43.44140625" style="867" customWidth="1"/>
    <col min="5380" max="5380" width="5.6640625" style="867" customWidth="1"/>
    <col min="5381" max="5381" width="6.44140625" style="867" customWidth="1"/>
    <col min="5382" max="5383" width="0" style="867" hidden="1" customWidth="1"/>
    <col min="5384" max="5384" width="14.33203125" style="867" customWidth="1"/>
    <col min="5385" max="5385" width="16" style="867" customWidth="1"/>
    <col min="5386" max="5386" width="16.5546875" style="867" customWidth="1"/>
    <col min="5387" max="5632" width="9.109375" style="867"/>
    <col min="5633" max="5633" width="2.109375" style="867" customWidth="1"/>
    <col min="5634" max="5634" width="5.109375" style="867" customWidth="1"/>
    <col min="5635" max="5635" width="43.44140625" style="867" customWidth="1"/>
    <col min="5636" max="5636" width="5.6640625" style="867" customWidth="1"/>
    <col min="5637" max="5637" width="6.44140625" style="867" customWidth="1"/>
    <col min="5638" max="5639" width="0" style="867" hidden="1" customWidth="1"/>
    <col min="5640" max="5640" width="14.33203125" style="867" customWidth="1"/>
    <col min="5641" max="5641" width="16" style="867" customWidth="1"/>
    <col min="5642" max="5642" width="16.5546875" style="867" customWidth="1"/>
    <col min="5643" max="5888" width="9.109375" style="867"/>
    <col min="5889" max="5889" width="2.109375" style="867" customWidth="1"/>
    <col min="5890" max="5890" width="5.109375" style="867" customWidth="1"/>
    <col min="5891" max="5891" width="43.44140625" style="867" customWidth="1"/>
    <col min="5892" max="5892" width="5.6640625" style="867" customWidth="1"/>
    <col min="5893" max="5893" width="6.44140625" style="867" customWidth="1"/>
    <col min="5894" max="5895" width="0" style="867" hidden="1" customWidth="1"/>
    <col min="5896" max="5896" width="14.33203125" style="867" customWidth="1"/>
    <col min="5897" max="5897" width="16" style="867" customWidth="1"/>
    <col min="5898" max="5898" width="16.5546875" style="867" customWidth="1"/>
    <col min="5899" max="6144" width="9.109375" style="867"/>
    <col min="6145" max="6145" width="2.109375" style="867" customWidth="1"/>
    <col min="6146" max="6146" width="5.109375" style="867" customWidth="1"/>
    <col min="6147" max="6147" width="43.44140625" style="867" customWidth="1"/>
    <col min="6148" max="6148" width="5.6640625" style="867" customWidth="1"/>
    <col min="6149" max="6149" width="6.44140625" style="867" customWidth="1"/>
    <col min="6150" max="6151" width="0" style="867" hidden="1" customWidth="1"/>
    <col min="6152" max="6152" width="14.33203125" style="867" customWidth="1"/>
    <col min="6153" max="6153" width="16" style="867" customWidth="1"/>
    <col min="6154" max="6154" width="16.5546875" style="867" customWidth="1"/>
    <col min="6155" max="6400" width="9.109375" style="867"/>
    <col min="6401" max="6401" width="2.109375" style="867" customWidth="1"/>
    <col min="6402" max="6402" width="5.109375" style="867" customWidth="1"/>
    <col min="6403" max="6403" width="43.44140625" style="867" customWidth="1"/>
    <col min="6404" max="6404" width="5.6640625" style="867" customWidth="1"/>
    <col min="6405" max="6405" width="6.44140625" style="867" customWidth="1"/>
    <col min="6406" max="6407" width="0" style="867" hidden="1" customWidth="1"/>
    <col min="6408" max="6408" width="14.33203125" style="867" customWidth="1"/>
    <col min="6409" max="6409" width="16" style="867" customWidth="1"/>
    <col min="6410" max="6410" width="16.5546875" style="867" customWidth="1"/>
    <col min="6411" max="6656" width="9.109375" style="867"/>
    <col min="6657" max="6657" width="2.109375" style="867" customWidth="1"/>
    <col min="6658" max="6658" width="5.109375" style="867" customWidth="1"/>
    <col min="6659" max="6659" width="43.44140625" style="867" customWidth="1"/>
    <col min="6660" max="6660" width="5.6640625" style="867" customWidth="1"/>
    <col min="6661" max="6661" width="6.44140625" style="867" customWidth="1"/>
    <col min="6662" max="6663" width="0" style="867" hidden="1" customWidth="1"/>
    <col min="6664" max="6664" width="14.33203125" style="867" customWidth="1"/>
    <col min="6665" max="6665" width="16" style="867" customWidth="1"/>
    <col min="6666" max="6666" width="16.5546875" style="867" customWidth="1"/>
    <col min="6667" max="6912" width="9.109375" style="867"/>
    <col min="6913" max="6913" width="2.109375" style="867" customWidth="1"/>
    <col min="6914" max="6914" width="5.109375" style="867" customWidth="1"/>
    <col min="6915" max="6915" width="43.44140625" style="867" customWidth="1"/>
    <col min="6916" max="6916" width="5.6640625" style="867" customWidth="1"/>
    <col min="6917" max="6917" width="6.44140625" style="867" customWidth="1"/>
    <col min="6918" max="6919" width="0" style="867" hidden="1" customWidth="1"/>
    <col min="6920" max="6920" width="14.33203125" style="867" customWidth="1"/>
    <col min="6921" max="6921" width="16" style="867" customWidth="1"/>
    <col min="6922" max="6922" width="16.5546875" style="867" customWidth="1"/>
    <col min="6923" max="7168" width="9.109375" style="867"/>
    <col min="7169" max="7169" width="2.109375" style="867" customWidth="1"/>
    <col min="7170" max="7170" width="5.109375" style="867" customWidth="1"/>
    <col min="7171" max="7171" width="43.44140625" style="867" customWidth="1"/>
    <col min="7172" max="7172" width="5.6640625" style="867" customWidth="1"/>
    <col min="7173" max="7173" width="6.44140625" style="867" customWidth="1"/>
    <col min="7174" max="7175" width="0" style="867" hidden="1" customWidth="1"/>
    <col min="7176" max="7176" width="14.33203125" style="867" customWidth="1"/>
    <col min="7177" max="7177" width="16" style="867" customWidth="1"/>
    <col min="7178" max="7178" width="16.5546875" style="867" customWidth="1"/>
    <col min="7179" max="7424" width="9.109375" style="867"/>
    <col min="7425" max="7425" width="2.109375" style="867" customWidth="1"/>
    <col min="7426" max="7426" width="5.109375" style="867" customWidth="1"/>
    <col min="7427" max="7427" width="43.44140625" style="867" customWidth="1"/>
    <col min="7428" max="7428" width="5.6640625" style="867" customWidth="1"/>
    <col min="7429" max="7429" width="6.44140625" style="867" customWidth="1"/>
    <col min="7430" max="7431" width="0" style="867" hidden="1" customWidth="1"/>
    <col min="7432" max="7432" width="14.33203125" style="867" customWidth="1"/>
    <col min="7433" max="7433" width="16" style="867" customWidth="1"/>
    <col min="7434" max="7434" width="16.5546875" style="867" customWidth="1"/>
    <col min="7435" max="7680" width="9.109375" style="867"/>
    <col min="7681" max="7681" width="2.109375" style="867" customWidth="1"/>
    <col min="7682" max="7682" width="5.109375" style="867" customWidth="1"/>
    <col min="7683" max="7683" width="43.44140625" style="867" customWidth="1"/>
    <col min="7684" max="7684" width="5.6640625" style="867" customWidth="1"/>
    <col min="7685" max="7685" width="6.44140625" style="867" customWidth="1"/>
    <col min="7686" max="7687" width="0" style="867" hidden="1" customWidth="1"/>
    <col min="7688" max="7688" width="14.33203125" style="867" customWidth="1"/>
    <col min="7689" max="7689" width="16" style="867" customWidth="1"/>
    <col min="7690" max="7690" width="16.5546875" style="867" customWidth="1"/>
    <col min="7691" max="7936" width="9.109375" style="867"/>
    <col min="7937" max="7937" width="2.109375" style="867" customWidth="1"/>
    <col min="7938" max="7938" width="5.109375" style="867" customWidth="1"/>
    <col min="7939" max="7939" width="43.44140625" style="867" customWidth="1"/>
    <col min="7940" max="7940" width="5.6640625" style="867" customWidth="1"/>
    <col min="7941" max="7941" width="6.44140625" style="867" customWidth="1"/>
    <col min="7942" max="7943" width="0" style="867" hidden="1" customWidth="1"/>
    <col min="7944" max="7944" width="14.33203125" style="867" customWidth="1"/>
    <col min="7945" max="7945" width="16" style="867" customWidth="1"/>
    <col min="7946" max="7946" width="16.5546875" style="867" customWidth="1"/>
    <col min="7947" max="8192" width="9.109375" style="867"/>
    <col min="8193" max="8193" width="2.109375" style="867" customWidth="1"/>
    <col min="8194" max="8194" width="5.109375" style="867" customWidth="1"/>
    <col min="8195" max="8195" width="43.44140625" style="867" customWidth="1"/>
    <col min="8196" max="8196" width="5.6640625" style="867" customWidth="1"/>
    <col min="8197" max="8197" width="6.44140625" style="867" customWidth="1"/>
    <col min="8198" max="8199" width="0" style="867" hidden="1" customWidth="1"/>
    <col min="8200" max="8200" width="14.33203125" style="867" customWidth="1"/>
    <col min="8201" max="8201" width="16" style="867" customWidth="1"/>
    <col min="8202" max="8202" width="16.5546875" style="867" customWidth="1"/>
    <col min="8203" max="8448" width="9.109375" style="867"/>
    <col min="8449" max="8449" width="2.109375" style="867" customWidth="1"/>
    <col min="8450" max="8450" width="5.109375" style="867" customWidth="1"/>
    <col min="8451" max="8451" width="43.44140625" style="867" customWidth="1"/>
    <col min="8452" max="8452" width="5.6640625" style="867" customWidth="1"/>
    <col min="8453" max="8453" width="6.44140625" style="867" customWidth="1"/>
    <col min="8454" max="8455" width="0" style="867" hidden="1" customWidth="1"/>
    <col min="8456" max="8456" width="14.33203125" style="867" customWidth="1"/>
    <col min="8457" max="8457" width="16" style="867" customWidth="1"/>
    <col min="8458" max="8458" width="16.5546875" style="867" customWidth="1"/>
    <col min="8459" max="8704" width="9.109375" style="867"/>
    <col min="8705" max="8705" width="2.109375" style="867" customWidth="1"/>
    <col min="8706" max="8706" width="5.109375" style="867" customWidth="1"/>
    <col min="8707" max="8707" width="43.44140625" style="867" customWidth="1"/>
    <col min="8708" max="8708" width="5.6640625" style="867" customWidth="1"/>
    <col min="8709" max="8709" width="6.44140625" style="867" customWidth="1"/>
    <col min="8710" max="8711" width="0" style="867" hidden="1" customWidth="1"/>
    <col min="8712" max="8712" width="14.33203125" style="867" customWidth="1"/>
    <col min="8713" max="8713" width="16" style="867" customWidth="1"/>
    <col min="8714" max="8714" width="16.5546875" style="867" customWidth="1"/>
    <col min="8715" max="8960" width="9.109375" style="867"/>
    <col min="8961" max="8961" width="2.109375" style="867" customWidth="1"/>
    <col min="8962" max="8962" width="5.109375" style="867" customWidth="1"/>
    <col min="8963" max="8963" width="43.44140625" style="867" customWidth="1"/>
    <col min="8964" max="8964" width="5.6640625" style="867" customWidth="1"/>
    <col min="8965" max="8965" width="6.44140625" style="867" customWidth="1"/>
    <col min="8966" max="8967" width="0" style="867" hidden="1" customWidth="1"/>
    <col min="8968" max="8968" width="14.33203125" style="867" customWidth="1"/>
    <col min="8969" max="8969" width="16" style="867" customWidth="1"/>
    <col min="8970" max="8970" width="16.5546875" style="867" customWidth="1"/>
    <col min="8971" max="9216" width="9.109375" style="867"/>
    <col min="9217" max="9217" width="2.109375" style="867" customWidth="1"/>
    <col min="9218" max="9218" width="5.109375" style="867" customWidth="1"/>
    <col min="9219" max="9219" width="43.44140625" style="867" customWidth="1"/>
    <col min="9220" max="9220" width="5.6640625" style="867" customWidth="1"/>
    <col min="9221" max="9221" width="6.44140625" style="867" customWidth="1"/>
    <col min="9222" max="9223" width="0" style="867" hidden="1" customWidth="1"/>
    <col min="9224" max="9224" width="14.33203125" style="867" customWidth="1"/>
    <col min="9225" max="9225" width="16" style="867" customWidth="1"/>
    <col min="9226" max="9226" width="16.5546875" style="867" customWidth="1"/>
    <col min="9227" max="9472" width="9.109375" style="867"/>
    <col min="9473" max="9473" width="2.109375" style="867" customWidth="1"/>
    <col min="9474" max="9474" width="5.109375" style="867" customWidth="1"/>
    <col min="9475" max="9475" width="43.44140625" style="867" customWidth="1"/>
    <col min="9476" max="9476" width="5.6640625" style="867" customWidth="1"/>
    <col min="9477" max="9477" width="6.44140625" style="867" customWidth="1"/>
    <col min="9478" max="9479" width="0" style="867" hidden="1" customWidth="1"/>
    <col min="9480" max="9480" width="14.33203125" style="867" customWidth="1"/>
    <col min="9481" max="9481" width="16" style="867" customWidth="1"/>
    <col min="9482" max="9482" width="16.5546875" style="867" customWidth="1"/>
    <col min="9483" max="9728" width="9.109375" style="867"/>
    <col min="9729" max="9729" width="2.109375" style="867" customWidth="1"/>
    <col min="9730" max="9730" width="5.109375" style="867" customWidth="1"/>
    <col min="9731" max="9731" width="43.44140625" style="867" customWidth="1"/>
    <col min="9732" max="9732" width="5.6640625" style="867" customWidth="1"/>
    <col min="9733" max="9733" width="6.44140625" style="867" customWidth="1"/>
    <col min="9734" max="9735" width="0" style="867" hidden="1" customWidth="1"/>
    <col min="9736" max="9736" width="14.33203125" style="867" customWidth="1"/>
    <col min="9737" max="9737" width="16" style="867" customWidth="1"/>
    <col min="9738" max="9738" width="16.5546875" style="867" customWidth="1"/>
    <col min="9739" max="9984" width="9.109375" style="867"/>
    <col min="9985" max="9985" width="2.109375" style="867" customWidth="1"/>
    <col min="9986" max="9986" width="5.109375" style="867" customWidth="1"/>
    <col min="9987" max="9987" width="43.44140625" style="867" customWidth="1"/>
    <col min="9988" max="9988" width="5.6640625" style="867" customWidth="1"/>
    <col min="9989" max="9989" width="6.44140625" style="867" customWidth="1"/>
    <col min="9990" max="9991" width="0" style="867" hidden="1" customWidth="1"/>
    <col min="9992" max="9992" width="14.33203125" style="867" customWidth="1"/>
    <col min="9993" max="9993" width="16" style="867" customWidth="1"/>
    <col min="9994" max="9994" width="16.5546875" style="867" customWidth="1"/>
    <col min="9995" max="10240" width="9.109375" style="867"/>
    <col min="10241" max="10241" width="2.109375" style="867" customWidth="1"/>
    <col min="10242" max="10242" width="5.109375" style="867" customWidth="1"/>
    <col min="10243" max="10243" width="43.44140625" style="867" customWidth="1"/>
    <col min="10244" max="10244" width="5.6640625" style="867" customWidth="1"/>
    <col min="10245" max="10245" width="6.44140625" style="867" customWidth="1"/>
    <col min="10246" max="10247" width="0" style="867" hidden="1" customWidth="1"/>
    <col min="10248" max="10248" width="14.33203125" style="867" customWidth="1"/>
    <col min="10249" max="10249" width="16" style="867" customWidth="1"/>
    <col min="10250" max="10250" width="16.5546875" style="867" customWidth="1"/>
    <col min="10251" max="10496" width="9.109375" style="867"/>
    <col min="10497" max="10497" width="2.109375" style="867" customWidth="1"/>
    <col min="10498" max="10498" width="5.109375" style="867" customWidth="1"/>
    <col min="10499" max="10499" width="43.44140625" style="867" customWidth="1"/>
    <col min="10500" max="10500" width="5.6640625" style="867" customWidth="1"/>
    <col min="10501" max="10501" width="6.44140625" style="867" customWidth="1"/>
    <col min="10502" max="10503" width="0" style="867" hidden="1" customWidth="1"/>
    <col min="10504" max="10504" width="14.33203125" style="867" customWidth="1"/>
    <col min="10505" max="10505" width="16" style="867" customWidth="1"/>
    <col min="10506" max="10506" width="16.5546875" style="867" customWidth="1"/>
    <col min="10507" max="10752" width="9.109375" style="867"/>
    <col min="10753" max="10753" width="2.109375" style="867" customWidth="1"/>
    <col min="10754" max="10754" width="5.109375" style="867" customWidth="1"/>
    <col min="10755" max="10755" width="43.44140625" style="867" customWidth="1"/>
    <col min="10756" max="10756" width="5.6640625" style="867" customWidth="1"/>
    <col min="10757" max="10757" width="6.44140625" style="867" customWidth="1"/>
    <col min="10758" max="10759" width="0" style="867" hidden="1" customWidth="1"/>
    <col min="10760" max="10760" width="14.33203125" style="867" customWidth="1"/>
    <col min="10761" max="10761" width="16" style="867" customWidth="1"/>
    <col min="10762" max="10762" width="16.5546875" style="867" customWidth="1"/>
    <col min="10763" max="11008" width="9.109375" style="867"/>
    <col min="11009" max="11009" width="2.109375" style="867" customWidth="1"/>
    <col min="11010" max="11010" width="5.109375" style="867" customWidth="1"/>
    <col min="11011" max="11011" width="43.44140625" style="867" customWidth="1"/>
    <col min="11012" max="11012" width="5.6640625" style="867" customWidth="1"/>
    <col min="11013" max="11013" width="6.44140625" style="867" customWidth="1"/>
    <col min="11014" max="11015" width="0" style="867" hidden="1" customWidth="1"/>
    <col min="11016" max="11016" width="14.33203125" style="867" customWidth="1"/>
    <col min="11017" max="11017" width="16" style="867" customWidth="1"/>
    <col min="11018" max="11018" width="16.5546875" style="867" customWidth="1"/>
    <col min="11019" max="11264" width="9.109375" style="867"/>
    <col min="11265" max="11265" width="2.109375" style="867" customWidth="1"/>
    <col min="11266" max="11266" width="5.109375" style="867" customWidth="1"/>
    <col min="11267" max="11267" width="43.44140625" style="867" customWidth="1"/>
    <col min="11268" max="11268" width="5.6640625" style="867" customWidth="1"/>
    <col min="11269" max="11269" width="6.44140625" style="867" customWidth="1"/>
    <col min="11270" max="11271" width="0" style="867" hidden="1" customWidth="1"/>
    <col min="11272" max="11272" width="14.33203125" style="867" customWidth="1"/>
    <col min="11273" max="11273" width="16" style="867" customWidth="1"/>
    <col min="11274" max="11274" width="16.5546875" style="867" customWidth="1"/>
    <col min="11275" max="11520" width="9.109375" style="867"/>
    <col min="11521" max="11521" width="2.109375" style="867" customWidth="1"/>
    <col min="11522" max="11522" width="5.109375" style="867" customWidth="1"/>
    <col min="11523" max="11523" width="43.44140625" style="867" customWidth="1"/>
    <col min="11524" max="11524" width="5.6640625" style="867" customWidth="1"/>
    <col min="11525" max="11525" width="6.44140625" style="867" customWidth="1"/>
    <col min="11526" max="11527" width="0" style="867" hidden="1" customWidth="1"/>
    <col min="11528" max="11528" width="14.33203125" style="867" customWidth="1"/>
    <col min="11529" max="11529" width="16" style="867" customWidth="1"/>
    <col min="11530" max="11530" width="16.5546875" style="867" customWidth="1"/>
    <col min="11531" max="11776" width="9.109375" style="867"/>
    <col min="11777" max="11777" width="2.109375" style="867" customWidth="1"/>
    <col min="11778" max="11778" width="5.109375" style="867" customWidth="1"/>
    <col min="11779" max="11779" width="43.44140625" style="867" customWidth="1"/>
    <col min="11780" max="11780" width="5.6640625" style="867" customWidth="1"/>
    <col min="11781" max="11781" width="6.44140625" style="867" customWidth="1"/>
    <col min="11782" max="11783" width="0" style="867" hidden="1" customWidth="1"/>
    <col min="11784" max="11784" width="14.33203125" style="867" customWidth="1"/>
    <col min="11785" max="11785" width="16" style="867" customWidth="1"/>
    <col min="11786" max="11786" width="16.5546875" style="867" customWidth="1"/>
    <col min="11787" max="12032" width="9.109375" style="867"/>
    <col min="12033" max="12033" width="2.109375" style="867" customWidth="1"/>
    <col min="12034" max="12034" width="5.109375" style="867" customWidth="1"/>
    <col min="12035" max="12035" width="43.44140625" style="867" customWidth="1"/>
    <col min="12036" max="12036" width="5.6640625" style="867" customWidth="1"/>
    <col min="12037" max="12037" width="6.44140625" style="867" customWidth="1"/>
    <col min="12038" max="12039" width="0" style="867" hidden="1" customWidth="1"/>
    <col min="12040" max="12040" width="14.33203125" style="867" customWidth="1"/>
    <col min="12041" max="12041" width="16" style="867" customWidth="1"/>
    <col min="12042" max="12042" width="16.5546875" style="867" customWidth="1"/>
    <col min="12043" max="12288" width="9.109375" style="867"/>
    <col min="12289" max="12289" width="2.109375" style="867" customWidth="1"/>
    <col min="12290" max="12290" width="5.109375" style="867" customWidth="1"/>
    <col min="12291" max="12291" width="43.44140625" style="867" customWidth="1"/>
    <col min="12292" max="12292" width="5.6640625" style="867" customWidth="1"/>
    <col min="12293" max="12293" width="6.44140625" style="867" customWidth="1"/>
    <col min="12294" max="12295" width="0" style="867" hidden="1" customWidth="1"/>
    <col min="12296" max="12296" width="14.33203125" style="867" customWidth="1"/>
    <col min="12297" max="12297" width="16" style="867" customWidth="1"/>
    <col min="12298" max="12298" width="16.5546875" style="867" customWidth="1"/>
    <col min="12299" max="12544" width="9.109375" style="867"/>
    <col min="12545" max="12545" width="2.109375" style="867" customWidth="1"/>
    <col min="12546" max="12546" width="5.109375" style="867" customWidth="1"/>
    <col min="12547" max="12547" width="43.44140625" style="867" customWidth="1"/>
    <col min="12548" max="12548" width="5.6640625" style="867" customWidth="1"/>
    <col min="12549" max="12549" width="6.44140625" style="867" customWidth="1"/>
    <col min="12550" max="12551" width="0" style="867" hidden="1" customWidth="1"/>
    <col min="12552" max="12552" width="14.33203125" style="867" customWidth="1"/>
    <col min="12553" max="12553" width="16" style="867" customWidth="1"/>
    <col min="12554" max="12554" width="16.5546875" style="867" customWidth="1"/>
    <col min="12555" max="12800" width="9.109375" style="867"/>
    <col min="12801" max="12801" width="2.109375" style="867" customWidth="1"/>
    <col min="12802" max="12802" width="5.109375" style="867" customWidth="1"/>
    <col min="12803" max="12803" width="43.44140625" style="867" customWidth="1"/>
    <col min="12804" max="12804" width="5.6640625" style="867" customWidth="1"/>
    <col min="12805" max="12805" width="6.44140625" style="867" customWidth="1"/>
    <col min="12806" max="12807" width="0" style="867" hidden="1" customWidth="1"/>
    <col min="12808" max="12808" width="14.33203125" style="867" customWidth="1"/>
    <col min="12809" max="12809" width="16" style="867" customWidth="1"/>
    <col min="12810" max="12810" width="16.5546875" style="867" customWidth="1"/>
    <col min="12811" max="13056" width="9.109375" style="867"/>
    <col min="13057" max="13057" width="2.109375" style="867" customWidth="1"/>
    <col min="13058" max="13058" width="5.109375" style="867" customWidth="1"/>
    <col min="13059" max="13059" width="43.44140625" style="867" customWidth="1"/>
    <col min="13060" max="13060" width="5.6640625" style="867" customWidth="1"/>
    <col min="13061" max="13061" width="6.44140625" style="867" customWidth="1"/>
    <col min="13062" max="13063" width="0" style="867" hidden="1" customWidth="1"/>
    <col min="13064" max="13064" width="14.33203125" style="867" customWidth="1"/>
    <col min="13065" max="13065" width="16" style="867" customWidth="1"/>
    <col min="13066" max="13066" width="16.5546875" style="867" customWidth="1"/>
    <col min="13067" max="13312" width="9.109375" style="867"/>
    <col min="13313" max="13313" width="2.109375" style="867" customWidth="1"/>
    <col min="13314" max="13314" width="5.109375" style="867" customWidth="1"/>
    <col min="13315" max="13315" width="43.44140625" style="867" customWidth="1"/>
    <col min="13316" max="13316" width="5.6640625" style="867" customWidth="1"/>
    <col min="13317" max="13317" width="6.44140625" style="867" customWidth="1"/>
    <col min="13318" max="13319" width="0" style="867" hidden="1" customWidth="1"/>
    <col min="13320" max="13320" width="14.33203125" style="867" customWidth="1"/>
    <col min="13321" max="13321" width="16" style="867" customWidth="1"/>
    <col min="13322" max="13322" width="16.5546875" style="867" customWidth="1"/>
    <col min="13323" max="13568" width="9.109375" style="867"/>
    <col min="13569" max="13569" width="2.109375" style="867" customWidth="1"/>
    <col min="13570" max="13570" width="5.109375" style="867" customWidth="1"/>
    <col min="13571" max="13571" width="43.44140625" style="867" customWidth="1"/>
    <col min="13572" max="13572" width="5.6640625" style="867" customWidth="1"/>
    <col min="13573" max="13573" width="6.44140625" style="867" customWidth="1"/>
    <col min="13574" max="13575" width="0" style="867" hidden="1" customWidth="1"/>
    <col min="13576" max="13576" width="14.33203125" style="867" customWidth="1"/>
    <col min="13577" max="13577" width="16" style="867" customWidth="1"/>
    <col min="13578" max="13578" width="16.5546875" style="867" customWidth="1"/>
    <col min="13579" max="13824" width="9.109375" style="867"/>
    <col min="13825" max="13825" width="2.109375" style="867" customWidth="1"/>
    <col min="13826" max="13826" width="5.109375" style="867" customWidth="1"/>
    <col min="13827" max="13827" width="43.44140625" style="867" customWidth="1"/>
    <col min="13828" max="13828" width="5.6640625" style="867" customWidth="1"/>
    <col min="13829" max="13829" width="6.44140625" style="867" customWidth="1"/>
    <col min="13830" max="13831" width="0" style="867" hidden="1" customWidth="1"/>
    <col min="13832" max="13832" width="14.33203125" style="867" customWidth="1"/>
    <col min="13833" max="13833" width="16" style="867" customWidth="1"/>
    <col min="13834" max="13834" width="16.5546875" style="867" customWidth="1"/>
    <col min="13835" max="14080" width="9.109375" style="867"/>
    <col min="14081" max="14081" width="2.109375" style="867" customWidth="1"/>
    <col min="14082" max="14082" width="5.109375" style="867" customWidth="1"/>
    <col min="14083" max="14083" width="43.44140625" style="867" customWidth="1"/>
    <col min="14084" max="14084" width="5.6640625" style="867" customWidth="1"/>
    <col min="14085" max="14085" width="6.44140625" style="867" customWidth="1"/>
    <col min="14086" max="14087" width="0" style="867" hidden="1" customWidth="1"/>
    <col min="14088" max="14088" width="14.33203125" style="867" customWidth="1"/>
    <col min="14089" max="14089" width="16" style="867" customWidth="1"/>
    <col min="14090" max="14090" width="16.5546875" style="867" customWidth="1"/>
    <col min="14091" max="14336" width="9.109375" style="867"/>
    <col min="14337" max="14337" width="2.109375" style="867" customWidth="1"/>
    <col min="14338" max="14338" width="5.109375" style="867" customWidth="1"/>
    <col min="14339" max="14339" width="43.44140625" style="867" customWidth="1"/>
    <col min="14340" max="14340" width="5.6640625" style="867" customWidth="1"/>
    <col min="14341" max="14341" width="6.44140625" style="867" customWidth="1"/>
    <col min="14342" max="14343" width="0" style="867" hidden="1" customWidth="1"/>
    <col min="14344" max="14344" width="14.33203125" style="867" customWidth="1"/>
    <col min="14345" max="14345" width="16" style="867" customWidth="1"/>
    <col min="14346" max="14346" width="16.5546875" style="867" customWidth="1"/>
    <col min="14347" max="14592" width="9.109375" style="867"/>
    <col min="14593" max="14593" width="2.109375" style="867" customWidth="1"/>
    <col min="14594" max="14594" width="5.109375" style="867" customWidth="1"/>
    <col min="14595" max="14595" width="43.44140625" style="867" customWidth="1"/>
    <col min="14596" max="14596" width="5.6640625" style="867" customWidth="1"/>
    <col min="14597" max="14597" width="6.44140625" style="867" customWidth="1"/>
    <col min="14598" max="14599" width="0" style="867" hidden="1" customWidth="1"/>
    <col min="14600" max="14600" width="14.33203125" style="867" customWidth="1"/>
    <col min="14601" max="14601" width="16" style="867" customWidth="1"/>
    <col min="14602" max="14602" width="16.5546875" style="867" customWidth="1"/>
    <col min="14603" max="14848" width="9.109375" style="867"/>
    <col min="14849" max="14849" width="2.109375" style="867" customWidth="1"/>
    <col min="14850" max="14850" width="5.109375" style="867" customWidth="1"/>
    <col min="14851" max="14851" width="43.44140625" style="867" customWidth="1"/>
    <col min="14852" max="14852" width="5.6640625" style="867" customWidth="1"/>
    <col min="14853" max="14853" width="6.44140625" style="867" customWidth="1"/>
    <col min="14854" max="14855" width="0" style="867" hidden="1" customWidth="1"/>
    <col min="14856" max="14856" width="14.33203125" style="867" customWidth="1"/>
    <col min="14857" max="14857" width="16" style="867" customWidth="1"/>
    <col min="14858" max="14858" width="16.5546875" style="867" customWidth="1"/>
    <col min="14859" max="15104" width="9.109375" style="867"/>
    <col min="15105" max="15105" width="2.109375" style="867" customWidth="1"/>
    <col min="15106" max="15106" width="5.109375" style="867" customWidth="1"/>
    <col min="15107" max="15107" width="43.44140625" style="867" customWidth="1"/>
    <col min="15108" max="15108" width="5.6640625" style="867" customWidth="1"/>
    <col min="15109" max="15109" width="6.44140625" style="867" customWidth="1"/>
    <col min="15110" max="15111" width="0" style="867" hidden="1" customWidth="1"/>
    <col min="15112" max="15112" width="14.33203125" style="867" customWidth="1"/>
    <col min="15113" max="15113" width="16" style="867" customWidth="1"/>
    <col min="15114" max="15114" width="16.5546875" style="867" customWidth="1"/>
    <col min="15115" max="15360" width="9.109375" style="867"/>
    <col min="15361" max="15361" width="2.109375" style="867" customWidth="1"/>
    <col min="15362" max="15362" width="5.109375" style="867" customWidth="1"/>
    <col min="15363" max="15363" width="43.44140625" style="867" customWidth="1"/>
    <col min="15364" max="15364" width="5.6640625" style="867" customWidth="1"/>
    <col min="15365" max="15365" width="6.44140625" style="867" customWidth="1"/>
    <col min="15366" max="15367" width="0" style="867" hidden="1" customWidth="1"/>
    <col min="15368" max="15368" width="14.33203125" style="867" customWidth="1"/>
    <col min="15369" max="15369" width="16" style="867" customWidth="1"/>
    <col min="15370" max="15370" width="16.5546875" style="867" customWidth="1"/>
    <col min="15371" max="15616" width="9.109375" style="867"/>
    <col min="15617" max="15617" width="2.109375" style="867" customWidth="1"/>
    <col min="15618" max="15618" width="5.109375" style="867" customWidth="1"/>
    <col min="15619" max="15619" width="43.44140625" style="867" customWidth="1"/>
    <col min="15620" max="15620" width="5.6640625" style="867" customWidth="1"/>
    <col min="15621" max="15621" width="6.44140625" style="867" customWidth="1"/>
    <col min="15622" max="15623" width="0" style="867" hidden="1" customWidth="1"/>
    <col min="15624" max="15624" width="14.33203125" style="867" customWidth="1"/>
    <col min="15625" max="15625" width="16" style="867" customWidth="1"/>
    <col min="15626" max="15626" width="16.5546875" style="867" customWidth="1"/>
    <col min="15627" max="15872" width="9.109375" style="867"/>
    <col min="15873" max="15873" width="2.109375" style="867" customWidth="1"/>
    <col min="15874" max="15874" width="5.109375" style="867" customWidth="1"/>
    <col min="15875" max="15875" width="43.44140625" style="867" customWidth="1"/>
    <col min="15876" max="15876" width="5.6640625" style="867" customWidth="1"/>
    <col min="15877" max="15877" width="6.44140625" style="867" customWidth="1"/>
    <col min="15878" max="15879" width="0" style="867" hidden="1" customWidth="1"/>
    <col min="15880" max="15880" width="14.33203125" style="867" customWidth="1"/>
    <col min="15881" max="15881" width="16" style="867" customWidth="1"/>
    <col min="15882" max="15882" width="16.5546875" style="867" customWidth="1"/>
    <col min="15883" max="16128" width="9.109375" style="867"/>
    <col min="16129" max="16129" width="2.109375" style="867" customWidth="1"/>
    <col min="16130" max="16130" width="5.109375" style="867" customWidth="1"/>
    <col min="16131" max="16131" width="43.44140625" style="867" customWidth="1"/>
    <col min="16132" max="16132" width="5.6640625" style="867" customWidth="1"/>
    <col min="16133" max="16133" width="6.44140625" style="867" customWidth="1"/>
    <col min="16134" max="16135" width="0" style="867" hidden="1" customWidth="1"/>
    <col min="16136" max="16136" width="14.33203125" style="867" customWidth="1"/>
    <col min="16137" max="16137" width="16" style="867" customWidth="1"/>
    <col min="16138" max="16138" width="16.5546875" style="867" customWidth="1"/>
    <col min="16139" max="16384" width="9.109375" style="867"/>
  </cols>
  <sheetData>
    <row r="1" spans="1:13" s="838" customFormat="1">
      <c r="A1" s="837"/>
      <c r="C1" s="838" t="s">
        <v>786</v>
      </c>
      <c r="F1" s="837"/>
      <c r="J1" s="837"/>
      <c r="K1" s="839"/>
      <c r="L1" s="839"/>
      <c r="M1" s="839"/>
    </row>
    <row r="2" spans="1:13" s="838" customFormat="1">
      <c r="B2" s="840"/>
      <c r="C2" s="841"/>
      <c r="D2" s="841"/>
      <c r="E2" s="842"/>
      <c r="F2" s="842"/>
      <c r="G2" s="842"/>
      <c r="H2" s="843"/>
      <c r="I2" s="872"/>
    </row>
    <row r="3" spans="1:13" s="838" customFormat="1">
      <c r="B3" s="845" t="s">
        <v>366</v>
      </c>
      <c r="C3" s="846" t="s">
        <v>787</v>
      </c>
      <c r="D3" s="846"/>
      <c r="E3" s="847"/>
      <c r="F3" s="848"/>
      <c r="G3" s="848"/>
      <c r="H3" s="848"/>
      <c r="I3" s="837"/>
    </row>
    <row r="4" spans="1:13" s="838" customFormat="1" ht="12.75" customHeight="1">
      <c r="B4" s="840"/>
      <c r="C4" s="846"/>
      <c r="D4" s="849" t="s">
        <v>788</v>
      </c>
      <c r="E4" s="850" t="s">
        <v>789</v>
      </c>
      <c r="F4" s="849" t="s">
        <v>790</v>
      </c>
      <c r="G4" s="849" t="s">
        <v>791</v>
      </c>
      <c r="H4" s="849" t="s">
        <v>792</v>
      </c>
      <c r="I4" s="851" t="s">
        <v>793</v>
      </c>
    </row>
    <row r="5" spans="1:13" s="838" customFormat="1" ht="12.75" customHeight="1">
      <c r="B5" s="840"/>
      <c r="C5" s="846"/>
      <c r="D5" s="849"/>
      <c r="E5" s="850"/>
      <c r="F5" s="849"/>
      <c r="G5" s="849"/>
      <c r="H5" s="849"/>
      <c r="I5" s="851"/>
    </row>
    <row r="6" spans="1:13" s="386" customFormat="1" ht="41.25" customHeight="1">
      <c r="B6" s="887" t="s">
        <v>10</v>
      </c>
      <c r="C6" s="888" t="s">
        <v>794</v>
      </c>
      <c r="D6" s="889" t="s">
        <v>764</v>
      </c>
      <c r="E6" s="890">
        <v>1</v>
      </c>
      <c r="F6" s="891"/>
      <c r="G6" s="891"/>
      <c r="H6" s="1918"/>
      <c r="I6" s="891">
        <f>E6*H6</f>
        <v>0</v>
      </c>
    </row>
    <row r="7" spans="1:13" s="386" customFormat="1" ht="12" customHeight="1">
      <c r="B7" s="887"/>
      <c r="C7" s="888"/>
      <c r="D7" s="889"/>
      <c r="E7" s="890"/>
      <c r="F7" s="891"/>
      <c r="G7" s="891"/>
      <c r="H7" s="1918"/>
      <c r="I7" s="891"/>
    </row>
    <row r="8" spans="1:13" s="386" customFormat="1" ht="14.25" customHeight="1">
      <c r="B8" s="887" t="s">
        <v>8</v>
      </c>
      <c r="C8" s="888" t="s">
        <v>795</v>
      </c>
      <c r="D8" s="889" t="s">
        <v>701</v>
      </c>
      <c r="E8" s="890">
        <v>201</v>
      </c>
      <c r="F8" s="891"/>
      <c r="G8" s="893"/>
      <c r="H8" s="1918"/>
      <c r="I8" s="891">
        <f t="shared" ref="I8:I58" si="0">E8*H8</f>
        <v>0</v>
      </c>
    </row>
    <row r="9" spans="1:13" s="386" customFormat="1">
      <c r="B9" s="887"/>
      <c r="C9" s="888"/>
      <c r="D9" s="889"/>
      <c r="E9" s="890"/>
      <c r="F9" s="891"/>
      <c r="G9" s="893"/>
      <c r="H9" s="1918"/>
      <c r="I9" s="891"/>
    </row>
    <row r="10" spans="1:13" s="386" customFormat="1" ht="26.25" customHeight="1">
      <c r="B10" s="887" t="s">
        <v>240</v>
      </c>
      <c r="C10" s="888" t="s">
        <v>796</v>
      </c>
      <c r="D10" s="889" t="s">
        <v>701</v>
      </c>
      <c r="E10" s="890">
        <v>60</v>
      </c>
      <c r="F10" s="891">
        <v>186</v>
      </c>
      <c r="G10" s="891"/>
      <c r="H10" s="1918"/>
      <c r="I10" s="891">
        <f t="shared" si="0"/>
        <v>0</v>
      </c>
    </row>
    <row r="11" spans="1:13" s="386" customFormat="1">
      <c r="B11" s="887"/>
      <c r="C11" s="888"/>
      <c r="D11" s="889"/>
      <c r="E11" s="890"/>
      <c r="F11" s="891"/>
      <c r="G11" s="893"/>
      <c r="H11" s="1918"/>
      <c r="I11" s="891"/>
    </row>
    <row r="12" spans="1:13" s="386" customFormat="1" ht="80.25" customHeight="1">
      <c r="B12" s="887" t="s">
        <v>6</v>
      </c>
      <c r="C12" s="888" t="s">
        <v>797</v>
      </c>
      <c r="D12" s="889" t="s">
        <v>764</v>
      </c>
      <c r="E12" s="890">
        <v>1</v>
      </c>
      <c r="F12" s="891">
        <v>186</v>
      </c>
      <c r="G12" s="891"/>
      <c r="H12" s="1918"/>
      <c r="I12" s="891">
        <f t="shared" si="0"/>
        <v>0</v>
      </c>
    </row>
    <row r="13" spans="1:13" s="386" customFormat="1">
      <c r="B13" s="887"/>
      <c r="C13" s="888"/>
      <c r="D13" s="889"/>
      <c r="E13" s="890"/>
      <c r="F13" s="891"/>
      <c r="G13" s="891"/>
      <c r="H13" s="1918"/>
      <c r="I13" s="891"/>
    </row>
    <row r="14" spans="1:13" s="386" customFormat="1">
      <c r="B14" s="887" t="s">
        <v>5</v>
      </c>
      <c r="C14" s="888" t="s">
        <v>798</v>
      </c>
      <c r="D14" s="889" t="s">
        <v>701</v>
      </c>
      <c r="E14" s="890">
        <v>81</v>
      </c>
      <c r="F14" s="891"/>
      <c r="G14" s="891"/>
      <c r="H14" s="1918"/>
      <c r="I14" s="891">
        <f t="shared" si="0"/>
        <v>0</v>
      </c>
    </row>
    <row r="15" spans="1:13" s="386" customFormat="1">
      <c r="B15" s="887"/>
      <c r="C15" s="888"/>
      <c r="D15" s="888"/>
      <c r="E15" s="890"/>
      <c r="F15" s="891"/>
      <c r="G15" s="891"/>
      <c r="H15" s="1918"/>
      <c r="I15" s="891"/>
    </row>
    <row r="16" spans="1:13" s="386" customFormat="1" ht="26.4">
      <c r="B16" s="887" t="s">
        <v>4</v>
      </c>
      <c r="C16" s="888" t="s">
        <v>799</v>
      </c>
      <c r="D16" s="889" t="s">
        <v>701</v>
      </c>
      <c r="E16" s="890">
        <v>88</v>
      </c>
      <c r="F16" s="891"/>
      <c r="G16" s="891"/>
      <c r="H16" s="1918"/>
      <c r="I16" s="891">
        <f t="shared" si="0"/>
        <v>0</v>
      </c>
    </row>
    <row r="17" spans="2:10" s="386" customFormat="1">
      <c r="B17" s="887"/>
      <c r="C17" s="888"/>
      <c r="D17" s="889"/>
      <c r="E17" s="890"/>
      <c r="F17" s="891"/>
      <c r="G17" s="891"/>
      <c r="H17" s="1918"/>
      <c r="I17" s="891"/>
    </row>
    <row r="18" spans="2:10" s="386" customFormat="1" ht="26.4">
      <c r="B18" s="887" t="s">
        <v>232</v>
      </c>
      <c r="C18" s="888" t="s">
        <v>800</v>
      </c>
      <c r="D18" s="889" t="s">
        <v>11</v>
      </c>
      <c r="E18" s="890">
        <v>5</v>
      </c>
      <c r="F18" s="891"/>
      <c r="G18" s="891"/>
      <c r="H18" s="1918"/>
      <c r="I18" s="891">
        <f t="shared" si="0"/>
        <v>0</v>
      </c>
    </row>
    <row r="19" spans="2:10" s="386" customFormat="1" ht="12.75" customHeight="1">
      <c r="B19" s="887"/>
      <c r="C19" s="888"/>
      <c r="D19" s="889"/>
      <c r="E19" s="890"/>
      <c r="F19" s="891"/>
      <c r="G19" s="891"/>
      <c r="H19" s="1918"/>
      <c r="I19" s="891"/>
      <c r="J19" s="894"/>
    </row>
    <row r="20" spans="2:10" s="386" customFormat="1" ht="66.75" customHeight="1">
      <c r="B20" s="887" t="s">
        <v>244</v>
      </c>
      <c r="C20" s="888" t="s">
        <v>801</v>
      </c>
      <c r="D20" s="889" t="s">
        <v>764</v>
      </c>
      <c r="E20" s="890">
        <v>1</v>
      </c>
      <c r="F20" s="891"/>
      <c r="G20" s="891"/>
      <c r="H20" s="1918"/>
      <c r="I20" s="891">
        <f t="shared" si="0"/>
        <v>0</v>
      </c>
    </row>
    <row r="21" spans="2:10" s="386" customFormat="1" ht="12.75" customHeight="1">
      <c r="B21" s="887"/>
      <c r="C21" s="888"/>
      <c r="D21" s="889"/>
      <c r="E21" s="890"/>
      <c r="F21" s="891"/>
      <c r="G21" s="891"/>
      <c r="H21" s="1918"/>
      <c r="I21" s="891"/>
      <c r="J21" s="894"/>
    </row>
    <row r="22" spans="2:10" s="386" customFormat="1" ht="41.25" customHeight="1">
      <c r="B22" s="887" t="s">
        <v>284</v>
      </c>
      <c r="C22" s="888" t="s">
        <v>802</v>
      </c>
      <c r="D22" s="889" t="s">
        <v>11</v>
      </c>
      <c r="E22" s="890">
        <v>3</v>
      </c>
      <c r="F22" s="891"/>
      <c r="G22" s="891"/>
      <c r="H22" s="1918"/>
      <c r="I22" s="891">
        <f t="shared" si="0"/>
        <v>0</v>
      </c>
    </row>
    <row r="23" spans="2:10" s="386" customFormat="1">
      <c r="B23" s="887"/>
      <c r="C23" s="888"/>
      <c r="D23" s="889"/>
      <c r="E23" s="890"/>
      <c r="F23" s="891"/>
      <c r="G23" s="891"/>
      <c r="H23" s="1918"/>
      <c r="I23" s="891"/>
    </row>
    <row r="24" spans="2:10" s="386" customFormat="1" ht="54" customHeight="1">
      <c r="B24" s="887" t="s">
        <v>285</v>
      </c>
      <c r="C24" s="888" t="s">
        <v>803</v>
      </c>
      <c r="D24" s="889" t="s">
        <v>11</v>
      </c>
      <c r="E24" s="890">
        <v>3</v>
      </c>
      <c r="F24" s="891"/>
      <c r="G24" s="891"/>
      <c r="H24" s="1918"/>
      <c r="I24" s="891">
        <f t="shared" si="0"/>
        <v>0</v>
      </c>
    </row>
    <row r="25" spans="2:10" s="386" customFormat="1">
      <c r="B25" s="887"/>
      <c r="C25" s="888"/>
      <c r="D25" s="889"/>
      <c r="E25" s="890"/>
      <c r="F25" s="891"/>
      <c r="G25" s="891"/>
      <c r="H25" s="1918"/>
      <c r="I25" s="891"/>
    </row>
    <row r="26" spans="2:10" s="386" customFormat="1" ht="29.25" customHeight="1">
      <c r="B26" s="887" t="s">
        <v>804</v>
      </c>
      <c r="C26" s="888" t="s">
        <v>805</v>
      </c>
      <c r="D26" s="889" t="s">
        <v>11</v>
      </c>
      <c r="E26" s="890">
        <v>3</v>
      </c>
      <c r="F26" s="891"/>
      <c r="G26" s="891"/>
      <c r="H26" s="1918"/>
      <c r="I26" s="891">
        <f t="shared" si="0"/>
        <v>0</v>
      </c>
    </row>
    <row r="27" spans="2:10" s="5" customFormat="1" ht="12.75" customHeight="1">
      <c r="B27" s="895"/>
      <c r="C27" s="896"/>
      <c r="D27" s="897"/>
      <c r="E27" s="898"/>
      <c r="F27" s="6"/>
      <c r="G27" s="6"/>
      <c r="H27" s="1918"/>
      <c r="I27" s="891"/>
    </row>
    <row r="28" spans="2:10" s="5" customFormat="1" ht="159">
      <c r="B28" s="895" t="s">
        <v>806</v>
      </c>
      <c r="C28" s="896" t="s">
        <v>807</v>
      </c>
      <c r="D28" s="897" t="s">
        <v>11</v>
      </c>
      <c r="E28" s="898">
        <v>3</v>
      </c>
      <c r="F28" s="6"/>
      <c r="G28" s="6"/>
      <c r="H28" s="1918"/>
      <c r="I28" s="891">
        <f t="shared" si="0"/>
        <v>0</v>
      </c>
    </row>
    <row r="29" spans="2:10" s="838" customFormat="1" ht="12.75" customHeight="1">
      <c r="B29" s="840"/>
      <c r="C29" s="846"/>
      <c r="D29" s="873"/>
      <c r="E29" s="847"/>
      <c r="F29" s="848"/>
      <c r="G29" s="848"/>
      <c r="H29" s="1918"/>
      <c r="I29" s="891"/>
    </row>
    <row r="30" spans="2:10" s="838" customFormat="1" ht="12.75" customHeight="1">
      <c r="B30" s="840"/>
      <c r="C30" s="846"/>
      <c r="D30" s="873"/>
      <c r="E30" s="847"/>
      <c r="F30" s="848"/>
      <c r="G30" s="848"/>
      <c r="H30" s="1918"/>
      <c r="I30" s="891"/>
    </row>
    <row r="31" spans="2:10" s="838" customFormat="1" ht="12.75" customHeight="1">
      <c r="B31" s="840"/>
      <c r="C31" s="846"/>
      <c r="D31" s="873"/>
      <c r="E31" s="847"/>
      <c r="F31" s="848"/>
      <c r="G31" s="848"/>
      <c r="H31" s="1918"/>
      <c r="I31" s="891"/>
    </row>
    <row r="32" spans="2:10" s="838" customFormat="1" ht="12.75" customHeight="1">
      <c r="B32" s="840"/>
      <c r="C32" s="846"/>
      <c r="D32" s="873"/>
      <c r="E32" s="847"/>
      <c r="F32" s="848"/>
      <c r="G32" s="848"/>
      <c r="H32" s="1918"/>
      <c r="I32" s="891"/>
    </row>
    <row r="33" spans="2:10" s="838" customFormat="1" ht="12.75" customHeight="1">
      <c r="B33" s="840"/>
      <c r="C33" s="846"/>
      <c r="D33" s="873"/>
      <c r="E33" s="847"/>
      <c r="F33" s="848"/>
      <c r="G33" s="848"/>
      <c r="H33" s="1918"/>
      <c r="I33" s="891"/>
    </row>
    <row r="34" spans="2:10" s="838" customFormat="1" ht="12.75" customHeight="1">
      <c r="B34" s="840"/>
      <c r="C34" s="846"/>
      <c r="D34" s="873"/>
      <c r="E34" s="847"/>
      <c r="F34" s="848"/>
      <c r="G34" s="848"/>
      <c r="H34" s="1918"/>
      <c r="I34" s="891"/>
    </row>
    <row r="35" spans="2:10" s="838" customFormat="1" ht="12.75" customHeight="1">
      <c r="B35" s="840"/>
      <c r="C35" s="846"/>
      <c r="D35" s="873"/>
      <c r="E35" s="847"/>
      <c r="F35" s="848"/>
      <c r="G35" s="848"/>
      <c r="H35" s="1918"/>
      <c r="I35" s="891"/>
    </row>
    <row r="36" spans="2:10" s="838" customFormat="1" ht="12.75" customHeight="1">
      <c r="B36" s="840"/>
      <c r="C36" s="846"/>
      <c r="D36" s="873"/>
      <c r="E36" s="847"/>
      <c r="F36" s="848"/>
      <c r="G36" s="848"/>
      <c r="H36" s="1918"/>
      <c r="I36" s="891"/>
    </row>
    <row r="37" spans="2:10" s="838" customFormat="1" ht="12.75" customHeight="1">
      <c r="B37" s="840"/>
      <c r="C37" s="846"/>
      <c r="D37" s="873"/>
      <c r="E37" s="847"/>
      <c r="F37" s="848"/>
      <c r="G37" s="848"/>
      <c r="H37" s="1918"/>
      <c r="I37" s="891"/>
    </row>
    <row r="38" spans="2:10" s="838" customFormat="1" ht="12.75" customHeight="1">
      <c r="B38" s="840"/>
      <c r="C38" s="846"/>
      <c r="D38" s="873"/>
      <c r="E38" s="847"/>
      <c r="F38" s="848"/>
      <c r="G38" s="848"/>
      <c r="H38" s="1918"/>
      <c r="I38" s="891"/>
      <c r="J38" s="875" t="s">
        <v>808</v>
      </c>
    </row>
    <row r="39" spans="2:10" s="838" customFormat="1" ht="11.25" customHeight="1">
      <c r="B39" s="840"/>
      <c r="C39" s="846"/>
      <c r="D39" s="873"/>
      <c r="E39" s="847"/>
      <c r="F39" s="848"/>
      <c r="G39" s="848"/>
      <c r="H39" s="1918"/>
      <c r="I39" s="891"/>
    </row>
    <row r="40" spans="2:10" s="386" customFormat="1" ht="26.25" customHeight="1">
      <c r="B40" s="887" t="s">
        <v>809</v>
      </c>
      <c r="C40" s="888" t="s">
        <v>810</v>
      </c>
      <c r="D40" s="889" t="s">
        <v>764</v>
      </c>
      <c r="E40" s="890">
        <v>6</v>
      </c>
      <c r="F40" s="891"/>
      <c r="G40" s="891"/>
      <c r="H40" s="1918"/>
      <c r="I40" s="891">
        <f t="shared" si="0"/>
        <v>0</v>
      </c>
    </row>
    <row r="41" spans="2:10" s="5" customFormat="1">
      <c r="B41" s="899"/>
      <c r="C41" s="900"/>
      <c r="D41" s="901"/>
      <c r="E41" s="902"/>
      <c r="F41" s="11"/>
      <c r="G41" s="11"/>
      <c r="H41" s="1918"/>
      <c r="I41" s="891"/>
      <c r="J41" s="894"/>
    </row>
    <row r="42" spans="2:10" s="386" customFormat="1" ht="66" customHeight="1">
      <c r="B42" s="887" t="s">
        <v>811</v>
      </c>
      <c r="C42" s="888" t="s">
        <v>812</v>
      </c>
      <c r="D42" s="889" t="s">
        <v>764</v>
      </c>
      <c r="E42" s="890">
        <v>1</v>
      </c>
      <c r="F42" s="891"/>
      <c r="G42" s="891"/>
      <c r="H42" s="1918"/>
      <c r="I42" s="891">
        <f t="shared" si="0"/>
        <v>0</v>
      </c>
    </row>
    <row r="43" spans="2:10" s="5" customFormat="1">
      <c r="B43" s="899"/>
      <c r="C43" s="900"/>
      <c r="D43" s="901"/>
      <c r="E43" s="902"/>
      <c r="F43" s="11"/>
      <c r="G43" s="11"/>
      <c r="H43" s="1918"/>
      <c r="I43" s="891"/>
    </row>
    <row r="44" spans="2:10" s="386" customFormat="1" ht="41.25" customHeight="1">
      <c r="B44" s="887" t="s">
        <v>813</v>
      </c>
      <c r="C44" s="888" t="s">
        <v>814</v>
      </c>
      <c r="D44" s="889" t="s">
        <v>764</v>
      </c>
      <c r="E44" s="890">
        <v>1</v>
      </c>
      <c r="F44" s="891"/>
      <c r="G44" s="891"/>
      <c r="H44" s="1918"/>
      <c r="I44" s="891">
        <f t="shared" si="0"/>
        <v>0</v>
      </c>
    </row>
    <row r="45" spans="2:10" s="386" customFormat="1" ht="12.75" customHeight="1">
      <c r="B45" s="887"/>
      <c r="C45" s="888"/>
      <c r="D45" s="889"/>
      <c r="E45" s="890"/>
      <c r="F45" s="891"/>
      <c r="G45" s="891"/>
      <c r="H45" s="1918"/>
      <c r="I45" s="891"/>
    </row>
    <row r="46" spans="2:10" s="386" customFormat="1" ht="53.25" customHeight="1">
      <c r="B46" s="887" t="s">
        <v>815</v>
      </c>
      <c r="C46" s="888" t="s">
        <v>816</v>
      </c>
      <c r="D46" s="889" t="s">
        <v>764</v>
      </c>
      <c r="E46" s="890">
        <v>1</v>
      </c>
      <c r="F46" s="891"/>
      <c r="G46" s="891"/>
      <c r="H46" s="1918"/>
      <c r="I46" s="891">
        <f t="shared" si="0"/>
        <v>0</v>
      </c>
    </row>
    <row r="47" spans="2:10" s="386" customFormat="1">
      <c r="B47" s="887"/>
      <c r="C47" s="888"/>
      <c r="D47" s="889"/>
      <c r="E47" s="890"/>
      <c r="F47" s="891"/>
      <c r="G47" s="891"/>
      <c r="H47" s="1918"/>
      <c r="I47" s="891"/>
      <c r="J47" s="894"/>
    </row>
    <row r="48" spans="2:10" s="386" customFormat="1">
      <c r="B48" s="887" t="s">
        <v>817</v>
      </c>
      <c r="C48" s="888" t="s">
        <v>818</v>
      </c>
      <c r="D48" s="889" t="s">
        <v>11</v>
      </c>
      <c r="E48" s="890">
        <v>1</v>
      </c>
      <c r="F48" s="891"/>
      <c r="G48" s="891"/>
      <c r="H48" s="1918"/>
      <c r="I48" s="891">
        <f t="shared" si="0"/>
        <v>0</v>
      </c>
    </row>
    <row r="49" spans="2:10" s="386" customFormat="1">
      <c r="B49" s="887"/>
      <c r="C49" s="888"/>
      <c r="D49" s="889"/>
      <c r="E49" s="890"/>
      <c r="F49" s="891"/>
      <c r="G49" s="891"/>
      <c r="H49" s="1918"/>
      <c r="I49" s="891"/>
    </row>
    <row r="50" spans="2:10" s="386" customFormat="1">
      <c r="B50" s="887" t="s">
        <v>819</v>
      </c>
      <c r="C50" s="888" t="s">
        <v>820</v>
      </c>
      <c r="D50" s="889" t="s">
        <v>821</v>
      </c>
      <c r="E50" s="890">
        <v>12</v>
      </c>
      <c r="F50" s="891"/>
      <c r="G50" s="891"/>
      <c r="H50" s="1918"/>
      <c r="I50" s="891">
        <f t="shared" si="0"/>
        <v>0</v>
      </c>
    </row>
    <row r="51" spans="2:10" s="386" customFormat="1">
      <c r="B51" s="895"/>
      <c r="C51" s="888"/>
      <c r="D51" s="889"/>
      <c r="E51" s="890"/>
      <c r="F51" s="891"/>
      <c r="G51" s="891"/>
      <c r="H51" s="1918"/>
      <c r="I51" s="891"/>
    </row>
    <row r="52" spans="2:10" s="386" customFormat="1" ht="27" customHeight="1">
      <c r="B52" s="887" t="s">
        <v>822</v>
      </c>
      <c r="C52" s="888" t="s">
        <v>823</v>
      </c>
      <c r="D52" s="889" t="s">
        <v>764</v>
      </c>
      <c r="E52" s="890">
        <v>1</v>
      </c>
      <c r="F52" s="891"/>
      <c r="G52" s="891"/>
      <c r="H52" s="1918"/>
      <c r="I52" s="891">
        <f t="shared" si="0"/>
        <v>0</v>
      </c>
    </row>
    <row r="53" spans="2:10" s="386" customFormat="1">
      <c r="B53" s="887"/>
      <c r="C53" s="888"/>
      <c r="D53" s="889"/>
      <c r="E53" s="890"/>
      <c r="F53" s="891"/>
      <c r="G53" s="891"/>
      <c r="H53" s="1918"/>
      <c r="I53" s="891"/>
      <c r="J53" s="894"/>
    </row>
    <row r="54" spans="2:10" s="386" customFormat="1" ht="25.5" customHeight="1">
      <c r="B54" s="887" t="s">
        <v>824</v>
      </c>
      <c r="C54" s="888" t="s">
        <v>825</v>
      </c>
      <c r="D54" s="889" t="s">
        <v>764</v>
      </c>
      <c r="E54" s="890">
        <v>1</v>
      </c>
      <c r="F54" s="891"/>
      <c r="G54" s="891"/>
      <c r="H54" s="1918"/>
      <c r="I54" s="891">
        <f t="shared" si="0"/>
        <v>0</v>
      </c>
    </row>
    <row r="55" spans="2:10" s="386" customFormat="1" ht="12" customHeight="1">
      <c r="B55" s="887"/>
      <c r="C55" s="888"/>
      <c r="D55" s="889"/>
      <c r="E55" s="890"/>
      <c r="F55" s="891"/>
      <c r="G55" s="891"/>
      <c r="H55" s="1918"/>
      <c r="I55" s="891"/>
    </row>
    <row r="56" spans="2:10" s="386" customFormat="1" ht="42" customHeight="1">
      <c r="B56" s="887" t="s">
        <v>826</v>
      </c>
      <c r="C56" s="888" t="s">
        <v>827</v>
      </c>
      <c r="D56" s="889" t="s">
        <v>821</v>
      </c>
      <c r="E56" s="890">
        <v>10</v>
      </c>
      <c r="F56" s="891"/>
      <c r="G56" s="891"/>
      <c r="H56" s="1918"/>
      <c r="I56" s="891">
        <f t="shared" si="0"/>
        <v>0</v>
      </c>
    </row>
    <row r="57" spans="2:10" s="386" customFormat="1">
      <c r="B57" s="887"/>
      <c r="C57" s="888"/>
      <c r="D57" s="889"/>
      <c r="E57" s="890"/>
      <c r="F57" s="891"/>
      <c r="G57" s="891"/>
      <c r="H57" s="1918"/>
      <c r="I57" s="891"/>
    </row>
    <row r="58" spans="2:10" s="386" customFormat="1" ht="27" customHeight="1">
      <c r="B58" s="887" t="s">
        <v>828</v>
      </c>
      <c r="C58" s="888" t="s">
        <v>1680</v>
      </c>
      <c r="D58" s="889" t="s">
        <v>764</v>
      </c>
      <c r="E58" s="890">
        <v>1</v>
      </c>
      <c r="F58" s="891"/>
      <c r="G58" s="891"/>
      <c r="H58" s="1964">
        <f>SUM(I6:I56)*0.1</f>
        <v>0</v>
      </c>
      <c r="I58" s="891">
        <f t="shared" si="0"/>
        <v>0</v>
      </c>
      <c r="J58" s="892"/>
    </row>
    <row r="59" spans="2:10" s="838" customFormat="1" ht="13.8" thickBot="1">
      <c r="B59" s="840"/>
      <c r="C59" s="846"/>
      <c r="D59" s="873"/>
      <c r="E59" s="847"/>
      <c r="F59" s="848"/>
      <c r="G59" s="848"/>
      <c r="H59" s="1965"/>
      <c r="I59" s="837"/>
    </row>
    <row r="60" spans="2:10" s="838" customFormat="1" ht="13.8" thickTop="1">
      <c r="B60" s="876"/>
      <c r="C60" s="859" t="s">
        <v>650</v>
      </c>
      <c r="D60" s="859"/>
      <c r="E60" s="877"/>
      <c r="F60" s="878"/>
      <c r="G60" s="878"/>
      <c r="H60" s="878"/>
      <c r="I60" s="879">
        <f>SUM(I6:I58)</f>
        <v>0</v>
      </c>
    </row>
    <row r="61" spans="2:10" s="838" customFormat="1">
      <c r="B61" s="866"/>
      <c r="C61" s="860"/>
      <c r="D61" s="860"/>
      <c r="E61" s="880"/>
      <c r="F61" s="842"/>
      <c r="G61" s="842"/>
      <c r="H61" s="842"/>
      <c r="I61" s="872"/>
    </row>
    <row r="62" spans="2:10" s="838" customFormat="1">
      <c r="B62" s="866"/>
      <c r="C62" s="860"/>
      <c r="D62" s="860"/>
      <c r="E62" s="880"/>
      <c r="F62" s="842"/>
      <c r="G62" s="842"/>
      <c r="H62" s="842"/>
      <c r="I62" s="872"/>
    </row>
    <row r="63" spans="2:10" s="838" customFormat="1">
      <c r="B63" s="866"/>
      <c r="C63" s="860"/>
      <c r="D63" s="860"/>
      <c r="E63" s="880"/>
      <c r="F63" s="842"/>
      <c r="G63" s="842"/>
      <c r="H63" s="842"/>
      <c r="I63" s="872"/>
    </row>
    <row r="64" spans="2:10" s="838" customFormat="1">
      <c r="B64" s="866"/>
      <c r="C64" s="860"/>
      <c r="D64" s="860"/>
      <c r="E64" s="880"/>
      <c r="F64" s="842"/>
      <c r="G64" s="842"/>
      <c r="H64" s="842"/>
      <c r="I64" s="872"/>
    </row>
    <row r="65" spans="2:9" s="838" customFormat="1">
      <c r="B65" s="866"/>
      <c r="C65" s="860"/>
      <c r="D65" s="860"/>
      <c r="E65" s="880"/>
      <c r="F65" s="842"/>
      <c r="G65" s="842"/>
      <c r="H65" s="842"/>
      <c r="I65" s="872"/>
    </row>
    <row r="66" spans="2:9" s="838" customFormat="1">
      <c r="B66" s="866"/>
      <c r="C66" s="860"/>
      <c r="D66" s="860"/>
      <c r="E66" s="880"/>
      <c r="F66" s="842"/>
      <c r="G66" s="842"/>
      <c r="H66" s="842"/>
      <c r="I66" s="872"/>
    </row>
    <row r="67" spans="2:9" s="838" customFormat="1">
      <c r="B67" s="866"/>
      <c r="C67" s="860"/>
      <c r="D67" s="860"/>
      <c r="E67" s="880"/>
      <c r="F67" s="842"/>
      <c r="G67" s="842"/>
      <c r="H67" s="842"/>
      <c r="I67" s="872"/>
    </row>
    <row r="68" spans="2:9" s="838" customFormat="1">
      <c r="B68" s="866"/>
      <c r="C68" s="860"/>
      <c r="D68" s="860"/>
      <c r="E68" s="880"/>
      <c r="F68" s="842"/>
      <c r="G68" s="842"/>
      <c r="H68" s="842"/>
      <c r="I68" s="872"/>
    </row>
    <row r="69" spans="2:9" s="838" customFormat="1">
      <c r="B69" s="866"/>
      <c r="C69" s="860"/>
      <c r="D69" s="860"/>
      <c r="E69" s="880"/>
      <c r="F69" s="842"/>
      <c r="G69" s="842"/>
      <c r="H69" s="842"/>
      <c r="I69" s="872"/>
    </row>
    <row r="70" spans="2:9" s="838" customFormat="1">
      <c r="B70" s="866"/>
      <c r="C70" s="860"/>
      <c r="D70" s="860"/>
      <c r="E70" s="880"/>
      <c r="F70" s="842"/>
      <c r="G70" s="842"/>
      <c r="H70" s="842"/>
      <c r="I70" s="872"/>
    </row>
    <row r="71" spans="2:9" s="838" customFormat="1">
      <c r="B71" s="866"/>
      <c r="C71" s="860"/>
      <c r="D71" s="860"/>
      <c r="E71" s="880"/>
      <c r="F71" s="842"/>
      <c r="G71" s="842"/>
      <c r="H71" s="842"/>
      <c r="I71" s="872"/>
    </row>
    <row r="72" spans="2:9" s="838" customFormat="1">
      <c r="B72" s="866"/>
      <c r="C72" s="860"/>
      <c r="D72" s="860"/>
      <c r="E72" s="880"/>
      <c r="F72" s="842"/>
      <c r="G72" s="842"/>
      <c r="H72" s="842"/>
      <c r="I72" s="872"/>
    </row>
    <row r="73" spans="2:9" s="838" customFormat="1">
      <c r="B73" s="866"/>
      <c r="C73" s="860"/>
      <c r="D73" s="860"/>
      <c r="E73" s="880"/>
      <c r="F73" s="842"/>
      <c r="G73" s="842"/>
      <c r="H73" s="842"/>
      <c r="I73" s="872"/>
    </row>
    <row r="74" spans="2:9" s="838" customFormat="1">
      <c r="B74" s="866"/>
      <c r="C74" s="860"/>
      <c r="D74" s="860"/>
      <c r="E74" s="880"/>
      <c r="F74" s="842"/>
      <c r="G74" s="842"/>
      <c r="H74" s="842"/>
      <c r="I74" s="872"/>
    </row>
    <row r="75" spans="2:9" s="838" customFormat="1">
      <c r="B75" s="866"/>
      <c r="C75" s="860"/>
      <c r="D75" s="860"/>
      <c r="E75" s="880"/>
      <c r="F75" s="842"/>
      <c r="G75" s="842"/>
      <c r="H75" s="842"/>
      <c r="I75" s="872"/>
    </row>
    <row r="76" spans="2:9" s="838" customFormat="1">
      <c r="B76" s="866"/>
      <c r="C76" s="860"/>
      <c r="D76" s="860"/>
      <c r="E76" s="880"/>
      <c r="F76" s="842"/>
      <c r="G76" s="842"/>
      <c r="H76" s="842"/>
      <c r="I76" s="872"/>
    </row>
    <row r="77" spans="2:9" s="838" customFormat="1">
      <c r="B77" s="866"/>
      <c r="C77" s="860"/>
      <c r="D77" s="860"/>
      <c r="E77" s="880"/>
      <c r="F77" s="842"/>
      <c r="G77" s="842"/>
      <c r="H77" s="842"/>
      <c r="I77" s="872"/>
    </row>
    <row r="78" spans="2:9" s="838" customFormat="1">
      <c r="B78" s="866"/>
      <c r="C78" s="860"/>
      <c r="D78" s="860"/>
      <c r="E78" s="880"/>
      <c r="F78" s="842"/>
      <c r="G78" s="842"/>
      <c r="H78" s="842"/>
      <c r="I78" s="872"/>
    </row>
    <row r="79" spans="2:9" s="838" customFormat="1">
      <c r="B79" s="866"/>
      <c r="C79" s="860"/>
      <c r="D79" s="860"/>
      <c r="E79" s="880"/>
      <c r="F79" s="842"/>
      <c r="G79" s="842"/>
      <c r="H79" s="842"/>
      <c r="I79" s="872"/>
    </row>
    <row r="80" spans="2:9" s="838" customFormat="1">
      <c r="B80" s="866"/>
      <c r="C80" s="860"/>
      <c r="D80" s="860"/>
      <c r="E80" s="880"/>
      <c r="F80" s="842"/>
      <c r="G80" s="842"/>
      <c r="H80" s="842"/>
      <c r="I80" s="872"/>
    </row>
    <row r="81" spans="2:10" s="838" customFormat="1">
      <c r="B81" s="866"/>
      <c r="C81" s="860"/>
      <c r="D81" s="860"/>
      <c r="E81" s="880"/>
      <c r="F81" s="842"/>
      <c r="G81" s="842"/>
      <c r="H81" s="842"/>
      <c r="I81" s="872"/>
    </row>
    <row r="82" spans="2:10" s="838" customFormat="1">
      <c r="B82" s="866"/>
      <c r="C82" s="860"/>
      <c r="D82" s="860"/>
      <c r="E82" s="880"/>
      <c r="F82" s="842"/>
      <c r="G82" s="842"/>
      <c r="H82" s="842"/>
      <c r="I82" s="872"/>
    </row>
    <row r="83" spans="2:10" s="838" customFormat="1">
      <c r="B83" s="866"/>
      <c r="C83" s="860"/>
      <c r="D83" s="860"/>
      <c r="E83" s="880"/>
      <c r="F83" s="842"/>
      <c r="G83" s="842"/>
      <c r="H83" s="842"/>
      <c r="I83" s="872"/>
    </row>
    <row r="84" spans="2:10" s="838" customFormat="1">
      <c r="B84" s="866"/>
      <c r="C84" s="860"/>
      <c r="D84" s="860"/>
      <c r="E84" s="880"/>
      <c r="F84" s="842"/>
      <c r="G84" s="842"/>
      <c r="H84" s="842"/>
      <c r="I84" s="872"/>
    </row>
    <row r="85" spans="2:10" s="838" customFormat="1">
      <c r="B85" s="866"/>
      <c r="C85" s="860"/>
      <c r="D85" s="860"/>
      <c r="E85" s="880"/>
      <c r="F85" s="842"/>
      <c r="G85" s="842"/>
      <c r="H85" s="842"/>
      <c r="I85" s="872"/>
    </row>
    <row r="86" spans="2:10" s="838" customFormat="1">
      <c r="B86" s="866"/>
      <c r="C86" s="860"/>
      <c r="D86" s="860"/>
      <c r="E86" s="880"/>
      <c r="F86" s="842"/>
      <c r="G86" s="842"/>
      <c r="H86" s="842"/>
      <c r="I86" s="872"/>
    </row>
    <row r="87" spans="2:10" s="838" customFormat="1">
      <c r="B87" s="866"/>
      <c r="C87" s="860"/>
      <c r="D87" s="860"/>
      <c r="E87" s="880"/>
      <c r="F87" s="842"/>
      <c r="G87" s="842"/>
      <c r="H87" s="842"/>
      <c r="I87" s="872"/>
    </row>
    <row r="88" spans="2:10" s="838" customFormat="1">
      <c r="B88" s="866"/>
      <c r="C88" s="860"/>
      <c r="D88" s="860"/>
      <c r="E88" s="880"/>
      <c r="F88" s="842"/>
      <c r="G88" s="842"/>
      <c r="H88" s="842"/>
      <c r="I88" s="872"/>
    </row>
    <row r="89" spans="2:10" s="838" customFormat="1">
      <c r="B89" s="866"/>
      <c r="C89" s="860"/>
      <c r="D89" s="860"/>
      <c r="E89" s="880"/>
      <c r="F89" s="842"/>
      <c r="G89" s="842"/>
      <c r="H89" s="842"/>
      <c r="I89" s="872"/>
    </row>
    <row r="90" spans="2:10" s="838" customFormat="1">
      <c r="B90" s="866"/>
      <c r="C90" s="860"/>
      <c r="D90" s="860"/>
      <c r="E90" s="880"/>
      <c r="F90" s="842"/>
      <c r="G90" s="842"/>
      <c r="H90" s="842"/>
      <c r="I90" s="872"/>
    </row>
    <row r="91" spans="2:10" s="838" customFormat="1">
      <c r="B91" s="866"/>
      <c r="C91" s="860"/>
      <c r="D91" s="860"/>
      <c r="E91" s="880"/>
      <c r="F91" s="842"/>
      <c r="G91" s="842"/>
      <c r="H91" s="842"/>
      <c r="I91" s="872"/>
    </row>
    <row r="92" spans="2:10" s="838" customFormat="1">
      <c r="B92" s="866"/>
      <c r="C92" s="860"/>
      <c r="D92" s="860"/>
      <c r="E92" s="880"/>
      <c r="F92" s="842"/>
      <c r="G92" s="842"/>
      <c r="H92" s="842"/>
      <c r="I92" s="872"/>
      <c r="J92" s="875" t="s">
        <v>829</v>
      </c>
    </row>
    <row r="93" spans="2:10" s="838" customFormat="1">
      <c r="B93" s="840"/>
      <c r="C93" s="846" t="s">
        <v>830</v>
      </c>
      <c r="D93" s="846"/>
      <c r="E93" s="847"/>
      <c r="F93" s="848"/>
      <c r="G93" s="874"/>
      <c r="H93" s="848"/>
      <c r="I93" s="837"/>
    </row>
    <row r="94" spans="2:10" s="838" customFormat="1">
      <c r="B94" s="840"/>
      <c r="C94" s="846"/>
      <c r="D94" s="846"/>
      <c r="E94" s="847"/>
      <c r="F94" s="848"/>
      <c r="G94" s="874"/>
      <c r="H94" s="848"/>
      <c r="I94" s="837"/>
    </row>
    <row r="95" spans="2:10" s="386" customFormat="1" ht="40.5" customHeight="1">
      <c r="B95" s="2325" t="s">
        <v>10</v>
      </c>
      <c r="C95" s="2326" t="s">
        <v>831</v>
      </c>
      <c r="D95" s="2327" t="s">
        <v>764</v>
      </c>
      <c r="E95" s="2328">
        <v>1</v>
      </c>
      <c r="F95" s="2329"/>
      <c r="G95" s="2329"/>
      <c r="H95" s="2330"/>
      <c r="I95" s="2329">
        <f>E95*H95</f>
        <v>0</v>
      </c>
    </row>
    <row r="96" spans="2:10" s="386" customFormat="1">
      <c r="B96" s="2325"/>
      <c r="C96" s="2326"/>
      <c r="D96" s="2327"/>
      <c r="E96" s="2328"/>
      <c r="F96" s="2329"/>
      <c r="G96" s="2329"/>
      <c r="H96" s="2330"/>
      <c r="I96" s="2329"/>
    </row>
    <row r="97" spans="2:9" s="386" customFormat="1" ht="28.5" customHeight="1">
      <c r="B97" s="2325" t="s">
        <v>8</v>
      </c>
      <c r="C97" s="2326" t="s">
        <v>832</v>
      </c>
      <c r="D97" s="2327" t="s">
        <v>701</v>
      </c>
      <c r="E97" s="2328">
        <v>10</v>
      </c>
      <c r="F97" s="2329"/>
      <c r="G97" s="2329"/>
      <c r="H97" s="2330"/>
      <c r="I97" s="2329">
        <f t="shared" ref="I97:I121" si="1">E97*H97</f>
        <v>0</v>
      </c>
    </row>
    <row r="98" spans="2:9" s="386" customFormat="1">
      <c r="B98" s="2325"/>
      <c r="C98" s="2326"/>
      <c r="D98" s="2327"/>
      <c r="E98" s="2328"/>
      <c r="F98" s="2329"/>
      <c r="G98" s="2329"/>
      <c r="H98" s="2330"/>
      <c r="I98" s="2329"/>
    </row>
    <row r="99" spans="2:9" s="386" customFormat="1" ht="26.4">
      <c r="B99" s="2325" t="s">
        <v>240</v>
      </c>
      <c r="C99" s="2326" t="s">
        <v>833</v>
      </c>
      <c r="D99" s="2327" t="s">
        <v>701</v>
      </c>
      <c r="E99" s="2328">
        <v>43</v>
      </c>
      <c r="F99" s="2329"/>
      <c r="G99" s="2329"/>
      <c r="H99" s="2330"/>
      <c r="I99" s="2329">
        <f t="shared" si="1"/>
        <v>0</v>
      </c>
    </row>
    <row r="100" spans="2:9" s="386" customFormat="1">
      <c r="B100" s="2325"/>
      <c r="C100" s="2326"/>
      <c r="D100" s="2327"/>
      <c r="E100" s="2328"/>
      <c r="F100" s="2329"/>
      <c r="G100" s="2329"/>
      <c r="H100" s="2330"/>
      <c r="I100" s="2329"/>
    </row>
    <row r="101" spans="2:9" s="386" customFormat="1" ht="26.4">
      <c r="B101" s="2325" t="s">
        <v>6</v>
      </c>
      <c r="C101" s="2326" t="s">
        <v>834</v>
      </c>
      <c r="D101" s="2327" t="s">
        <v>701</v>
      </c>
      <c r="E101" s="2328">
        <v>10</v>
      </c>
      <c r="F101" s="2329"/>
      <c r="G101" s="2329"/>
      <c r="H101" s="2330"/>
      <c r="I101" s="2329">
        <f t="shared" si="1"/>
        <v>0</v>
      </c>
    </row>
    <row r="102" spans="2:9" s="386" customFormat="1">
      <c r="B102" s="2325"/>
      <c r="C102" s="2326"/>
      <c r="D102" s="2327"/>
      <c r="E102" s="2328"/>
      <c r="F102" s="2329"/>
      <c r="G102" s="2329"/>
      <c r="H102" s="2330"/>
      <c r="I102" s="2329"/>
    </row>
    <row r="103" spans="2:9" s="386" customFormat="1" ht="27.75" customHeight="1">
      <c r="B103" s="2325" t="s">
        <v>5</v>
      </c>
      <c r="C103" s="2326" t="s">
        <v>835</v>
      </c>
      <c r="D103" s="2327" t="s">
        <v>701</v>
      </c>
      <c r="E103" s="2328">
        <v>10</v>
      </c>
      <c r="F103" s="2329"/>
      <c r="G103" s="2329"/>
      <c r="H103" s="2330"/>
      <c r="I103" s="2329">
        <f t="shared" si="1"/>
        <v>0</v>
      </c>
    </row>
    <row r="104" spans="2:9" s="386" customFormat="1">
      <c r="B104" s="2325"/>
      <c r="C104" s="2326"/>
      <c r="D104" s="2326"/>
      <c r="E104" s="2328"/>
      <c r="F104" s="2329"/>
      <c r="G104" s="2329"/>
      <c r="H104" s="2330"/>
      <c r="I104" s="2329"/>
    </row>
    <row r="105" spans="2:9" s="386" customFormat="1" ht="27.75" customHeight="1">
      <c r="B105" s="2325" t="s">
        <v>4</v>
      </c>
      <c r="C105" s="2326" t="s">
        <v>1715</v>
      </c>
      <c r="D105" s="2327" t="s">
        <v>701</v>
      </c>
      <c r="E105" s="2328">
        <v>96</v>
      </c>
      <c r="F105" s="2329"/>
      <c r="G105" s="2329"/>
      <c r="H105" s="2330"/>
      <c r="I105" s="2329">
        <f t="shared" si="1"/>
        <v>0</v>
      </c>
    </row>
    <row r="106" spans="2:9" s="386" customFormat="1">
      <c r="B106" s="2325"/>
      <c r="C106" s="2326"/>
      <c r="D106" s="2326"/>
      <c r="E106" s="2328"/>
      <c r="F106" s="2329"/>
      <c r="G106" s="2329"/>
      <c r="H106" s="2330"/>
      <c r="I106" s="2329"/>
    </row>
    <row r="107" spans="2:9" s="386" customFormat="1" ht="26.4">
      <c r="B107" s="2325" t="s">
        <v>232</v>
      </c>
      <c r="C107" s="2326" t="s">
        <v>837</v>
      </c>
      <c r="D107" s="2327" t="s">
        <v>1716</v>
      </c>
      <c r="E107" s="2328">
        <v>6</v>
      </c>
      <c r="F107" s="2329"/>
      <c r="G107" s="2329"/>
      <c r="H107" s="2330"/>
      <c r="I107" s="2329">
        <f t="shared" si="1"/>
        <v>0</v>
      </c>
    </row>
    <row r="108" spans="2:9" s="386" customFormat="1">
      <c r="B108" s="2325"/>
      <c r="C108" s="2326"/>
      <c r="D108" s="2326"/>
      <c r="E108" s="2328"/>
      <c r="F108" s="2329"/>
      <c r="G108" s="2329"/>
      <c r="H108" s="2330"/>
      <c r="I108" s="2329"/>
    </row>
    <row r="109" spans="2:9" s="386" customFormat="1" ht="13.5" customHeight="1">
      <c r="B109" s="2325" t="s">
        <v>244</v>
      </c>
      <c r="C109" s="2326" t="s">
        <v>839</v>
      </c>
      <c r="D109" s="2327" t="s">
        <v>701</v>
      </c>
      <c r="E109" s="2328">
        <v>73</v>
      </c>
      <c r="F109" s="2329"/>
      <c r="G109" s="2329"/>
      <c r="H109" s="2330"/>
      <c r="I109" s="2329">
        <f t="shared" si="1"/>
        <v>0</v>
      </c>
    </row>
    <row r="110" spans="2:9" s="386" customFormat="1">
      <c r="B110" s="2325"/>
      <c r="C110" s="2326"/>
      <c r="D110" s="2327"/>
      <c r="E110" s="2328"/>
      <c r="F110" s="2329"/>
      <c r="G110" s="2329"/>
      <c r="H110" s="2330"/>
      <c r="I110" s="2329"/>
    </row>
    <row r="111" spans="2:9" s="386" customFormat="1" ht="18.75" customHeight="1">
      <c r="B111" s="2325" t="s">
        <v>284</v>
      </c>
      <c r="C111" s="2326" t="s">
        <v>840</v>
      </c>
      <c r="D111" s="2327" t="s">
        <v>1716</v>
      </c>
      <c r="E111" s="2328">
        <v>7</v>
      </c>
      <c r="F111" s="2329"/>
      <c r="G111" s="2329"/>
      <c r="H111" s="2330"/>
      <c r="I111" s="2329">
        <f t="shared" si="1"/>
        <v>0</v>
      </c>
    </row>
    <row r="112" spans="2:9" s="386" customFormat="1">
      <c r="B112" s="2325"/>
      <c r="C112" s="2326"/>
      <c r="D112" s="2327"/>
      <c r="E112" s="2328"/>
      <c r="F112" s="2329"/>
      <c r="G112" s="2329"/>
      <c r="H112" s="2330"/>
      <c r="I112" s="2329"/>
    </row>
    <row r="113" spans="2:10" s="386" customFormat="1" ht="53.25" customHeight="1">
      <c r="B113" s="2325" t="s">
        <v>285</v>
      </c>
      <c r="C113" s="2326" t="s">
        <v>1717</v>
      </c>
      <c r="D113" s="2327" t="s">
        <v>11</v>
      </c>
      <c r="E113" s="2328">
        <v>3</v>
      </c>
      <c r="F113" s="2329"/>
      <c r="G113" s="2329"/>
      <c r="H113" s="2330"/>
      <c r="I113" s="2329">
        <f t="shared" si="1"/>
        <v>0</v>
      </c>
    </row>
    <row r="114" spans="2:10" s="386" customFormat="1">
      <c r="B114" s="2325"/>
      <c r="C114" s="2326"/>
      <c r="D114" s="2327"/>
      <c r="E114" s="2328"/>
      <c r="F114" s="2329"/>
      <c r="G114" s="2329"/>
      <c r="H114" s="2330"/>
      <c r="I114" s="2329"/>
    </row>
    <row r="115" spans="2:10" s="386" customFormat="1" ht="40.200000000000003">
      <c r="B115" s="2325" t="s">
        <v>804</v>
      </c>
      <c r="C115" s="2326" t="s">
        <v>1718</v>
      </c>
      <c r="D115" s="2327" t="s">
        <v>764</v>
      </c>
      <c r="E115" s="2328">
        <v>3</v>
      </c>
      <c r="F115" s="2329"/>
      <c r="G115" s="2329"/>
      <c r="H115" s="2330"/>
      <c r="I115" s="2329">
        <f t="shared" si="1"/>
        <v>0</v>
      </c>
    </row>
    <row r="116" spans="2:10" s="386" customFormat="1">
      <c r="B116" s="2325"/>
      <c r="C116" s="2326"/>
      <c r="D116" s="2327"/>
      <c r="E116" s="2328"/>
      <c r="F116" s="2329"/>
      <c r="G116" s="2329"/>
      <c r="H116" s="2330"/>
      <c r="I116" s="2329"/>
    </row>
    <row r="117" spans="2:10" s="386" customFormat="1" ht="27" customHeight="1">
      <c r="B117" s="2325" t="s">
        <v>806</v>
      </c>
      <c r="C117" s="2326" t="s">
        <v>842</v>
      </c>
      <c r="D117" s="2327" t="s">
        <v>11</v>
      </c>
      <c r="E117" s="2328">
        <v>6</v>
      </c>
      <c r="F117" s="2329"/>
      <c r="G117" s="2329"/>
      <c r="H117" s="2330"/>
      <c r="I117" s="2329">
        <f t="shared" si="1"/>
        <v>0</v>
      </c>
    </row>
    <row r="118" spans="2:10" s="386" customFormat="1" ht="12" customHeight="1">
      <c r="B118" s="2325"/>
      <c r="C118" s="2326"/>
      <c r="D118" s="2327"/>
      <c r="E118" s="2328"/>
      <c r="F118" s="2329"/>
      <c r="G118" s="2329"/>
      <c r="H118" s="2330"/>
      <c r="I118" s="2329"/>
    </row>
    <row r="119" spans="2:10" s="386" customFormat="1" ht="15.6">
      <c r="B119" s="2325" t="s">
        <v>809</v>
      </c>
      <c r="C119" s="2326" t="s">
        <v>843</v>
      </c>
      <c r="D119" s="2327" t="s">
        <v>1719</v>
      </c>
      <c r="E119" s="2328">
        <v>80</v>
      </c>
      <c r="F119" s="2329"/>
      <c r="G119" s="2329"/>
      <c r="H119" s="2330"/>
      <c r="I119" s="2329">
        <f t="shared" si="1"/>
        <v>0</v>
      </c>
    </row>
    <row r="120" spans="2:10" s="386" customFormat="1" ht="12.75" customHeight="1">
      <c r="B120" s="2325"/>
      <c r="C120" s="2326"/>
      <c r="D120" s="2327"/>
      <c r="E120" s="2328"/>
      <c r="F120" s="2329"/>
      <c r="G120" s="2329"/>
      <c r="H120" s="2331"/>
      <c r="I120" s="2329"/>
    </row>
    <row r="121" spans="2:10" s="386" customFormat="1" ht="28.5" customHeight="1">
      <c r="B121" s="2325" t="s">
        <v>811</v>
      </c>
      <c r="C121" s="2326" t="s">
        <v>845</v>
      </c>
      <c r="D121" s="2327" t="s">
        <v>764</v>
      </c>
      <c r="E121" s="2328">
        <v>1</v>
      </c>
      <c r="F121" s="2329"/>
      <c r="G121" s="2329"/>
      <c r="H121" s="2331">
        <f>SUM(I95:I119)*0.03</f>
        <v>0</v>
      </c>
      <c r="I121" s="2329">
        <f t="shared" si="1"/>
        <v>0</v>
      </c>
      <c r="J121" s="892"/>
    </row>
    <row r="122" spans="2:10" s="838" customFormat="1" ht="13.8" thickBot="1">
      <c r="B122" s="2332"/>
      <c r="C122" s="2333"/>
      <c r="D122" s="2334"/>
      <c r="E122" s="2335"/>
      <c r="F122" s="2336"/>
      <c r="G122" s="2336"/>
      <c r="H122" s="2336"/>
      <c r="I122" s="2329"/>
    </row>
    <row r="123" spans="2:10" s="838" customFormat="1" ht="13.8" thickTop="1">
      <c r="B123" s="876"/>
      <c r="C123" s="859" t="s">
        <v>650</v>
      </c>
      <c r="D123" s="859"/>
      <c r="E123" s="877"/>
      <c r="F123" s="878"/>
      <c r="G123" s="878"/>
      <c r="H123" s="878"/>
      <c r="I123" s="891">
        <f>SUM(I95:I121)</f>
        <v>0</v>
      </c>
    </row>
    <row r="124" spans="2:10" s="838" customFormat="1">
      <c r="B124" s="866"/>
      <c r="C124" s="860"/>
      <c r="D124" s="860"/>
      <c r="E124" s="880"/>
      <c r="F124" s="842"/>
      <c r="G124" s="842"/>
      <c r="H124" s="842"/>
      <c r="I124" s="872"/>
    </row>
    <row r="125" spans="2:10" s="838" customFormat="1">
      <c r="B125" s="866"/>
      <c r="C125" s="860"/>
      <c r="D125" s="860"/>
      <c r="E125" s="880"/>
      <c r="F125" s="842"/>
      <c r="G125" s="842"/>
      <c r="H125" s="842"/>
      <c r="I125" s="872"/>
    </row>
    <row r="126" spans="2:10" s="838" customFormat="1">
      <c r="B126" s="866"/>
      <c r="C126" s="860"/>
      <c r="D126" s="860"/>
      <c r="E126" s="880"/>
      <c r="F126" s="842"/>
      <c r="G126" s="842"/>
      <c r="H126" s="842"/>
      <c r="I126" s="872"/>
    </row>
    <row r="127" spans="2:10" s="838" customFormat="1">
      <c r="B127" s="866"/>
      <c r="C127" s="860"/>
      <c r="D127" s="860"/>
      <c r="E127" s="880"/>
      <c r="F127" s="842"/>
      <c r="G127" s="842"/>
      <c r="H127" s="842"/>
      <c r="I127" s="872"/>
    </row>
    <row r="128" spans="2:10" s="838" customFormat="1">
      <c r="B128" s="866"/>
      <c r="C128" s="860"/>
      <c r="D128" s="860"/>
      <c r="E128" s="880"/>
      <c r="F128" s="842"/>
      <c r="G128" s="842"/>
      <c r="H128" s="842"/>
      <c r="I128" s="872"/>
    </row>
    <row r="129" spans="2:9" s="838" customFormat="1">
      <c r="B129" s="866"/>
      <c r="C129" s="860"/>
      <c r="D129" s="860"/>
      <c r="E129" s="880"/>
      <c r="F129" s="842"/>
      <c r="G129" s="842"/>
      <c r="H129" s="842"/>
      <c r="I129" s="872"/>
    </row>
    <row r="130" spans="2:9" s="838" customFormat="1">
      <c r="B130" s="866"/>
      <c r="C130" s="860"/>
      <c r="D130" s="860"/>
      <c r="E130" s="880"/>
      <c r="F130" s="842"/>
      <c r="G130" s="842"/>
      <c r="H130" s="842"/>
      <c r="I130" s="872"/>
    </row>
    <row r="131" spans="2:9" s="838" customFormat="1">
      <c r="B131" s="866"/>
      <c r="C131" s="860"/>
      <c r="D131" s="860"/>
      <c r="E131" s="880"/>
      <c r="F131" s="842"/>
      <c r="G131" s="842"/>
      <c r="H131" s="842"/>
      <c r="I131" s="872"/>
    </row>
    <row r="132" spans="2:9" s="838" customFormat="1">
      <c r="B132" s="866"/>
      <c r="C132" s="860"/>
      <c r="D132" s="860"/>
      <c r="E132" s="880"/>
      <c r="F132" s="842"/>
      <c r="G132" s="842"/>
      <c r="H132" s="842"/>
      <c r="I132" s="872"/>
    </row>
    <row r="133" spans="2:9" s="838" customFormat="1">
      <c r="B133" s="866"/>
      <c r="C133" s="860"/>
      <c r="D133" s="860"/>
      <c r="E133" s="880"/>
      <c r="F133" s="842"/>
      <c r="G133" s="842"/>
      <c r="H133" s="842"/>
      <c r="I133" s="872"/>
    </row>
    <row r="134" spans="2:9" s="838" customFormat="1">
      <c r="B134" s="866"/>
      <c r="C134" s="860"/>
      <c r="D134" s="860"/>
      <c r="E134" s="880"/>
      <c r="F134" s="842"/>
      <c r="G134" s="842"/>
      <c r="H134" s="842"/>
      <c r="I134" s="872"/>
    </row>
    <row r="135" spans="2:9" s="838" customFormat="1">
      <c r="B135" s="866"/>
      <c r="C135" s="860"/>
      <c r="D135" s="860"/>
      <c r="E135" s="880"/>
      <c r="F135" s="842"/>
      <c r="G135" s="842"/>
      <c r="H135" s="842"/>
      <c r="I135" s="872"/>
    </row>
    <row r="136" spans="2:9" s="838" customFormat="1">
      <c r="B136" s="866"/>
      <c r="C136" s="860"/>
      <c r="D136" s="860"/>
      <c r="E136" s="880"/>
      <c r="F136" s="842"/>
      <c r="G136" s="842"/>
      <c r="H136" s="842"/>
      <c r="I136" s="872"/>
    </row>
    <row r="137" spans="2:9" s="838" customFormat="1">
      <c r="B137" s="866"/>
      <c r="C137" s="860"/>
      <c r="D137" s="860"/>
      <c r="E137" s="880"/>
      <c r="F137" s="842"/>
      <c r="G137" s="842"/>
      <c r="H137" s="842"/>
      <c r="I137" s="872"/>
    </row>
    <row r="138" spans="2:9" s="838" customFormat="1">
      <c r="B138" s="866"/>
      <c r="C138" s="860"/>
      <c r="D138" s="860"/>
      <c r="E138" s="880"/>
      <c r="F138" s="842"/>
      <c r="G138" s="842"/>
      <c r="H138" s="842"/>
      <c r="I138" s="872"/>
    </row>
    <row r="139" spans="2:9" s="838" customFormat="1">
      <c r="B139" s="866"/>
      <c r="C139" s="860"/>
      <c r="D139" s="860"/>
      <c r="E139" s="880"/>
      <c r="F139" s="842"/>
      <c r="G139" s="842"/>
      <c r="H139" s="842"/>
      <c r="I139" s="872"/>
    </row>
    <row r="140" spans="2:9" s="838" customFormat="1">
      <c r="B140" s="866"/>
      <c r="C140" s="860"/>
      <c r="D140" s="860"/>
      <c r="E140" s="880"/>
      <c r="F140" s="842"/>
      <c r="G140" s="842"/>
      <c r="H140" s="842"/>
      <c r="I140" s="872"/>
    </row>
    <row r="141" spans="2:9" s="838" customFormat="1">
      <c r="B141" s="866"/>
      <c r="C141" s="860"/>
      <c r="D141" s="860"/>
      <c r="E141" s="880"/>
      <c r="F141" s="842"/>
      <c r="G141" s="842"/>
      <c r="H141" s="842"/>
      <c r="I141" s="872"/>
    </row>
    <row r="142" spans="2:9" s="838" customFormat="1">
      <c r="B142" s="866"/>
      <c r="C142" s="860"/>
      <c r="D142" s="860"/>
      <c r="E142" s="880"/>
      <c r="F142" s="842"/>
      <c r="G142" s="842"/>
      <c r="H142" s="842"/>
      <c r="I142" s="872"/>
    </row>
    <row r="143" spans="2:9" s="838" customFormat="1">
      <c r="B143" s="866"/>
      <c r="C143" s="860"/>
      <c r="D143" s="860"/>
      <c r="E143" s="880"/>
      <c r="F143" s="842"/>
      <c r="G143" s="842"/>
      <c r="H143" s="842"/>
      <c r="I143" s="872"/>
    </row>
    <row r="144" spans="2:9" s="838" customFormat="1">
      <c r="B144" s="866"/>
      <c r="C144" s="860"/>
      <c r="D144" s="860"/>
      <c r="E144" s="880"/>
      <c r="F144" s="842"/>
      <c r="G144" s="842"/>
      <c r="H144" s="842"/>
      <c r="I144" s="872"/>
    </row>
    <row r="145" spans="1:10" s="838" customFormat="1" ht="12.75" customHeight="1">
      <c r="B145" s="840"/>
      <c r="C145" s="846"/>
      <c r="D145" s="873"/>
      <c r="E145" s="847"/>
      <c r="F145" s="848"/>
      <c r="G145" s="848"/>
      <c r="H145" s="848"/>
      <c r="I145" s="837"/>
      <c r="J145" s="875" t="s">
        <v>846</v>
      </c>
    </row>
    <row r="146" spans="1:10" s="838" customFormat="1">
      <c r="B146" s="866"/>
      <c r="C146" s="860"/>
      <c r="D146" s="860"/>
      <c r="E146" s="880"/>
      <c r="F146" s="842"/>
      <c r="G146" s="842"/>
      <c r="H146" s="842"/>
      <c r="I146" s="872"/>
      <c r="J146" s="875"/>
    </row>
    <row r="147" spans="1:10" s="838" customFormat="1">
      <c r="B147" s="840"/>
      <c r="C147" s="846" t="s">
        <v>847</v>
      </c>
      <c r="D147" s="846"/>
      <c r="E147" s="848"/>
      <c r="F147" s="848"/>
      <c r="G147" s="848"/>
      <c r="H147" s="848"/>
      <c r="I147" s="837"/>
    </row>
    <row r="148" spans="1:10" s="838" customFormat="1">
      <c r="B148" s="840"/>
      <c r="C148" s="846"/>
      <c r="D148" s="846"/>
      <c r="E148" s="848"/>
      <c r="F148" s="848"/>
      <c r="G148" s="848"/>
      <c r="H148" s="848"/>
      <c r="I148" s="837"/>
    </row>
    <row r="149" spans="1:10" s="838" customFormat="1">
      <c r="B149" s="840"/>
      <c r="C149" s="846"/>
      <c r="D149" s="846"/>
      <c r="E149" s="881"/>
      <c r="F149" s="848"/>
      <c r="G149" s="848"/>
      <c r="H149" s="848"/>
      <c r="I149" s="837"/>
    </row>
    <row r="150" spans="1:10" s="838" customFormat="1">
      <c r="B150" s="840"/>
      <c r="C150" s="882" t="s">
        <v>848</v>
      </c>
      <c r="D150" s="861"/>
      <c r="E150" s="848"/>
      <c r="F150" s="848"/>
      <c r="G150" s="848"/>
      <c r="H150" s="848"/>
      <c r="I150" s="837">
        <f>SUM(I60)</f>
        <v>0</v>
      </c>
    </row>
    <row r="151" spans="1:10" s="838" customFormat="1">
      <c r="B151" s="840"/>
      <c r="C151" s="882"/>
      <c r="D151" s="861"/>
      <c r="E151" s="848"/>
      <c r="F151" s="848"/>
      <c r="G151" s="848"/>
      <c r="H151" s="848"/>
      <c r="I151" s="837"/>
    </row>
    <row r="152" spans="1:10" s="838" customFormat="1">
      <c r="B152" s="840"/>
      <c r="C152" s="882" t="s">
        <v>849</v>
      </c>
      <c r="D152" s="861"/>
      <c r="E152" s="848"/>
      <c r="F152" s="848"/>
      <c r="G152" s="848"/>
      <c r="H152" s="848"/>
      <c r="I152" s="837">
        <f>SUM(I123)</f>
        <v>0</v>
      </c>
    </row>
    <row r="153" spans="1:10" s="838" customFormat="1">
      <c r="B153" s="840"/>
      <c r="C153" s="882"/>
      <c r="D153" s="861"/>
      <c r="E153" s="848"/>
      <c r="F153" s="848"/>
      <c r="G153" s="848"/>
      <c r="H153" s="848"/>
      <c r="I153" s="837"/>
    </row>
    <row r="154" spans="1:10" s="838" customFormat="1">
      <c r="B154" s="840"/>
      <c r="C154" s="883" t="s">
        <v>650</v>
      </c>
      <c r="D154" s="862"/>
      <c r="E154" s="863"/>
      <c r="F154" s="863"/>
      <c r="G154" s="863"/>
      <c r="H154" s="863"/>
      <c r="I154" s="884">
        <f>SUM(I150:I152)</f>
        <v>0</v>
      </c>
    </row>
    <row r="155" spans="1:10" s="838" customFormat="1">
      <c r="B155" s="840"/>
      <c r="C155" s="885"/>
      <c r="D155" s="841"/>
      <c r="E155" s="842"/>
      <c r="F155" s="842"/>
      <c r="G155" s="842"/>
      <c r="H155" s="842"/>
      <c r="I155" s="872"/>
    </row>
    <row r="156" spans="1:10" s="838" customFormat="1" ht="12" customHeight="1">
      <c r="B156" s="840"/>
      <c r="C156" s="885" t="s">
        <v>850</v>
      </c>
      <c r="D156" s="841"/>
      <c r="E156" s="864">
        <v>0.22</v>
      </c>
      <c r="F156" s="842"/>
      <c r="G156" s="842"/>
      <c r="H156" s="864"/>
      <c r="I156" s="872">
        <f>SUM(I154*0.22)</f>
        <v>0</v>
      </c>
    </row>
    <row r="157" spans="1:10" s="838" customFormat="1">
      <c r="A157" s="865"/>
      <c r="B157" s="866"/>
      <c r="C157" s="883" t="s">
        <v>650</v>
      </c>
      <c r="D157" s="886"/>
      <c r="E157" s="863"/>
      <c r="F157" s="863"/>
      <c r="G157" s="863"/>
      <c r="H157" s="863"/>
      <c r="I157" s="884">
        <f>SUM(I154:I156)</f>
        <v>0</v>
      </c>
    </row>
    <row r="158" spans="1:10" s="838" customFormat="1">
      <c r="B158" s="866"/>
      <c r="C158" s="860"/>
      <c r="D158" s="860"/>
      <c r="E158" s="880"/>
      <c r="F158" s="842"/>
      <c r="G158" s="842"/>
      <c r="H158" s="842"/>
      <c r="I158" s="872"/>
      <c r="J158" s="875"/>
    </row>
    <row r="159" spans="1:10" s="838" customFormat="1">
      <c r="B159" s="840"/>
      <c r="C159" s="846"/>
      <c r="D159" s="873"/>
      <c r="E159" s="847"/>
      <c r="F159" s="848"/>
      <c r="G159" s="848"/>
      <c r="H159" s="848"/>
      <c r="I159" s="837"/>
    </row>
    <row r="160" spans="1:10" s="838" customFormat="1">
      <c r="B160" s="840"/>
      <c r="C160" s="846"/>
      <c r="D160" s="873"/>
      <c r="E160" s="847"/>
      <c r="F160" s="848"/>
      <c r="G160" s="848"/>
      <c r="H160" s="848"/>
      <c r="I160" s="837"/>
    </row>
    <row r="161" spans="2:10" s="838" customFormat="1">
      <c r="B161" s="840"/>
      <c r="C161" s="846"/>
      <c r="D161" s="873"/>
      <c r="E161" s="847"/>
      <c r="F161" s="848"/>
      <c r="G161" s="848"/>
      <c r="H161" s="848"/>
      <c r="I161" s="837"/>
    </row>
    <row r="162" spans="2:10" s="386" customFormat="1">
      <c r="B162" s="887"/>
      <c r="C162" s="888" t="s">
        <v>44</v>
      </c>
      <c r="D162" s="889"/>
      <c r="E162" s="890"/>
      <c r="F162" s="891"/>
      <c r="G162" s="891"/>
      <c r="H162" s="891"/>
      <c r="I162" s="892"/>
    </row>
    <row r="163" spans="2:10" s="386" customFormat="1">
      <c r="B163" s="887"/>
      <c r="C163" s="888"/>
      <c r="D163" s="889"/>
      <c r="E163" s="890"/>
      <c r="F163" s="891"/>
      <c r="G163" s="891"/>
      <c r="H163" s="891"/>
      <c r="I163" s="892"/>
    </row>
    <row r="164" spans="2:10" s="386" customFormat="1">
      <c r="B164" s="887"/>
      <c r="C164" s="2228" t="s">
        <v>851</v>
      </c>
      <c r="D164" s="2229"/>
      <c r="E164" s="2229"/>
      <c r="F164" s="2229"/>
      <c r="G164" s="2229"/>
      <c r="H164" s="2229"/>
      <c r="I164" s="2229"/>
      <c r="J164" s="2229"/>
    </row>
    <row r="165" spans="2:10" s="386" customFormat="1">
      <c r="B165" s="887"/>
      <c r="C165" s="2229"/>
      <c r="D165" s="2229"/>
      <c r="E165" s="2229"/>
      <c r="F165" s="2229"/>
      <c r="G165" s="2229"/>
      <c r="H165" s="2229"/>
      <c r="I165" s="2229"/>
      <c r="J165" s="2229"/>
    </row>
    <row r="166" spans="2:10" s="386" customFormat="1">
      <c r="B166" s="887"/>
      <c r="C166" s="2229"/>
      <c r="D166" s="2229"/>
      <c r="E166" s="2229"/>
      <c r="F166" s="2229"/>
      <c r="G166" s="2229"/>
      <c r="H166" s="2229"/>
      <c r="I166" s="2229"/>
      <c r="J166" s="2229"/>
    </row>
    <row r="167" spans="2:10" s="386" customFormat="1">
      <c r="B167" s="887"/>
      <c r="C167" s="2229"/>
      <c r="D167" s="2229"/>
      <c r="E167" s="2229"/>
      <c r="F167" s="2229"/>
      <c r="G167" s="2229"/>
      <c r="H167" s="2229"/>
      <c r="I167" s="2229"/>
      <c r="J167" s="2229"/>
    </row>
    <row r="168" spans="2:10" s="386" customFormat="1">
      <c r="B168" s="887"/>
      <c r="C168" s="2229"/>
      <c r="D168" s="2229"/>
      <c r="E168" s="2229"/>
      <c r="F168" s="2229"/>
      <c r="G168" s="2229"/>
      <c r="H168" s="2229"/>
      <c r="I168" s="2229"/>
      <c r="J168" s="2229"/>
    </row>
    <row r="169" spans="2:10" s="386" customFormat="1">
      <c r="B169" s="887"/>
      <c r="C169" s="2229"/>
      <c r="D169" s="2229"/>
      <c r="E169" s="2229"/>
      <c r="F169" s="2229"/>
      <c r="G169" s="2229"/>
      <c r="H169" s="2229"/>
      <c r="I169" s="2229"/>
      <c r="J169" s="2229"/>
    </row>
    <row r="170" spans="2:10" s="386" customFormat="1">
      <c r="B170" s="887"/>
      <c r="C170" s="2229"/>
      <c r="D170" s="2229"/>
      <c r="E170" s="2229"/>
      <c r="F170" s="2229"/>
      <c r="G170" s="2229"/>
      <c r="H170" s="2229"/>
      <c r="I170" s="2229"/>
      <c r="J170" s="2229"/>
    </row>
    <row r="171" spans="2:10" s="386" customFormat="1">
      <c r="B171" s="887"/>
      <c r="C171" s="2229"/>
      <c r="D171" s="2229"/>
      <c r="E171" s="2229"/>
      <c r="F171" s="2229"/>
      <c r="G171" s="2229"/>
      <c r="H171" s="2229"/>
      <c r="I171" s="2229"/>
      <c r="J171" s="2229"/>
    </row>
    <row r="172" spans="2:10" s="386" customFormat="1">
      <c r="B172" s="887"/>
      <c r="C172" s="2229"/>
      <c r="D172" s="2229"/>
      <c r="E172" s="2229"/>
      <c r="F172" s="2229"/>
      <c r="G172" s="2229"/>
      <c r="H172" s="2229"/>
      <c r="I172" s="2229"/>
      <c r="J172" s="2229"/>
    </row>
    <row r="173" spans="2:10" s="386" customFormat="1">
      <c r="B173" s="887"/>
      <c r="C173" s="2229"/>
      <c r="D173" s="2229"/>
      <c r="E173" s="2229"/>
      <c r="F173" s="2229"/>
      <c r="G173" s="2229"/>
      <c r="H173" s="2229"/>
      <c r="I173" s="2229"/>
      <c r="J173" s="2229"/>
    </row>
    <row r="174" spans="2:10" s="386" customFormat="1" ht="6.75" customHeight="1">
      <c r="B174" s="887"/>
      <c r="C174" s="2229"/>
      <c r="D174" s="2229"/>
      <c r="E174" s="2229"/>
      <c r="F174" s="2229"/>
      <c r="G174" s="2229"/>
      <c r="H174" s="2229"/>
      <c r="I174" s="2229"/>
      <c r="J174" s="2229"/>
    </row>
    <row r="175" spans="2:10" s="838" customFormat="1">
      <c r="B175" s="840"/>
      <c r="C175" s="846"/>
      <c r="D175" s="873"/>
      <c r="E175" s="847"/>
      <c r="F175" s="848"/>
      <c r="G175" s="848"/>
      <c r="H175" s="848"/>
      <c r="I175" s="837"/>
    </row>
    <row r="176" spans="2:10" s="838" customFormat="1">
      <c r="B176" s="840"/>
      <c r="C176" s="846"/>
      <c r="D176" s="873"/>
      <c r="E176" s="847"/>
      <c r="F176" s="848"/>
      <c r="G176" s="848"/>
      <c r="H176" s="848"/>
      <c r="I176" s="837"/>
    </row>
    <row r="177" spans="2:9" s="838" customFormat="1">
      <c r="B177" s="840"/>
      <c r="C177" s="846"/>
      <c r="D177" s="873"/>
      <c r="E177" s="847"/>
      <c r="F177" s="848"/>
      <c r="G177" s="848"/>
      <c r="H177" s="848"/>
      <c r="I177" s="837"/>
    </row>
    <row r="178" spans="2:9" s="838" customFormat="1">
      <c r="B178" s="840"/>
      <c r="C178" s="846"/>
      <c r="D178" s="873"/>
      <c r="E178" s="847"/>
      <c r="F178" s="848"/>
      <c r="G178" s="848"/>
      <c r="H178" s="848"/>
      <c r="I178" s="837"/>
    </row>
    <row r="179" spans="2:9" s="838" customFormat="1">
      <c r="B179" s="840"/>
      <c r="C179" s="846"/>
      <c r="D179" s="873"/>
      <c r="E179" s="847"/>
      <c r="F179" s="848"/>
      <c r="G179" s="848"/>
      <c r="H179" s="848"/>
      <c r="I179" s="837"/>
    </row>
    <row r="180" spans="2:9" s="838" customFormat="1">
      <c r="B180" s="840"/>
      <c r="C180" s="846"/>
      <c r="D180" s="873"/>
      <c r="E180" s="847"/>
      <c r="F180" s="848"/>
      <c r="G180" s="848"/>
      <c r="H180" s="848"/>
      <c r="I180" s="837"/>
    </row>
    <row r="181" spans="2:9" s="838" customFormat="1">
      <c r="B181" s="840"/>
      <c r="C181" s="846"/>
      <c r="D181" s="873"/>
      <c r="E181" s="847"/>
      <c r="F181" s="848"/>
      <c r="G181" s="848"/>
      <c r="H181" s="848"/>
      <c r="I181" s="837"/>
    </row>
    <row r="182" spans="2:9" s="838" customFormat="1">
      <c r="B182" s="840"/>
      <c r="C182" s="846"/>
      <c r="D182" s="873"/>
      <c r="E182" s="847"/>
      <c r="F182" s="848"/>
      <c r="G182" s="848"/>
      <c r="H182" s="848"/>
      <c r="I182" s="837"/>
    </row>
    <row r="183" spans="2:9" s="838" customFormat="1">
      <c r="B183" s="840"/>
      <c r="C183" s="846"/>
      <c r="D183" s="873"/>
      <c r="E183" s="847"/>
      <c r="F183" s="848"/>
      <c r="G183" s="848"/>
      <c r="H183" s="848"/>
      <c r="I183" s="837"/>
    </row>
    <row r="184" spans="2:9" s="844" customFormat="1" ht="15.6">
      <c r="B184" s="852"/>
      <c r="C184" s="853"/>
      <c r="D184" s="854"/>
      <c r="E184" s="855"/>
      <c r="F184" s="856"/>
      <c r="G184" s="856"/>
      <c r="H184" s="856"/>
      <c r="I184" s="857"/>
    </row>
    <row r="185" spans="2:9" s="844" customFormat="1" ht="15.6">
      <c r="B185" s="852"/>
      <c r="C185" s="853"/>
      <c r="D185" s="854"/>
      <c r="E185" s="855"/>
      <c r="F185" s="856"/>
      <c r="G185" s="856"/>
      <c r="H185" s="856"/>
      <c r="I185" s="857"/>
    </row>
    <row r="186" spans="2:9" s="844" customFormat="1" ht="15.6">
      <c r="B186" s="852"/>
      <c r="C186" s="853"/>
      <c r="D186" s="854"/>
      <c r="E186" s="855"/>
      <c r="F186" s="856"/>
      <c r="G186" s="856"/>
      <c r="H186" s="856"/>
      <c r="I186" s="857"/>
    </row>
    <row r="187" spans="2:9" s="844" customFormat="1" ht="15.6">
      <c r="B187" s="852"/>
      <c r="C187" s="853"/>
      <c r="D187" s="854"/>
      <c r="E187" s="855"/>
      <c r="F187" s="856"/>
      <c r="G187" s="856"/>
      <c r="H187" s="856"/>
      <c r="I187" s="857"/>
    </row>
    <row r="188" spans="2:9" s="844" customFormat="1" ht="15.6">
      <c r="B188" s="852"/>
      <c r="C188" s="853"/>
      <c r="D188" s="854"/>
      <c r="E188" s="855"/>
      <c r="F188" s="856"/>
      <c r="G188" s="856"/>
      <c r="H188" s="856"/>
      <c r="I188" s="857"/>
    </row>
    <row r="189" spans="2:9" s="844" customFormat="1" ht="15.6">
      <c r="B189" s="852"/>
      <c r="C189" s="853"/>
      <c r="D189" s="854"/>
      <c r="E189" s="855"/>
      <c r="F189" s="856"/>
      <c r="G189" s="856"/>
      <c r="H189" s="856"/>
      <c r="I189" s="857"/>
    </row>
    <row r="190" spans="2:9" s="844" customFormat="1" ht="15.6">
      <c r="B190" s="852"/>
      <c r="C190" s="853"/>
      <c r="D190" s="854"/>
      <c r="E190" s="855"/>
      <c r="F190" s="856"/>
      <c r="G190" s="856"/>
      <c r="H190" s="856"/>
      <c r="I190" s="857"/>
    </row>
    <row r="191" spans="2:9" s="844" customFormat="1" ht="15.6">
      <c r="B191" s="852"/>
      <c r="C191" s="853"/>
      <c r="D191" s="854"/>
      <c r="E191" s="855"/>
      <c r="F191" s="856"/>
      <c r="G191" s="856"/>
      <c r="H191" s="856"/>
      <c r="I191" s="857"/>
    </row>
    <row r="192" spans="2:9" s="844" customFormat="1" ht="15.6">
      <c r="B192" s="852"/>
      <c r="C192" s="853"/>
      <c r="D192" s="854"/>
      <c r="E192" s="855"/>
      <c r="F192" s="856"/>
      <c r="G192" s="856"/>
      <c r="H192" s="856"/>
      <c r="I192" s="857"/>
    </row>
    <row r="193" spans="2:9" s="844" customFormat="1" ht="15.6">
      <c r="B193" s="852"/>
      <c r="C193" s="853"/>
      <c r="D193" s="854"/>
      <c r="E193" s="855"/>
      <c r="F193" s="856"/>
      <c r="G193" s="856"/>
      <c r="H193" s="856"/>
      <c r="I193" s="857"/>
    </row>
    <row r="194" spans="2:9" s="844" customFormat="1" ht="15.6">
      <c r="B194" s="852"/>
      <c r="C194" s="853"/>
      <c r="D194" s="854"/>
      <c r="E194" s="855"/>
      <c r="F194" s="856"/>
      <c r="G194" s="856"/>
      <c r="H194" s="856"/>
      <c r="I194" s="857"/>
    </row>
    <row r="195" spans="2:9" s="844" customFormat="1" ht="15.6">
      <c r="B195" s="852"/>
      <c r="C195" s="853"/>
      <c r="D195" s="854"/>
      <c r="E195" s="855"/>
      <c r="F195" s="856"/>
      <c r="G195" s="856"/>
      <c r="H195" s="856"/>
      <c r="I195" s="857"/>
    </row>
    <row r="196" spans="2:9" s="844" customFormat="1" ht="15.6">
      <c r="B196" s="852"/>
      <c r="C196" s="853"/>
      <c r="D196" s="854"/>
      <c r="E196" s="855"/>
      <c r="F196" s="856"/>
      <c r="G196" s="856"/>
      <c r="H196" s="856"/>
      <c r="I196" s="857"/>
    </row>
    <row r="197" spans="2:9" s="844" customFormat="1" ht="15.6">
      <c r="B197" s="852"/>
      <c r="C197" s="853"/>
      <c r="D197" s="854"/>
      <c r="E197" s="855"/>
      <c r="F197" s="856"/>
      <c r="G197" s="856"/>
      <c r="H197" s="856"/>
      <c r="I197" s="857"/>
    </row>
    <row r="198" spans="2:9" s="844" customFormat="1" ht="15.6">
      <c r="B198" s="852"/>
      <c r="C198" s="853"/>
      <c r="D198" s="854"/>
      <c r="E198" s="855"/>
      <c r="F198" s="856"/>
      <c r="G198" s="856"/>
      <c r="H198" s="856"/>
      <c r="I198" s="857"/>
    </row>
    <row r="199" spans="2:9" s="844" customFormat="1" ht="15.6">
      <c r="B199" s="852"/>
      <c r="C199" s="853"/>
      <c r="D199" s="854"/>
      <c r="E199" s="855"/>
      <c r="F199" s="856"/>
      <c r="G199" s="856"/>
      <c r="H199" s="856"/>
      <c r="I199" s="857"/>
    </row>
    <row r="200" spans="2:9" s="844" customFormat="1" ht="15.6">
      <c r="B200" s="852"/>
      <c r="C200" s="853"/>
      <c r="D200" s="854"/>
      <c r="E200" s="855"/>
      <c r="F200" s="856"/>
      <c r="G200" s="856"/>
      <c r="H200" s="856"/>
      <c r="I200" s="857"/>
    </row>
    <row r="201" spans="2:9" s="844" customFormat="1" ht="15.6">
      <c r="B201" s="852"/>
      <c r="C201" s="853"/>
      <c r="D201" s="854"/>
      <c r="E201" s="855"/>
      <c r="F201" s="856"/>
      <c r="G201" s="856"/>
      <c r="H201" s="856"/>
      <c r="I201" s="857"/>
    </row>
    <row r="202" spans="2:9" s="844" customFormat="1" ht="15.6">
      <c r="B202" s="852"/>
      <c r="C202" s="853"/>
      <c r="D202" s="854"/>
      <c r="E202" s="855"/>
      <c r="F202" s="856"/>
      <c r="G202" s="856"/>
      <c r="H202" s="856"/>
      <c r="I202" s="857"/>
    </row>
    <row r="203" spans="2:9" s="844" customFormat="1" ht="15.6">
      <c r="B203" s="852"/>
      <c r="C203" s="853"/>
      <c r="D203" s="854"/>
      <c r="E203" s="855"/>
      <c r="F203" s="856"/>
      <c r="G203" s="856"/>
      <c r="H203" s="856"/>
      <c r="I203" s="857"/>
    </row>
    <row r="204" spans="2:9" s="844" customFormat="1" ht="15.6">
      <c r="B204" s="852"/>
      <c r="C204" s="853"/>
      <c r="D204" s="854"/>
      <c r="E204" s="855"/>
      <c r="F204" s="856"/>
      <c r="G204" s="856"/>
      <c r="H204" s="856"/>
      <c r="I204" s="857"/>
    </row>
    <row r="205" spans="2:9" s="844" customFormat="1" ht="15.6">
      <c r="B205" s="852"/>
      <c r="C205" s="853"/>
      <c r="D205" s="854"/>
      <c r="E205" s="855"/>
      <c r="F205" s="856"/>
      <c r="G205" s="856"/>
      <c r="H205" s="856"/>
      <c r="I205" s="857"/>
    </row>
    <row r="206" spans="2:9" s="844" customFormat="1" ht="15.6">
      <c r="B206" s="852"/>
      <c r="C206" s="853"/>
      <c r="D206" s="854"/>
      <c r="E206" s="855"/>
      <c r="F206" s="856"/>
      <c r="G206" s="856"/>
      <c r="H206" s="856"/>
      <c r="I206" s="857"/>
    </row>
    <row r="207" spans="2:9" s="844" customFormat="1" ht="15.6">
      <c r="B207" s="852"/>
      <c r="C207" s="853"/>
      <c r="D207" s="854"/>
      <c r="E207" s="855"/>
      <c r="F207" s="856"/>
      <c r="G207" s="856"/>
      <c r="H207" s="856"/>
      <c r="I207" s="857"/>
    </row>
    <row r="208" spans="2:9" s="844" customFormat="1" ht="15.6">
      <c r="B208" s="852"/>
      <c r="C208" s="853"/>
      <c r="D208" s="854"/>
      <c r="E208" s="855"/>
      <c r="F208" s="856"/>
      <c r="G208" s="856"/>
      <c r="H208" s="856"/>
      <c r="I208" s="857"/>
    </row>
    <row r="209" spans="2:10" s="844" customFormat="1" ht="15.6">
      <c r="B209" s="852"/>
      <c r="C209" s="853"/>
      <c r="D209" s="854"/>
      <c r="E209" s="855"/>
      <c r="F209" s="856"/>
      <c r="G209" s="856"/>
      <c r="H209" s="856"/>
      <c r="I209" s="857"/>
    </row>
    <row r="210" spans="2:10" s="844" customFormat="1" ht="15.6">
      <c r="B210" s="852"/>
      <c r="C210" s="853"/>
      <c r="D210" s="854"/>
      <c r="E210" s="855"/>
      <c r="F210" s="856"/>
      <c r="G210" s="856"/>
      <c r="H210" s="856"/>
      <c r="I210" s="857"/>
    </row>
    <row r="211" spans="2:10" s="844" customFormat="1" ht="15.6">
      <c r="B211" s="852"/>
      <c r="C211" s="853"/>
      <c r="D211" s="854"/>
      <c r="E211" s="855"/>
      <c r="F211" s="856"/>
      <c r="G211" s="856"/>
      <c r="H211" s="856"/>
      <c r="I211" s="857"/>
    </row>
    <row r="212" spans="2:10" s="844" customFormat="1" ht="15.6">
      <c r="B212" s="852"/>
      <c r="C212" s="853"/>
      <c r="D212" s="854"/>
      <c r="E212" s="855"/>
      <c r="F212" s="856"/>
      <c r="G212" s="856"/>
      <c r="H212" s="856"/>
      <c r="I212" s="857"/>
    </row>
    <row r="213" spans="2:10" s="844" customFormat="1" ht="15.6">
      <c r="B213" s="852"/>
      <c r="C213" s="853"/>
      <c r="D213" s="854"/>
      <c r="E213" s="855"/>
      <c r="F213" s="856"/>
      <c r="G213" s="856"/>
      <c r="H213" s="856"/>
      <c r="I213" s="857"/>
    </row>
    <row r="214" spans="2:10" s="844" customFormat="1" ht="15.6">
      <c r="B214" s="852"/>
      <c r="C214" s="853"/>
      <c r="D214" s="854"/>
      <c r="E214" s="855"/>
      <c r="F214" s="856"/>
      <c r="G214" s="856"/>
      <c r="H214" s="856"/>
      <c r="I214" s="857"/>
    </row>
    <row r="215" spans="2:10" s="844" customFormat="1" ht="15.6">
      <c r="B215" s="852"/>
      <c r="C215" s="853"/>
      <c r="D215" s="854"/>
      <c r="E215" s="855"/>
      <c r="F215" s="856"/>
      <c r="G215" s="856"/>
      <c r="H215" s="856"/>
      <c r="I215" s="857"/>
    </row>
    <row r="216" spans="2:10" s="844" customFormat="1" ht="15.6">
      <c r="B216" s="852"/>
      <c r="C216" s="853"/>
      <c r="D216" s="854"/>
      <c r="E216" s="855"/>
      <c r="F216" s="856"/>
      <c r="G216" s="856"/>
      <c r="H216" s="856"/>
      <c r="I216" s="857"/>
      <c r="J216" s="858" t="s">
        <v>852</v>
      </c>
    </row>
    <row r="217" spans="2:10" s="844" customFormat="1" ht="15.6">
      <c r="B217" s="852"/>
      <c r="C217" s="853"/>
      <c r="D217" s="853"/>
      <c r="E217" s="856"/>
      <c r="F217" s="856"/>
      <c r="G217" s="856"/>
      <c r="H217" s="856"/>
      <c r="I217" s="857"/>
    </row>
  </sheetData>
  <sheetProtection algorithmName="SHA-512" hashValue="1IN3f6JsA2yOVujGf5hoJSeQgKkjz0xpi0L68erkUYXrBoKkg46ADseNeRbbamD/vzIqYdfql+H0k3y1JC+jXw==" saltValue="kX0nGOstjJOgrv1R8jSryg==" spinCount="100000" sheet="1" objects="1" scenarios="1" selectLockedCells="1"/>
  <mergeCells count="1">
    <mergeCell ref="C164:J174"/>
  </mergeCells>
  <dataValidations count="1">
    <dataValidation type="custom" allowBlank="1" showInputMessage="1" showErrorMessage="1" error="Ceno na e.m. je potrebno vnesti na dve decimalni mesti " sqref="H6:H57 H95:H119">
      <formula1>H6=ROUND(H6,2)</formula1>
    </dataValidation>
  </dataValidations>
  <pageMargins left="0.99" right="0.41" top="0.98425196850393704" bottom="0.98425196850393704" header="0.51181102362204722" footer="0.51181102362204722"/>
  <pageSetup paperSize="9" scale="73" orientation="portrait" r:id="rId1"/>
  <headerFooter alignWithMargins="0">
    <oddFooter xml:space="preserve">&amp;R&amp;14 </oddFooter>
  </headerFooter>
  <rowBreaks count="1" manualBreakCount="1">
    <brk id="146"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6"/>
  <sheetViews>
    <sheetView view="pageBreakPreview" topLeftCell="A99" zoomScaleNormal="100" zoomScaleSheetLayoutView="100" workbookViewId="0">
      <selection activeCell="H116" sqref="H116"/>
    </sheetView>
  </sheetViews>
  <sheetFormatPr defaultRowHeight="15.6"/>
  <cols>
    <col min="1" max="1" width="2.109375" style="1009" customWidth="1"/>
    <col min="2" max="2" width="5.109375" style="1010" customWidth="1"/>
    <col min="3" max="3" width="43" style="1011" customWidth="1"/>
    <col min="4" max="4" width="5.6640625" style="1011" customWidth="1"/>
    <col min="5" max="5" width="6.44140625" style="1012" customWidth="1"/>
    <col min="6" max="6" width="10.6640625" style="1012" hidden="1" customWidth="1"/>
    <col min="7" max="7" width="11.109375" style="1012" hidden="1" customWidth="1"/>
    <col min="8" max="8" width="14.33203125" style="1012" customWidth="1"/>
    <col min="9" max="9" width="16" style="1013" customWidth="1"/>
    <col min="10" max="10" width="16.5546875" style="1009" customWidth="1"/>
    <col min="11" max="256" width="9.109375" style="1009"/>
    <col min="257" max="257" width="2.109375" style="1009" customWidth="1"/>
    <col min="258" max="258" width="5.109375" style="1009" customWidth="1"/>
    <col min="259" max="259" width="43" style="1009" customWidth="1"/>
    <col min="260" max="260" width="5.6640625" style="1009" customWidth="1"/>
    <col min="261" max="261" width="6.44140625" style="1009" customWidth="1"/>
    <col min="262" max="263" width="0" style="1009" hidden="1" customWidth="1"/>
    <col min="264" max="264" width="14.33203125" style="1009" customWidth="1"/>
    <col min="265" max="265" width="16" style="1009" customWidth="1"/>
    <col min="266" max="266" width="16.5546875" style="1009" customWidth="1"/>
    <col min="267" max="512" width="9.109375" style="1009"/>
    <col min="513" max="513" width="2.109375" style="1009" customWidth="1"/>
    <col min="514" max="514" width="5.109375" style="1009" customWidth="1"/>
    <col min="515" max="515" width="43" style="1009" customWidth="1"/>
    <col min="516" max="516" width="5.6640625" style="1009" customWidth="1"/>
    <col min="517" max="517" width="6.44140625" style="1009" customWidth="1"/>
    <col min="518" max="519" width="0" style="1009" hidden="1" customWidth="1"/>
    <col min="520" max="520" width="14.33203125" style="1009" customWidth="1"/>
    <col min="521" max="521" width="16" style="1009" customWidth="1"/>
    <col min="522" max="522" width="16.5546875" style="1009" customWidth="1"/>
    <col min="523" max="768" width="9.109375" style="1009"/>
    <col min="769" max="769" width="2.109375" style="1009" customWidth="1"/>
    <col min="770" max="770" width="5.109375" style="1009" customWidth="1"/>
    <col min="771" max="771" width="43" style="1009" customWidth="1"/>
    <col min="772" max="772" width="5.6640625" style="1009" customWidth="1"/>
    <col min="773" max="773" width="6.44140625" style="1009" customWidth="1"/>
    <col min="774" max="775" width="0" style="1009" hidden="1" customWidth="1"/>
    <col min="776" max="776" width="14.33203125" style="1009" customWidth="1"/>
    <col min="777" max="777" width="16" style="1009" customWidth="1"/>
    <col min="778" max="778" width="16.5546875" style="1009" customWidth="1"/>
    <col min="779" max="1024" width="9.109375" style="1009"/>
    <col min="1025" max="1025" width="2.109375" style="1009" customWidth="1"/>
    <col min="1026" max="1026" width="5.109375" style="1009" customWidth="1"/>
    <col min="1027" max="1027" width="43" style="1009" customWidth="1"/>
    <col min="1028" max="1028" width="5.6640625" style="1009" customWidth="1"/>
    <col min="1029" max="1029" width="6.44140625" style="1009" customWidth="1"/>
    <col min="1030" max="1031" width="0" style="1009" hidden="1" customWidth="1"/>
    <col min="1032" max="1032" width="14.33203125" style="1009" customWidth="1"/>
    <col min="1033" max="1033" width="16" style="1009" customWidth="1"/>
    <col min="1034" max="1034" width="16.5546875" style="1009" customWidth="1"/>
    <col min="1035" max="1280" width="9.109375" style="1009"/>
    <col min="1281" max="1281" width="2.109375" style="1009" customWidth="1"/>
    <col min="1282" max="1282" width="5.109375" style="1009" customWidth="1"/>
    <col min="1283" max="1283" width="43" style="1009" customWidth="1"/>
    <col min="1284" max="1284" width="5.6640625" style="1009" customWidth="1"/>
    <col min="1285" max="1285" width="6.44140625" style="1009" customWidth="1"/>
    <col min="1286" max="1287" width="0" style="1009" hidden="1" customWidth="1"/>
    <col min="1288" max="1288" width="14.33203125" style="1009" customWidth="1"/>
    <col min="1289" max="1289" width="16" style="1009" customWidth="1"/>
    <col min="1290" max="1290" width="16.5546875" style="1009" customWidth="1"/>
    <col min="1291" max="1536" width="9.109375" style="1009"/>
    <col min="1537" max="1537" width="2.109375" style="1009" customWidth="1"/>
    <col min="1538" max="1538" width="5.109375" style="1009" customWidth="1"/>
    <col min="1539" max="1539" width="43" style="1009" customWidth="1"/>
    <col min="1540" max="1540" width="5.6640625" style="1009" customWidth="1"/>
    <col min="1541" max="1541" width="6.44140625" style="1009" customWidth="1"/>
    <col min="1542" max="1543" width="0" style="1009" hidden="1" customWidth="1"/>
    <col min="1544" max="1544" width="14.33203125" style="1009" customWidth="1"/>
    <col min="1545" max="1545" width="16" style="1009" customWidth="1"/>
    <col min="1546" max="1546" width="16.5546875" style="1009" customWidth="1"/>
    <col min="1547" max="1792" width="9.109375" style="1009"/>
    <col min="1793" max="1793" width="2.109375" style="1009" customWidth="1"/>
    <col min="1794" max="1794" width="5.109375" style="1009" customWidth="1"/>
    <col min="1795" max="1795" width="43" style="1009" customWidth="1"/>
    <col min="1796" max="1796" width="5.6640625" style="1009" customWidth="1"/>
    <col min="1797" max="1797" width="6.44140625" style="1009" customWidth="1"/>
    <col min="1798" max="1799" width="0" style="1009" hidden="1" customWidth="1"/>
    <col min="1800" max="1800" width="14.33203125" style="1009" customWidth="1"/>
    <col min="1801" max="1801" width="16" style="1009" customWidth="1"/>
    <col min="1802" max="1802" width="16.5546875" style="1009" customWidth="1"/>
    <col min="1803" max="2048" width="9.109375" style="1009"/>
    <col min="2049" max="2049" width="2.109375" style="1009" customWidth="1"/>
    <col min="2050" max="2050" width="5.109375" style="1009" customWidth="1"/>
    <col min="2051" max="2051" width="43" style="1009" customWidth="1"/>
    <col min="2052" max="2052" width="5.6640625" style="1009" customWidth="1"/>
    <col min="2053" max="2053" width="6.44140625" style="1009" customWidth="1"/>
    <col min="2054" max="2055" width="0" style="1009" hidden="1" customWidth="1"/>
    <col min="2056" max="2056" width="14.33203125" style="1009" customWidth="1"/>
    <col min="2057" max="2057" width="16" style="1009" customWidth="1"/>
    <col min="2058" max="2058" width="16.5546875" style="1009" customWidth="1"/>
    <col min="2059" max="2304" width="9.109375" style="1009"/>
    <col min="2305" max="2305" width="2.109375" style="1009" customWidth="1"/>
    <col min="2306" max="2306" width="5.109375" style="1009" customWidth="1"/>
    <col min="2307" max="2307" width="43" style="1009" customWidth="1"/>
    <col min="2308" max="2308" width="5.6640625" style="1009" customWidth="1"/>
    <col min="2309" max="2309" width="6.44140625" style="1009" customWidth="1"/>
    <col min="2310" max="2311" width="0" style="1009" hidden="1" customWidth="1"/>
    <col min="2312" max="2312" width="14.33203125" style="1009" customWidth="1"/>
    <col min="2313" max="2313" width="16" style="1009" customWidth="1"/>
    <col min="2314" max="2314" width="16.5546875" style="1009" customWidth="1"/>
    <col min="2315" max="2560" width="9.109375" style="1009"/>
    <col min="2561" max="2561" width="2.109375" style="1009" customWidth="1"/>
    <col min="2562" max="2562" width="5.109375" style="1009" customWidth="1"/>
    <col min="2563" max="2563" width="43" style="1009" customWidth="1"/>
    <col min="2564" max="2564" width="5.6640625" style="1009" customWidth="1"/>
    <col min="2565" max="2565" width="6.44140625" style="1009" customWidth="1"/>
    <col min="2566" max="2567" width="0" style="1009" hidden="1" customWidth="1"/>
    <col min="2568" max="2568" width="14.33203125" style="1009" customWidth="1"/>
    <col min="2569" max="2569" width="16" style="1009" customWidth="1"/>
    <col min="2570" max="2570" width="16.5546875" style="1009" customWidth="1"/>
    <col min="2571" max="2816" width="9.109375" style="1009"/>
    <col min="2817" max="2817" width="2.109375" style="1009" customWidth="1"/>
    <col min="2818" max="2818" width="5.109375" style="1009" customWidth="1"/>
    <col min="2819" max="2819" width="43" style="1009" customWidth="1"/>
    <col min="2820" max="2820" width="5.6640625" style="1009" customWidth="1"/>
    <col min="2821" max="2821" width="6.44140625" style="1009" customWidth="1"/>
    <col min="2822" max="2823" width="0" style="1009" hidden="1" customWidth="1"/>
    <col min="2824" max="2824" width="14.33203125" style="1009" customWidth="1"/>
    <col min="2825" max="2825" width="16" style="1009" customWidth="1"/>
    <col min="2826" max="2826" width="16.5546875" style="1009" customWidth="1"/>
    <col min="2827" max="3072" width="9.109375" style="1009"/>
    <col min="3073" max="3073" width="2.109375" style="1009" customWidth="1"/>
    <col min="3074" max="3074" width="5.109375" style="1009" customWidth="1"/>
    <col min="3075" max="3075" width="43" style="1009" customWidth="1"/>
    <col min="3076" max="3076" width="5.6640625" style="1009" customWidth="1"/>
    <col min="3077" max="3077" width="6.44140625" style="1009" customWidth="1"/>
    <col min="3078" max="3079" width="0" style="1009" hidden="1" customWidth="1"/>
    <col min="3080" max="3080" width="14.33203125" style="1009" customWidth="1"/>
    <col min="3081" max="3081" width="16" style="1009" customWidth="1"/>
    <col min="3082" max="3082" width="16.5546875" style="1009" customWidth="1"/>
    <col min="3083" max="3328" width="9.109375" style="1009"/>
    <col min="3329" max="3329" width="2.109375" style="1009" customWidth="1"/>
    <col min="3330" max="3330" width="5.109375" style="1009" customWidth="1"/>
    <col min="3331" max="3331" width="43" style="1009" customWidth="1"/>
    <col min="3332" max="3332" width="5.6640625" style="1009" customWidth="1"/>
    <col min="3333" max="3333" width="6.44140625" style="1009" customWidth="1"/>
    <col min="3334" max="3335" width="0" style="1009" hidden="1" customWidth="1"/>
    <col min="3336" max="3336" width="14.33203125" style="1009" customWidth="1"/>
    <col min="3337" max="3337" width="16" style="1009" customWidth="1"/>
    <col min="3338" max="3338" width="16.5546875" style="1009" customWidth="1"/>
    <col min="3339" max="3584" width="9.109375" style="1009"/>
    <col min="3585" max="3585" width="2.109375" style="1009" customWidth="1"/>
    <col min="3586" max="3586" width="5.109375" style="1009" customWidth="1"/>
    <col min="3587" max="3587" width="43" style="1009" customWidth="1"/>
    <col min="3588" max="3588" width="5.6640625" style="1009" customWidth="1"/>
    <col min="3589" max="3589" width="6.44140625" style="1009" customWidth="1"/>
    <col min="3590" max="3591" width="0" style="1009" hidden="1" customWidth="1"/>
    <col min="3592" max="3592" width="14.33203125" style="1009" customWidth="1"/>
    <col min="3593" max="3593" width="16" style="1009" customWidth="1"/>
    <col min="3594" max="3594" width="16.5546875" style="1009" customWidth="1"/>
    <col min="3595" max="3840" width="9.109375" style="1009"/>
    <col min="3841" max="3841" width="2.109375" style="1009" customWidth="1"/>
    <col min="3842" max="3842" width="5.109375" style="1009" customWidth="1"/>
    <col min="3843" max="3843" width="43" style="1009" customWidth="1"/>
    <col min="3844" max="3844" width="5.6640625" style="1009" customWidth="1"/>
    <col min="3845" max="3845" width="6.44140625" style="1009" customWidth="1"/>
    <col min="3846" max="3847" width="0" style="1009" hidden="1" customWidth="1"/>
    <col min="3848" max="3848" width="14.33203125" style="1009" customWidth="1"/>
    <col min="3849" max="3849" width="16" style="1009" customWidth="1"/>
    <col min="3850" max="3850" width="16.5546875" style="1009" customWidth="1"/>
    <col min="3851" max="4096" width="9.109375" style="1009"/>
    <col min="4097" max="4097" width="2.109375" style="1009" customWidth="1"/>
    <col min="4098" max="4098" width="5.109375" style="1009" customWidth="1"/>
    <col min="4099" max="4099" width="43" style="1009" customWidth="1"/>
    <col min="4100" max="4100" width="5.6640625" style="1009" customWidth="1"/>
    <col min="4101" max="4101" width="6.44140625" style="1009" customWidth="1"/>
    <col min="4102" max="4103" width="0" style="1009" hidden="1" customWidth="1"/>
    <col min="4104" max="4104" width="14.33203125" style="1009" customWidth="1"/>
    <col min="4105" max="4105" width="16" style="1009" customWidth="1"/>
    <col min="4106" max="4106" width="16.5546875" style="1009" customWidth="1"/>
    <col min="4107" max="4352" width="9.109375" style="1009"/>
    <col min="4353" max="4353" width="2.109375" style="1009" customWidth="1"/>
    <col min="4354" max="4354" width="5.109375" style="1009" customWidth="1"/>
    <col min="4355" max="4355" width="43" style="1009" customWidth="1"/>
    <col min="4356" max="4356" width="5.6640625" style="1009" customWidth="1"/>
    <col min="4357" max="4357" width="6.44140625" style="1009" customWidth="1"/>
    <col min="4358" max="4359" width="0" style="1009" hidden="1" customWidth="1"/>
    <col min="4360" max="4360" width="14.33203125" style="1009" customWidth="1"/>
    <col min="4361" max="4361" width="16" style="1009" customWidth="1"/>
    <col min="4362" max="4362" width="16.5546875" style="1009" customWidth="1"/>
    <col min="4363" max="4608" width="9.109375" style="1009"/>
    <col min="4609" max="4609" width="2.109375" style="1009" customWidth="1"/>
    <col min="4610" max="4610" width="5.109375" style="1009" customWidth="1"/>
    <col min="4611" max="4611" width="43" style="1009" customWidth="1"/>
    <col min="4612" max="4612" width="5.6640625" style="1009" customWidth="1"/>
    <col min="4613" max="4613" width="6.44140625" style="1009" customWidth="1"/>
    <col min="4614" max="4615" width="0" style="1009" hidden="1" customWidth="1"/>
    <col min="4616" max="4616" width="14.33203125" style="1009" customWidth="1"/>
    <col min="4617" max="4617" width="16" style="1009" customWidth="1"/>
    <col min="4618" max="4618" width="16.5546875" style="1009" customWidth="1"/>
    <col min="4619" max="4864" width="9.109375" style="1009"/>
    <col min="4865" max="4865" width="2.109375" style="1009" customWidth="1"/>
    <col min="4866" max="4866" width="5.109375" style="1009" customWidth="1"/>
    <col min="4867" max="4867" width="43" style="1009" customWidth="1"/>
    <col min="4868" max="4868" width="5.6640625" style="1009" customWidth="1"/>
    <col min="4869" max="4869" width="6.44140625" style="1009" customWidth="1"/>
    <col min="4870" max="4871" width="0" style="1009" hidden="1" customWidth="1"/>
    <col min="4872" max="4872" width="14.33203125" style="1009" customWidth="1"/>
    <col min="4873" max="4873" width="16" style="1009" customWidth="1"/>
    <col min="4874" max="4874" width="16.5546875" style="1009" customWidth="1"/>
    <col min="4875" max="5120" width="9.109375" style="1009"/>
    <col min="5121" max="5121" width="2.109375" style="1009" customWidth="1"/>
    <col min="5122" max="5122" width="5.109375" style="1009" customWidth="1"/>
    <col min="5123" max="5123" width="43" style="1009" customWidth="1"/>
    <col min="5124" max="5124" width="5.6640625" style="1009" customWidth="1"/>
    <col min="5125" max="5125" width="6.44140625" style="1009" customWidth="1"/>
    <col min="5126" max="5127" width="0" style="1009" hidden="1" customWidth="1"/>
    <col min="5128" max="5128" width="14.33203125" style="1009" customWidth="1"/>
    <col min="5129" max="5129" width="16" style="1009" customWidth="1"/>
    <col min="5130" max="5130" width="16.5546875" style="1009" customWidth="1"/>
    <col min="5131" max="5376" width="9.109375" style="1009"/>
    <col min="5377" max="5377" width="2.109375" style="1009" customWidth="1"/>
    <col min="5378" max="5378" width="5.109375" style="1009" customWidth="1"/>
    <col min="5379" max="5379" width="43" style="1009" customWidth="1"/>
    <col min="5380" max="5380" width="5.6640625" style="1009" customWidth="1"/>
    <col min="5381" max="5381" width="6.44140625" style="1009" customWidth="1"/>
    <col min="5382" max="5383" width="0" style="1009" hidden="1" customWidth="1"/>
    <col min="5384" max="5384" width="14.33203125" style="1009" customWidth="1"/>
    <col min="5385" max="5385" width="16" style="1009" customWidth="1"/>
    <col min="5386" max="5386" width="16.5546875" style="1009" customWidth="1"/>
    <col min="5387" max="5632" width="9.109375" style="1009"/>
    <col min="5633" max="5633" width="2.109375" style="1009" customWidth="1"/>
    <col min="5634" max="5634" width="5.109375" style="1009" customWidth="1"/>
    <col min="5635" max="5635" width="43" style="1009" customWidth="1"/>
    <col min="5636" max="5636" width="5.6640625" style="1009" customWidth="1"/>
    <col min="5637" max="5637" width="6.44140625" style="1009" customWidth="1"/>
    <col min="5638" max="5639" width="0" style="1009" hidden="1" customWidth="1"/>
    <col min="5640" max="5640" width="14.33203125" style="1009" customWidth="1"/>
    <col min="5641" max="5641" width="16" style="1009" customWidth="1"/>
    <col min="5642" max="5642" width="16.5546875" style="1009" customWidth="1"/>
    <col min="5643" max="5888" width="9.109375" style="1009"/>
    <col min="5889" max="5889" width="2.109375" style="1009" customWidth="1"/>
    <col min="5890" max="5890" width="5.109375" style="1009" customWidth="1"/>
    <col min="5891" max="5891" width="43" style="1009" customWidth="1"/>
    <col min="5892" max="5892" width="5.6640625" style="1009" customWidth="1"/>
    <col min="5893" max="5893" width="6.44140625" style="1009" customWidth="1"/>
    <col min="5894" max="5895" width="0" style="1009" hidden="1" customWidth="1"/>
    <col min="5896" max="5896" width="14.33203125" style="1009" customWidth="1"/>
    <col min="5897" max="5897" width="16" style="1009" customWidth="1"/>
    <col min="5898" max="5898" width="16.5546875" style="1009" customWidth="1"/>
    <col min="5899" max="6144" width="9.109375" style="1009"/>
    <col min="6145" max="6145" width="2.109375" style="1009" customWidth="1"/>
    <col min="6146" max="6146" width="5.109375" style="1009" customWidth="1"/>
    <col min="6147" max="6147" width="43" style="1009" customWidth="1"/>
    <col min="6148" max="6148" width="5.6640625" style="1009" customWidth="1"/>
    <col min="6149" max="6149" width="6.44140625" style="1009" customWidth="1"/>
    <col min="6150" max="6151" width="0" style="1009" hidden="1" customWidth="1"/>
    <col min="6152" max="6152" width="14.33203125" style="1009" customWidth="1"/>
    <col min="6153" max="6153" width="16" style="1009" customWidth="1"/>
    <col min="6154" max="6154" width="16.5546875" style="1009" customWidth="1"/>
    <col min="6155" max="6400" width="9.109375" style="1009"/>
    <col min="6401" max="6401" width="2.109375" style="1009" customWidth="1"/>
    <col min="6402" max="6402" width="5.109375" style="1009" customWidth="1"/>
    <col min="6403" max="6403" width="43" style="1009" customWidth="1"/>
    <col min="6404" max="6404" width="5.6640625" style="1009" customWidth="1"/>
    <col min="6405" max="6405" width="6.44140625" style="1009" customWidth="1"/>
    <col min="6406" max="6407" width="0" style="1009" hidden="1" customWidth="1"/>
    <col min="6408" max="6408" width="14.33203125" style="1009" customWidth="1"/>
    <col min="6409" max="6409" width="16" style="1009" customWidth="1"/>
    <col min="6410" max="6410" width="16.5546875" style="1009" customWidth="1"/>
    <col min="6411" max="6656" width="9.109375" style="1009"/>
    <col min="6657" max="6657" width="2.109375" style="1009" customWidth="1"/>
    <col min="6658" max="6658" width="5.109375" style="1009" customWidth="1"/>
    <col min="6659" max="6659" width="43" style="1009" customWidth="1"/>
    <col min="6660" max="6660" width="5.6640625" style="1009" customWidth="1"/>
    <col min="6661" max="6661" width="6.44140625" style="1009" customWidth="1"/>
    <col min="6662" max="6663" width="0" style="1009" hidden="1" customWidth="1"/>
    <col min="6664" max="6664" width="14.33203125" style="1009" customWidth="1"/>
    <col min="6665" max="6665" width="16" style="1009" customWidth="1"/>
    <col min="6666" max="6666" width="16.5546875" style="1009" customWidth="1"/>
    <col min="6667" max="6912" width="9.109375" style="1009"/>
    <col min="6913" max="6913" width="2.109375" style="1009" customWidth="1"/>
    <col min="6914" max="6914" width="5.109375" style="1009" customWidth="1"/>
    <col min="6915" max="6915" width="43" style="1009" customWidth="1"/>
    <col min="6916" max="6916" width="5.6640625" style="1009" customWidth="1"/>
    <col min="6917" max="6917" width="6.44140625" style="1009" customWidth="1"/>
    <col min="6918" max="6919" width="0" style="1009" hidden="1" customWidth="1"/>
    <col min="6920" max="6920" width="14.33203125" style="1009" customWidth="1"/>
    <col min="6921" max="6921" width="16" style="1009" customWidth="1"/>
    <col min="6922" max="6922" width="16.5546875" style="1009" customWidth="1"/>
    <col min="6923" max="7168" width="9.109375" style="1009"/>
    <col min="7169" max="7169" width="2.109375" style="1009" customWidth="1"/>
    <col min="7170" max="7170" width="5.109375" style="1009" customWidth="1"/>
    <col min="7171" max="7171" width="43" style="1009" customWidth="1"/>
    <col min="7172" max="7172" width="5.6640625" style="1009" customWidth="1"/>
    <col min="7173" max="7173" width="6.44140625" style="1009" customWidth="1"/>
    <col min="7174" max="7175" width="0" style="1009" hidden="1" customWidth="1"/>
    <col min="7176" max="7176" width="14.33203125" style="1009" customWidth="1"/>
    <col min="7177" max="7177" width="16" style="1009" customWidth="1"/>
    <col min="7178" max="7178" width="16.5546875" style="1009" customWidth="1"/>
    <col min="7179" max="7424" width="9.109375" style="1009"/>
    <col min="7425" max="7425" width="2.109375" style="1009" customWidth="1"/>
    <col min="7426" max="7426" width="5.109375" style="1009" customWidth="1"/>
    <col min="7427" max="7427" width="43" style="1009" customWidth="1"/>
    <col min="7428" max="7428" width="5.6640625" style="1009" customWidth="1"/>
    <col min="7429" max="7429" width="6.44140625" style="1009" customWidth="1"/>
    <col min="7430" max="7431" width="0" style="1009" hidden="1" customWidth="1"/>
    <col min="7432" max="7432" width="14.33203125" style="1009" customWidth="1"/>
    <col min="7433" max="7433" width="16" style="1009" customWidth="1"/>
    <col min="7434" max="7434" width="16.5546875" style="1009" customWidth="1"/>
    <col min="7435" max="7680" width="9.109375" style="1009"/>
    <col min="7681" max="7681" width="2.109375" style="1009" customWidth="1"/>
    <col min="7682" max="7682" width="5.109375" style="1009" customWidth="1"/>
    <col min="7683" max="7683" width="43" style="1009" customWidth="1"/>
    <col min="7684" max="7684" width="5.6640625" style="1009" customWidth="1"/>
    <col min="7685" max="7685" width="6.44140625" style="1009" customWidth="1"/>
    <col min="7686" max="7687" width="0" style="1009" hidden="1" customWidth="1"/>
    <col min="7688" max="7688" width="14.33203125" style="1009" customWidth="1"/>
    <col min="7689" max="7689" width="16" style="1009" customWidth="1"/>
    <col min="7690" max="7690" width="16.5546875" style="1009" customWidth="1"/>
    <col min="7691" max="7936" width="9.109375" style="1009"/>
    <col min="7937" max="7937" width="2.109375" style="1009" customWidth="1"/>
    <col min="7938" max="7938" width="5.109375" style="1009" customWidth="1"/>
    <col min="7939" max="7939" width="43" style="1009" customWidth="1"/>
    <col min="7940" max="7940" width="5.6640625" style="1009" customWidth="1"/>
    <col min="7941" max="7941" width="6.44140625" style="1009" customWidth="1"/>
    <col min="7942" max="7943" width="0" style="1009" hidden="1" customWidth="1"/>
    <col min="7944" max="7944" width="14.33203125" style="1009" customWidth="1"/>
    <col min="7945" max="7945" width="16" style="1009" customWidth="1"/>
    <col min="7946" max="7946" width="16.5546875" style="1009" customWidth="1"/>
    <col min="7947" max="8192" width="9.109375" style="1009"/>
    <col min="8193" max="8193" width="2.109375" style="1009" customWidth="1"/>
    <col min="8194" max="8194" width="5.109375" style="1009" customWidth="1"/>
    <col min="8195" max="8195" width="43" style="1009" customWidth="1"/>
    <col min="8196" max="8196" width="5.6640625" style="1009" customWidth="1"/>
    <col min="8197" max="8197" width="6.44140625" style="1009" customWidth="1"/>
    <col min="8198" max="8199" width="0" style="1009" hidden="1" customWidth="1"/>
    <col min="8200" max="8200" width="14.33203125" style="1009" customWidth="1"/>
    <col min="8201" max="8201" width="16" style="1009" customWidth="1"/>
    <col min="8202" max="8202" width="16.5546875" style="1009" customWidth="1"/>
    <col min="8203" max="8448" width="9.109375" style="1009"/>
    <col min="8449" max="8449" width="2.109375" style="1009" customWidth="1"/>
    <col min="8450" max="8450" width="5.109375" style="1009" customWidth="1"/>
    <col min="8451" max="8451" width="43" style="1009" customWidth="1"/>
    <col min="8452" max="8452" width="5.6640625" style="1009" customWidth="1"/>
    <col min="8453" max="8453" width="6.44140625" style="1009" customWidth="1"/>
    <col min="8454" max="8455" width="0" style="1009" hidden="1" customWidth="1"/>
    <col min="8456" max="8456" width="14.33203125" style="1009" customWidth="1"/>
    <col min="8457" max="8457" width="16" style="1009" customWidth="1"/>
    <col min="8458" max="8458" width="16.5546875" style="1009" customWidth="1"/>
    <col min="8459" max="8704" width="9.109375" style="1009"/>
    <col min="8705" max="8705" width="2.109375" style="1009" customWidth="1"/>
    <col min="8706" max="8706" width="5.109375" style="1009" customWidth="1"/>
    <col min="8707" max="8707" width="43" style="1009" customWidth="1"/>
    <col min="8708" max="8708" width="5.6640625" style="1009" customWidth="1"/>
    <col min="8709" max="8709" width="6.44140625" style="1009" customWidth="1"/>
    <col min="8710" max="8711" width="0" style="1009" hidden="1" customWidth="1"/>
    <col min="8712" max="8712" width="14.33203125" style="1009" customWidth="1"/>
    <col min="8713" max="8713" width="16" style="1009" customWidth="1"/>
    <col min="8714" max="8714" width="16.5546875" style="1009" customWidth="1"/>
    <col min="8715" max="8960" width="9.109375" style="1009"/>
    <col min="8961" max="8961" width="2.109375" style="1009" customWidth="1"/>
    <col min="8962" max="8962" width="5.109375" style="1009" customWidth="1"/>
    <col min="8963" max="8963" width="43" style="1009" customWidth="1"/>
    <col min="8964" max="8964" width="5.6640625" style="1009" customWidth="1"/>
    <col min="8965" max="8965" width="6.44140625" style="1009" customWidth="1"/>
    <col min="8966" max="8967" width="0" style="1009" hidden="1" customWidth="1"/>
    <col min="8968" max="8968" width="14.33203125" style="1009" customWidth="1"/>
    <col min="8969" max="8969" width="16" style="1009" customWidth="1"/>
    <col min="8970" max="8970" width="16.5546875" style="1009" customWidth="1"/>
    <col min="8971" max="9216" width="9.109375" style="1009"/>
    <col min="9217" max="9217" width="2.109375" style="1009" customWidth="1"/>
    <col min="9218" max="9218" width="5.109375" style="1009" customWidth="1"/>
    <col min="9219" max="9219" width="43" style="1009" customWidth="1"/>
    <col min="9220" max="9220" width="5.6640625" style="1009" customWidth="1"/>
    <col min="9221" max="9221" width="6.44140625" style="1009" customWidth="1"/>
    <col min="9222" max="9223" width="0" style="1009" hidden="1" customWidth="1"/>
    <col min="9224" max="9224" width="14.33203125" style="1009" customWidth="1"/>
    <col min="9225" max="9225" width="16" style="1009" customWidth="1"/>
    <col min="9226" max="9226" width="16.5546875" style="1009" customWidth="1"/>
    <col min="9227" max="9472" width="9.109375" style="1009"/>
    <col min="9473" max="9473" width="2.109375" style="1009" customWidth="1"/>
    <col min="9474" max="9474" width="5.109375" style="1009" customWidth="1"/>
    <col min="9475" max="9475" width="43" style="1009" customWidth="1"/>
    <col min="9476" max="9476" width="5.6640625" style="1009" customWidth="1"/>
    <col min="9477" max="9477" width="6.44140625" style="1009" customWidth="1"/>
    <col min="9478" max="9479" width="0" style="1009" hidden="1" customWidth="1"/>
    <col min="9480" max="9480" width="14.33203125" style="1009" customWidth="1"/>
    <col min="9481" max="9481" width="16" style="1009" customWidth="1"/>
    <col min="9482" max="9482" width="16.5546875" style="1009" customWidth="1"/>
    <col min="9483" max="9728" width="9.109375" style="1009"/>
    <col min="9729" max="9729" width="2.109375" style="1009" customWidth="1"/>
    <col min="9730" max="9730" width="5.109375" style="1009" customWidth="1"/>
    <col min="9731" max="9731" width="43" style="1009" customWidth="1"/>
    <col min="9732" max="9732" width="5.6640625" style="1009" customWidth="1"/>
    <col min="9733" max="9733" width="6.44140625" style="1009" customWidth="1"/>
    <col min="9734" max="9735" width="0" style="1009" hidden="1" customWidth="1"/>
    <col min="9736" max="9736" width="14.33203125" style="1009" customWidth="1"/>
    <col min="9737" max="9737" width="16" style="1009" customWidth="1"/>
    <col min="9738" max="9738" width="16.5546875" style="1009" customWidth="1"/>
    <col min="9739" max="9984" width="9.109375" style="1009"/>
    <col min="9985" max="9985" width="2.109375" style="1009" customWidth="1"/>
    <col min="9986" max="9986" width="5.109375" style="1009" customWidth="1"/>
    <col min="9987" max="9987" width="43" style="1009" customWidth="1"/>
    <col min="9988" max="9988" width="5.6640625" style="1009" customWidth="1"/>
    <col min="9989" max="9989" width="6.44140625" style="1009" customWidth="1"/>
    <col min="9990" max="9991" width="0" style="1009" hidden="1" customWidth="1"/>
    <col min="9992" max="9992" width="14.33203125" style="1009" customWidth="1"/>
    <col min="9993" max="9993" width="16" style="1009" customWidth="1"/>
    <col min="9994" max="9994" width="16.5546875" style="1009" customWidth="1"/>
    <col min="9995" max="10240" width="9.109375" style="1009"/>
    <col min="10241" max="10241" width="2.109375" style="1009" customWidth="1"/>
    <col min="10242" max="10242" width="5.109375" style="1009" customWidth="1"/>
    <col min="10243" max="10243" width="43" style="1009" customWidth="1"/>
    <col min="10244" max="10244" width="5.6640625" style="1009" customWidth="1"/>
    <col min="10245" max="10245" width="6.44140625" style="1009" customWidth="1"/>
    <col min="10246" max="10247" width="0" style="1009" hidden="1" customWidth="1"/>
    <col min="10248" max="10248" width="14.33203125" style="1009" customWidth="1"/>
    <col min="10249" max="10249" width="16" style="1009" customWidth="1"/>
    <col min="10250" max="10250" width="16.5546875" style="1009" customWidth="1"/>
    <col min="10251" max="10496" width="9.109375" style="1009"/>
    <col min="10497" max="10497" width="2.109375" style="1009" customWidth="1"/>
    <col min="10498" max="10498" width="5.109375" style="1009" customWidth="1"/>
    <col min="10499" max="10499" width="43" style="1009" customWidth="1"/>
    <col min="10500" max="10500" width="5.6640625" style="1009" customWidth="1"/>
    <col min="10501" max="10501" width="6.44140625" style="1009" customWidth="1"/>
    <col min="10502" max="10503" width="0" style="1009" hidden="1" customWidth="1"/>
    <col min="10504" max="10504" width="14.33203125" style="1009" customWidth="1"/>
    <col min="10505" max="10505" width="16" style="1009" customWidth="1"/>
    <col min="10506" max="10506" width="16.5546875" style="1009" customWidth="1"/>
    <col min="10507" max="10752" width="9.109375" style="1009"/>
    <col min="10753" max="10753" width="2.109375" style="1009" customWidth="1"/>
    <col min="10754" max="10754" width="5.109375" style="1009" customWidth="1"/>
    <col min="10755" max="10755" width="43" style="1009" customWidth="1"/>
    <col min="10756" max="10756" width="5.6640625" style="1009" customWidth="1"/>
    <col min="10757" max="10757" width="6.44140625" style="1009" customWidth="1"/>
    <col min="10758" max="10759" width="0" style="1009" hidden="1" customWidth="1"/>
    <col min="10760" max="10760" width="14.33203125" style="1009" customWidth="1"/>
    <col min="10761" max="10761" width="16" style="1009" customWidth="1"/>
    <col min="10762" max="10762" width="16.5546875" style="1009" customWidth="1"/>
    <col min="10763" max="11008" width="9.109375" style="1009"/>
    <col min="11009" max="11009" width="2.109375" style="1009" customWidth="1"/>
    <col min="11010" max="11010" width="5.109375" style="1009" customWidth="1"/>
    <col min="11011" max="11011" width="43" style="1009" customWidth="1"/>
    <col min="11012" max="11012" width="5.6640625" style="1009" customWidth="1"/>
    <col min="11013" max="11013" width="6.44140625" style="1009" customWidth="1"/>
    <col min="11014" max="11015" width="0" style="1009" hidden="1" customWidth="1"/>
    <col min="11016" max="11016" width="14.33203125" style="1009" customWidth="1"/>
    <col min="11017" max="11017" width="16" style="1009" customWidth="1"/>
    <col min="11018" max="11018" width="16.5546875" style="1009" customWidth="1"/>
    <col min="11019" max="11264" width="9.109375" style="1009"/>
    <col min="11265" max="11265" width="2.109375" style="1009" customWidth="1"/>
    <col min="11266" max="11266" width="5.109375" style="1009" customWidth="1"/>
    <col min="11267" max="11267" width="43" style="1009" customWidth="1"/>
    <col min="11268" max="11268" width="5.6640625" style="1009" customWidth="1"/>
    <col min="11269" max="11269" width="6.44140625" style="1009" customWidth="1"/>
    <col min="11270" max="11271" width="0" style="1009" hidden="1" customWidth="1"/>
    <col min="11272" max="11272" width="14.33203125" style="1009" customWidth="1"/>
    <col min="11273" max="11273" width="16" style="1009" customWidth="1"/>
    <col min="11274" max="11274" width="16.5546875" style="1009" customWidth="1"/>
    <col min="11275" max="11520" width="9.109375" style="1009"/>
    <col min="11521" max="11521" width="2.109375" style="1009" customWidth="1"/>
    <col min="11522" max="11522" width="5.109375" style="1009" customWidth="1"/>
    <col min="11523" max="11523" width="43" style="1009" customWidth="1"/>
    <col min="11524" max="11524" width="5.6640625" style="1009" customWidth="1"/>
    <col min="11525" max="11525" width="6.44140625" style="1009" customWidth="1"/>
    <col min="11526" max="11527" width="0" style="1009" hidden="1" customWidth="1"/>
    <col min="11528" max="11528" width="14.33203125" style="1009" customWidth="1"/>
    <col min="11529" max="11529" width="16" style="1009" customWidth="1"/>
    <col min="11530" max="11530" width="16.5546875" style="1009" customWidth="1"/>
    <col min="11531" max="11776" width="9.109375" style="1009"/>
    <col min="11777" max="11777" width="2.109375" style="1009" customWidth="1"/>
    <col min="11778" max="11778" width="5.109375" style="1009" customWidth="1"/>
    <col min="11779" max="11779" width="43" style="1009" customWidth="1"/>
    <col min="11780" max="11780" width="5.6640625" style="1009" customWidth="1"/>
    <col min="11781" max="11781" width="6.44140625" style="1009" customWidth="1"/>
    <col min="11782" max="11783" width="0" style="1009" hidden="1" customWidth="1"/>
    <col min="11784" max="11784" width="14.33203125" style="1009" customWidth="1"/>
    <col min="11785" max="11785" width="16" style="1009" customWidth="1"/>
    <col min="11786" max="11786" width="16.5546875" style="1009" customWidth="1"/>
    <col min="11787" max="12032" width="9.109375" style="1009"/>
    <col min="12033" max="12033" width="2.109375" style="1009" customWidth="1"/>
    <col min="12034" max="12034" width="5.109375" style="1009" customWidth="1"/>
    <col min="12035" max="12035" width="43" style="1009" customWidth="1"/>
    <col min="12036" max="12036" width="5.6640625" style="1009" customWidth="1"/>
    <col min="12037" max="12037" width="6.44140625" style="1009" customWidth="1"/>
    <col min="12038" max="12039" width="0" style="1009" hidden="1" customWidth="1"/>
    <col min="12040" max="12040" width="14.33203125" style="1009" customWidth="1"/>
    <col min="12041" max="12041" width="16" style="1009" customWidth="1"/>
    <col min="12042" max="12042" width="16.5546875" style="1009" customWidth="1"/>
    <col min="12043" max="12288" width="9.109375" style="1009"/>
    <col min="12289" max="12289" width="2.109375" style="1009" customWidth="1"/>
    <col min="12290" max="12290" width="5.109375" style="1009" customWidth="1"/>
    <col min="12291" max="12291" width="43" style="1009" customWidth="1"/>
    <col min="12292" max="12292" width="5.6640625" style="1009" customWidth="1"/>
    <col min="12293" max="12293" width="6.44140625" style="1009" customWidth="1"/>
    <col min="12294" max="12295" width="0" style="1009" hidden="1" customWidth="1"/>
    <col min="12296" max="12296" width="14.33203125" style="1009" customWidth="1"/>
    <col min="12297" max="12297" width="16" style="1009" customWidth="1"/>
    <col min="12298" max="12298" width="16.5546875" style="1009" customWidth="1"/>
    <col min="12299" max="12544" width="9.109375" style="1009"/>
    <col min="12545" max="12545" width="2.109375" style="1009" customWidth="1"/>
    <col min="12546" max="12546" width="5.109375" style="1009" customWidth="1"/>
    <col min="12547" max="12547" width="43" style="1009" customWidth="1"/>
    <col min="12548" max="12548" width="5.6640625" style="1009" customWidth="1"/>
    <col min="12549" max="12549" width="6.44140625" style="1009" customWidth="1"/>
    <col min="12550" max="12551" width="0" style="1009" hidden="1" customWidth="1"/>
    <col min="12552" max="12552" width="14.33203125" style="1009" customWidth="1"/>
    <col min="12553" max="12553" width="16" style="1009" customWidth="1"/>
    <col min="12554" max="12554" width="16.5546875" style="1009" customWidth="1"/>
    <col min="12555" max="12800" width="9.109375" style="1009"/>
    <col min="12801" max="12801" width="2.109375" style="1009" customWidth="1"/>
    <col min="12802" max="12802" width="5.109375" style="1009" customWidth="1"/>
    <col min="12803" max="12803" width="43" style="1009" customWidth="1"/>
    <col min="12804" max="12804" width="5.6640625" style="1009" customWidth="1"/>
    <col min="12805" max="12805" width="6.44140625" style="1009" customWidth="1"/>
    <col min="12806" max="12807" width="0" style="1009" hidden="1" customWidth="1"/>
    <col min="12808" max="12808" width="14.33203125" style="1009" customWidth="1"/>
    <col min="12809" max="12809" width="16" style="1009" customWidth="1"/>
    <col min="12810" max="12810" width="16.5546875" style="1009" customWidth="1"/>
    <col min="12811" max="13056" width="9.109375" style="1009"/>
    <col min="13057" max="13057" width="2.109375" style="1009" customWidth="1"/>
    <col min="13058" max="13058" width="5.109375" style="1009" customWidth="1"/>
    <col min="13059" max="13059" width="43" style="1009" customWidth="1"/>
    <col min="13060" max="13060" width="5.6640625" style="1009" customWidth="1"/>
    <col min="13061" max="13061" width="6.44140625" style="1009" customWidth="1"/>
    <col min="13062" max="13063" width="0" style="1009" hidden="1" customWidth="1"/>
    <col min="13064" max="13064" width="14.33203125" style="1009" customWidth="1"/>
    <col min="13065" max="13065" width="16" style="1009" customWidth="1"/>
    <col min="13066" max="13066" width="16.5546875" style="1009" customWidth="1"/>
    <col min="13067" max="13312" width="9.109375" style="1009"/>
    <col min="13313" max="13313" width="2.109375" style="1009" customWidth="1"/>
    <col min="13314" max="13314" width="5.109375" style="1009" customWidth="1"/>
    <col min="13315" max="13315" width="43" style="1009" customWidth="1"/>
    <col min="13316" max="13316" width="5.6640625" style="1009" customWidth="1"/>
    <col min="13317" max="13317" width="6.44140625" style="1009" customWidth="1"/>
    <col min="13318" max="13319" width="0" style="1009" hidden="1" customWidth="1"/>
    <col min="13320" max="13320" width="14.33203125" style="1009" customWidth="1"/>
    <col min="13321" max="13321" width="16" style="1009" customWidth="1"/>
    <col min="13322" max="13322" width="16.5546875" style="1009" customWidth="1"/>
    <col min="13323" max="13568" width="9.109375" style="1009"/>
    <col min="13569" max="13569" width="2.109375" style="1009" customWidth="1"/>
    <col min="13570" max="13570" width="5.109375" style="1009" customWidth="1"/>
    <col min="13571" max="13571" width="43" style="1009" customWidth="1"/>
    <col min="13572" max="13572" width="5.6640625" style="1009" customWidth="1"/>
    <col min="13573" max="13573" width="6.44140625" style="1009" customWidth="1"/>
    <col min="13574" max="13575" width="0" style="1009" hidden="1" customWidth="1"/>
    <col min="13576" max="13576" width="14.33203125" style="1009" customWidth="1"/>
    <col min="13577" max="13577" width="16" style="1009" customWidth="1"/>
    <col min="13578" max="13578" width="16.5546875" style="1009" customWidth="1"/>
    <col min="13579" max="13824" width="9.109375" style="1009"/>
    <col min="13825" max="13825" width="2.109375" style="1009" customWidth="1"/>
    <col min="13826" max="13826" width="5.109375" style="1009" customWidth="1"/>
    <col min="13827" max="13827" width="43" style="1009" customWidth="1"/>
    <col min="13828" max="13828" width="5.6640625" style="1009" customWidth="1"/>
    <col min="13829" max="13829" width="6.44140625" style="1009" customWidth="1"/>
    <col min="13830" max="13831" width="0" style="1009" hidden="1" customWidth="1"/>
    <col min="13832" max="13832" width="14.33203125" style="1009" customWidth="1"/>
    <col min="13833" max="13833" width="16" style="1009" customWidth="1"/>
    <col min="13834" max="13834" width="16.5546875" style="1009" customWidth="1"/>
    <col min="13835" max="14080" width="9.109375" style="1009"/>
    <col min="14081" max="14081" width="2.109375" style="1009" customWidth="1"/>
    <col min="14082" max="14082" width="5.109375" style="1009" customWidth="1"/>
    <col min="14083" max="14083" width="43" style="1009" customWidth="1"/>
    <col min="14084" max="14084" width="5.6640625" style="1009" customWidth="1"/>
    <col min="14085" max="14085" width="6.44140625" style="1009" customWidth="1"/>
    <col min="14086" max="14087" width="0" style="1009" hidden="1" customWidth="1"/>
    <col min="14088" max="14088" width="14.33203125" style="1009" customWidth="1"/>
    <col min="14089" max="14089" width="16" style="1009" customWidth="1"/>
    <col min="14090" max="14090" width="16.5546875" style="1009" customWidth="1"/>
    <col min="14091" max="14336" width="9.109375" style="1009"/>
    <col min="14337" max="14337" width="2.109375" style="1009" customWidth="1"/>
    <col min="14338" max="14338" width="5.109375" style="1009" customWidth="1"/>
    <col min="14339" max="14339" width="43" style="1009" customWidth="1"/>
    <col min="14340" max="14340" width="5.6640625" style="1009" customWidth="1"/>
    <col min="14341" max="14341" width="6.44140625" style="1009" customWidth="1"/>
    <col min="14342" max="14343" width="0" style="1009" hidden="1" customWidth="1"/>
    <col min="14344" max="14344" width="14.33203125" style="1009" customWidth="1"/>
    <col min="14345" max="14345" width="16" style="1009" customWidth="1"/>
    <col min="14346" max="14346" width="16.5546875" style="1009" customWidth="1"/>
    <col min="14347" max="14592" width="9.109375" style="1009"/>
    <col min="14593" max="14593" width="2.109375" style="1009" customWidth="1"/>
    <col min="14594" max="14594" width="5.109375" style="1009" customWidth="1"/>
    <col min="14595" max="14595" width="43" style="1009" customWidth="1"/>
    <col min="14596" max="14596" width="5.6640625" style="1009" customWidth="1"/>
    <col min="14597" max="14597" width="6.44140625" style="1009" customWidth="1"/>
    <col min="14598" max="14599" width="0" style="1009" hidden="1" customWidth="1"/>
    <col min="14600" max="14600" width="14.33203125" style="1009" customWidth="1"/>
    <col min="14601" max="14601" width="16" style="1009" customWidth="1"/>
    <col min="14602" max="14602" width="16.5546875" style="1009" customWidth="1"/>
    <col min="14603" max="14848" width="9.109375" style="1009"/>
    <col min="14849" max="14849" width="2.109375" style="1009" customWidth="1"/>
    <col min="14850" max="14850" width="5.109375" style="1009" customWidth="1"/>
    <col min="14851" max="14851" width="43" style="1009" customWidth="1"/>
    <col min="14852" max="14852" width="5.6640625" style="1009" customWidth="1"/>
    <col min="14853" max="14853" width="6.44140625" style="1009" customWidth="1"/>
    <col min="14854" max="14855" width="0" style="1009" hidden="1" customWidth="1"/>
    <col min="14856" max="14856" width="14.33203125" style="1009" customWidth="1"/>
    <col min="14857" max="14857" width="16" style="1009" customWidth="1"/>
    <col min="14858" max="14858" width="16.5546875" style="1009" customWidth="1"/>
    <col min="14859" max="15104" width="9.109375" style="1009"/>
    <col min="15105" max="15105" width="2.109375" style="1009" customWidth="1"/>
    <col min="15106" max="15106" width="5.109375" style="1009" customWidth="1"/>
    <col min="15107" max="15107" width="43" style="1009" customWidth="1"/>
    <col min="15108" max="15108" width="5.6640625" style="1009" customWidth="1"/>
    <col min="15109" max="15109" width="6.44140625" style="1009" customWidth="1"/>
    <col min="15110" max="15111" width="0" style="1009" hidden="1" customWidth="1"/>
    <col min="15112" max="15112" width="14.33203125" style="1009" customWidth="1"/>
    <col min="15113" max="15113" width="16" style="1009" customWidth="1"/>
    <col min="15114" max="15114" width="16.5546875" style="1009" customWidth="1"/>
    <col min="15115" max="15360" width="9.109375" style="1009"/>
    <col min="15361" max="15361" width="2.109375" style="1009" customWidth="1"/>
    <col min="15362" max="15362" width="5.109375" style="1009" customWidth="1"/>
    <col min="15363" max="15363" width="43" style="1009" customWidth="1"/>
    <col min="15364" max="15364" width="5.6640625" style="1009" customWidth="1"/>
    <col min="15365" max="15365" width="6.44140625" style="1009" customWidth="1"/>
    <col min="15366" max="15367" width="0" style="1009" hidden="1" customWidth="1"/>
    <col min="15368" max="15368" width="14.33203125" style="1009" customWidth="1"/>
    <col min="15369" max="15369" width="16" style="1009" customWidth="1"/>
    <col min="15370" max="15370" width="16.5546875" style="1009" customWidth="1"/>
    <col min="15371" max="15616" width="9.109375" style="1009"/>
    <col min="15617" max="15617" width="2.109375" style="1009" customWidth="1"/>
    <col min="15618" max="15618" width="5.109375" style="1009" customWidth="1"/>
    <col min="15619" max="15619" width="43" style="1009" customWidth="1"/>
    <col min="15620" max="15620" width="5.6640625" style="1009" customWidth="1"/>
    <col min="15621" max="15621" width="6.44140625" style="1009" customWidth="1"/>
    <col min="15622" max="15623" width="0" style="1009" hidden="1" customWidth="1"/>
    <col min="15624" max="15624" width="14.33203125" style="1009" customWidth="1"/>
    <col min="15625" max="15625" width="16" style="1009" customWidth="1"/>
    <col min="15626" max="15626" width="16.5546875" style="1009" customWidth="1"/>
    <col min="15627" max="15872" width="9.109375" style="1009"/>
    <col min="15873" max="15873" width="2.109375" style="1009" customWidth="1"/>
    <col min="15874" max="15874" width="5.109375" style="1009" customWidth="1"/>
    <col min="15875" max="15875" width="43" style="1009" customWidth="1"/>
    <col min="15876" max="15876" width="5.6640625" style="1009" customWidth="1"/>
    <col min="15877" max="15877" width="6.44140625" style="1009" customWidth="1"/>
    <col min="15878" max="15879" width="0" style="1009" hidden="1" customWidth="1"/>
    <col min="15880" max="15880" width="14.33203125" style="1009" customWidth="1"/>
    <col min="15881" max="15881" width="16" style="1009" customWidth="1"/>
    <col min="15882" max="15882" width="16.5546875" style="1009" customWidth="1"/>
    <col min="15883" max="16128" width="9.109375" style="1009"/>
    <col min="16129" max="16129" width="2.109375" style="1009" customWidth="1"/>
    <col min="16130" max="16130" width="5.109375" style="1009" customWidth="1"/>
    <col min="16131" max="16131" width="43" style="1009" customWidth="1"/>
    <col min="16132" max="16132" width="5.6640625" style="1009" customWidth="1"/>
    <col min="16133" max="16133" width="6.44140625" style="1009" customWidth="1"/>
    <col min="16134" max="16135" width="0" style="1009" hidden="1" customWidth="1"/>
    <col min="16136" max="16136" width="14.33203125" style="1009" customWidth="1"/>
    <col min="16137" max="16137" width="16" style="1009" customWidth="1"/>
    <col min="16138" max="16138" width="16.5546875" style="1009" customWidth="1"/>
    <col min="16139" max="16384" width="9.109375" style="1009"/>
  </cols>
  <sheetData>
    <row r="1" spans="1:13" s="949" customFormat="1" ht="13.2">
      <c r="A1" s="948"/>
      <c r="C1" s="949" t="s">
        <v>917</v>
      </c>
      <c r="F1" s="948"/>
      <c r="J1" s="948"/>
      <c r="K1" s="950"/>
      <c r="L1" s="950"/>
      <c r="M1" s="950"/>
    </row>
    <row r="2" spans="1:13" s="956" customFormat="1" ht="13.2">
      <c r="A2" s="949"/>
      <c r="B2" s="951"/>
      <c r="C2" s="952"/>
      <c r="D2" s="952"/>
      <c r="E2" s="953"/>
      <c r="F2" s="953"/>
      <c r="G2" s="953"/>
      <c r="H2" s="954"/>
      <c r="I2" s="955"/>
    </row>
    <row r="3" spans="1:13" s="956" customFormat="1" ht="15" customHeight="1">
      <c r="B3" s="957" t="s">
        <v>366</v>
      </c>
      <c r="C3" s="958" t="s">
        <v>918</v>
      </c>
      <c r="D3" s="958"/>
      <c r="E3" s="959"/>
      <c r="F3" s="960"/>
      <c r="G3" s="960"/>
      <c r="H3" s="960"/>
      <c r="I3" s="961"/>
    </row>
    <row r="4" spans="1:13" s="956" customFormat="1" ht="12.75" customHeight="1">
      <c r="B4" s="951"/>
      <c r="C4" s="958"/>
      <c r="D4" s="962" t="s">
        <v>788</v>
      </c>
      <c r="E4" s="963" t="s">
        <v>789</v>
      </c>
      <c r="F4" s="962" t="s">
        <v>790</v>
      </c>
      <c r="G4" s="962" t="s">
        <v>791</v>
      </c>
      <c r="H4" s="962" t="s">
        <v>792</v>
      </c>
      <c r="I4" s="964" t="s">
        <v>793</v>
      </c>
    </row>
    <row r="5" spans="1:13" s="956" customFormat="1" ht="13.2">
      <c r="B5" s="965"/>
      <c r="C5" s="966"/>
      <c r="D5" s="967"/>
      <c r="E5" s="968"/>
      <c r="F5" s="969"/>
      <c r="G5" s="969"/>
      <c r="H5" s="969"/>
      <c r="I5" s="970"/>
      <c r="J5" s="970"/>
    </row>
    <row r="6" spans="1:13" s="956" customFormat="1" ht="78.75" customHeight="1">
      <c r="B6" s="965" t="s">
        <v>10</v>
      </c>
      <c r="C6" s="966" t="s">
        <v>919</v>
      </c>
      <c r="D6" s="967" t="s">
        <v>464</v>
      </c>
      <c r="E6" s="968">
        <v>1</v>
      </c>
      <c r="F6" s="969"/>
      <c r="G6" s="969"/>
      <c r="H6" s="1918"/>
      <c r="I6" s="971">
        <f>E6*H6</f>
        <v>0</v>
      </c>
    </row>
    <row r="7" spans="1:13" s="956" customFormat="1" ht="12.75" customHeight="1">
      <c r="B7" s="965"/>
      <c r="C7" s="966"/>
      <c r="D7" s="967"/>
      <c r="E7" s="968"/>
      <c r="F7" s="969"/>
      <c r="G7" s="969"/>
      <c r="H7" s="1966"/>
      <c r="I7" s="971"/>
    </row>
    <row r="8" spans="1:13" s="956" customFormat="1" ht="27.75" customHeight="1">
      <c r="B8" s="965" t="s">
        <v>8</v>
      </c>
      <c r="C8" s="966" t="s">
        <v>920</v>
      </c>
      <c r="D8" s="967" t="s">
        <v>1662</v>
      </c>
      <c r="E8" s="968">
        <v>1</v>
      </c>
      <c r="F8" s="969"/>
      <c r="G8" s="969"/>
      <c r="H8" s="1918"/>
      <c r="I8" s="971">
        <f t="shared" ref="I8:I48" si="0">E8*H8</f>
        <v>0</v>
      </c>
    </row>
    <row r="9" spans="1:13" s="956" customFormat="1" ht="12.75" customHeight="1">
      <c r="B9" s="965"/>
      <c r="C9" s="966"/>
      <c r="D9" s="967"/>
      <c r="E9" s="968"/>
      <c r="F9" s="969"/>
      <c r="G9" s="969"/>
      <c r="H9" s="1918"/>
      <c r="I9" s="971"/>
    </row>
    <row r="10" spans="1:13" s="956" customFormat="1" ht="55.5" customHeight="1">
      <c r="B10" s="965" t="s">
        <v>240</v>
      </c>
      <c r="C10" s="966" t="s">
        <v>921</v>
      </c>
      <c r="D10" s="967" t="s">
        <v>764</v>
      </c>
      <c r="E10" s="968">
        <v>1</v>
      </c>
      <c r="F10" s="969"/>
      <c r="G10" s="969"/>
      <c r="H10" s="1918"/>
      <c r="I10" s="971">
        <f t="shared" si="0"/>
        <v>0</v>
      </c>
    </row>
    <row r="11" spans="1:13" s="956" customFormat="1" ht="12.75" customHeight="1">
      <c r="B11" s="965"/>
      <c r="C11" s="966"/>
      <c r="D11" s="967"/>
      <c r="E11" s="968"/>
      <c r="F11" s="969"/>
      <c r="G11" s="969"/>
      <c r="H11" s="1918"/>
      <c r="I11" s="971"/>
    </row>
    <row r="12" spans="1:13" s="956" customFormat="1" ht="90" customHeight="1">
      <c r="B12" s="965" t="s">
        <v>6</v>
      </c>
      <c r="C12" s="966" t="s">
        <v>922</v>
      </c>
      <c r="D12" s="967" t="s">
        <v>764</v>
      </c>
      <c r="E12" s="968">
        <v>1</v>
      </c>
      <c r="F12" s="969"/>
      <c r="G12" s="969"/>
      <c r="H12" s="1918"/>
      <c r="I12" s="971">
        <f t="shared" si="0"/>
        <v>0</v>
      </c>
    </row>
    <row r="13" spans="1:13" s="956" customFormat="1" ht="12.75" customHeight="1">
      <c r="B13" s="965"/>
      <c r="C13" s="966"/>
      <c r="D13" s="967"/>
      <c r="E13" s="968"/>
      <c r="F13" s="969"/>
      <c r="G13" s="969"/>
      <c r="H13" s="1918"/>
      <c r="I13" s="971"/>
    </row>
    <row r="14" spans="1:13" s="956" customFormat="1" ht="13.2">
      <c r="B14" s="965" t="s">
        <v>5</v>
      </c>
      <c r="C14" s="966" t="s">
        <v>798</v>
      </c>
      <c r="D14" s="967" t="s">
        <v>701</v>
      </c>
      <c r="E14" s="968">
        <v>70</v>
      </c>
      <c r="F14" s="969"/>
      <c r="G14" s="969"/>
      <c r="H14" s="1918"/>
      <c r="I14" s="971">
        <f t="shared" si="0"/>
        <v>0</v>
      </c>
    </row>
    <row r="15" spans="1:13" s="956" customFormat="1" ht="13.2">
      <c r="B15" s="965"/>
      <c r="C15" s="966"/>
      <c r="D15" s="966"/>
      <c r="E15" s="968"/>
      <c r="F15" s="969"/>
      <c r="G15" s="969"/>
      <c r="H15" s="1918"/>
      <c r="I15" s="971"/>
    </row>
    <row r="16" spans="1:13" s="956" customFormat="1" ht="26.4">
      <c r="B16" s="965" t="s">
        <v>4</v>
      </c>
      <c r="C16" s="966" t="s">
        <v>799</v>
      </c>
      <c r="D16" s="967" t="s">
        <v>701</v>
      </c>
      <c r="E16" s="968">
        <v>47</v>
      </c>
      <c r="F16" s="969"/>
      <c r="G16" s="969"/>
      <c r="H16" s="1918"/>
      <c r="I16" s="971">
        <f t="shared" si="0"/>
        <v>0</v>
      </c>
    </row>
    <row r="17" spans="2:9" s="956" customFormat="1" ht="13.2">
      <c r="B17" s="965"/>
      <c r="C17" s="966"/>
      <c r="D17" s="967"/>
      <c r="E17" s="968"/>
      <c r="F17" s="969"/>
      <c r="G17" s="969"/>
      <c r="H17" s="1918"/>
      <c r="I17" s="971"/>
    </row>
    <row r="18" spans="2:9" s="956" customFormat="1" ht="26.4">
      <c r="B18" s="965" t="s">
        <v>232</v>
      </c>
      <c r="C18" s="966" t="s">
        <v>923</v>
      </c>
      <c r="D18" s="967" t="s">
        <v>11</v>
      </c>
      <c r="E18" s="968">
        <v>4</v>
      </c>
      <c r="F18" s="969"/>
      <c r="G18" s="969"/>
      <c r="H18" s="1918"/>
      <c r="I18" s="971">
        <f t="shared" si="0"/>
        <v>0</v>
      </c>
    </row>
    <row r="19" spans="2:9" s="956" customFormat="1" ht="13.2">
      <c r="B19" s="965"/>
      <c r="C19" s="966"/>
      <c r="D19" s="967"/>
      <c r="E19" s="968"/>
      <c r="F19" s="969"/>
      <c r="G19" s="969"/>
      <c r="H19" s="1918"/>
      <c r="I19" s="971"/>
    </row>
    <row r="20" spans="2:9" s="956" customFormat="1" ht="26.4">
      <c r="B20" s="965" t="s">
        <v>244</v>
      </c>
      <c r="C20" s="966" t="s">
        <v>924</v>
      </c>
      <c r="D20" s="967" t="s">
        <v>764</v>
      </c>
      <c r="E20" s="968">
        <v>1</v>
      </c>
      <c r="F20" s="969"/>
      <c r="G20" s="969"/>
      <c r="H20" s="1918"/>
      <c r="I20" s="971">
        <f t="shared" si="0"/>
        <v>0</v>
      </c>
    </row>
    <row r="21" spans="2:9" s="956" customFormat="1" ht="13.2">
      <c r="B21" s="965"/>
      <c r="C21" s="966"/>
      <c r="D21" s="966"/>
      <c r="E21" s="968"/>
      <c r="F21" s="969"/>
      <c r="G21" s="969"/>
      <c r="H21" s="1918"/>
      <c r="I21" s="971"/>
    </row>
    <row r="22" spans="2:9" s="956" customFormat="1" ht="26.4">
      <c r="B22" s="965" t="s">
        <v>284</v>
      </c>
      <c r="C22" s="966" t="s">
        <v>925</v>
      </c>
      <c r="D22" s="967" t="s">
        <v>11</v>
      </c>
      <c r="E22" s="968">
        <v>24</v>
      </c>
      <c r="F22" s="969"/>
      <c r="G22" s="969"/>
      <c r="H22" s="1918"/>
      <c r="I22" s="971">
        <f t="shared" si="0"/>
        <v>0</v>
      </c>
    </row>
    <row r="23" spans="2:9" s="956" customFormat="1" ht="13.2">
      <c r="B23" s="965"/>
      <c r="C23" s="966"/>
      <c r="D23" s="967"/>
      <c r="E23" s="968"/>
      <c r="F23" s="969"/>
      <c r="G23" s="969"/>
      <c r="H23" s="1918"/>
      <c r="I23" s="971"/>
    </row>
    <row r="24" spans="2:9" s="956" customFormat="1" ht="42.75" customHeight="1">
      <c r="B24" s="965" t="s">
        <v>285</v>
      </c>
      <c r="C24" s="966" t="s">
        <v>926</v>
      </c>
      <c r="D24" s="967" t="s">
        <v>764</v>
      </c>
      <c r="E24" s="968">
        <v>3</v>
      </c>
      <c r="F24" s="969"/>
      <c r="G24" s="969"/>
      <c r="H24" s="1918"/>
      <c r="I24" s="971">
        <f t="shared" si="0"/>
        <v>0</v>
      </c>
    </row>
    <row r="25" spans="2:9" s="956" customFormat="1" ht="13.2">
      <c r="B25" s="965"/>
      <c r="C25" s="966"/>
      <c r="D25" s="967"/>
      <c r="E25" s="968"/>
      <c r="F25" s="969"/>
      <c r="G25" s="969"/>
      <c r="H25" s="1918"/>
      <c r="I25" s="971"/>
    </row>
    <row r="26" spans="2:9" s="956" customFormat="1" ht="42.75" customHeight="1">
      <c r="B26" s="965" t="s">
        <v>804</v>
      </c>
      <c r="C26" s="966" t="s">
        <v>927</v>
      </c>
      <c r="D26" s="967" t="s">
        <v>764</v>
      </c>
      <c r="E26" s="968">
        <v>1</v>
      </c>
      <c r="F26" s="969"/>
      <c r="G26" s="969"/>
      <c r="H26" s="1918"/>
      <c r="I26" s="971">
        <f t="shared" si="0"/>
        <v>0</v>
      </c>
    </row>
    <row r="27" spans="2:9" s="956" customFormat="1" ht="12.75" customHeight="1">
      <c r="B27" s="965"/>
      <c r="C27" s="966"/>
      <c r="D27" s="967"/>
      <c r="E27" s="968"/>
      <c r="F27" s="969"/>
      <c r="G27" s="969"/>
      <c r="H27" s="1918"/>
      <c r="I27" s="971"/>
    </row>
    <row r="28" spans="2:9" s="956" customFormat="1" ht="29.25" customHeight="1">
      <c r="B28" s="965" t="s">
        <v>806</v>
      </c>
      <c r="C28" s="966" t="s">
        <v>928</v>
      </c>
      <c r="D28" s="967" t="s">
        <v>764</v>
      </c>
      <c r="E28" s="968">
        <v>3</v>
      </c>
      <c r="F28" s="969"/>
      <c r="G28" s="969"/>
      <c r="H28" s="1918"/>
      <c r="I28" s="971">
        <f t="shared" si="0"/>
        <v>0</v>
      </c>
    </row>
    <row r="29" spans="2:9" s="956" customFormat="1" ht="12.75" customHeight="1">
      <c r="B29" s="965"/>
      <c r="C29" s="966"/>
      <c r="D29" s="967"/>
      <c r="E29" s="968"/>
      <c r="F29" s="969"/>
      <c r="G29" s="969"/>
      <c r="H29" s="1918"/>
      <c r="I29" s="971"/>
    </row>
    <row r="30" spans="2:9" s="956" customFormat="1" ht="29.25" customHeight="1">
      <c r="B30" s="965" t="s">
        <v>809</v>
      </c>
      <c r="C30" s="966" t="s">
        <v>929</v>
      </c>
      <c r="D30" s="967" t="s">
        <v>764</v>
      </c>
      <c r="E30" s="968">
        <v>1</v>
      </c>
      <c r="F30" s="969"/>
      <c r="G30" s="969"/>
      <c r="H30" s="1918"/>
      <c r="I30" s="971">
        <f t="shared" si="0"/>
        <v>0</v>
      </c>
    </row>
    <row r="31" spans="2:9" s="977" customFormat="1" ht="13.2">
      <c r="B31" s="972"/>
      <c r="C31" s="973"/>
      <c r="D31" s="974"/>
      <c r="E31" s="975"/>
      <c r="F31" s="976"/>
      <c r="G31" s="976"/>
      <c r="H31" s="1918"/>
      <c r="I31" s="971"/>
    </row>
    <row r="32" spans="2:9" s="956" customFormat="1" ht="39.6">
      <c r="B32" s="965" t="s">
        <v>811</v>
      </c>
      <c r="C32" s="966" t="s">
        <v>930</v>
      </c>
      <c r="D32" s="967" t="s">
        <v>764</v>
      </c>
      <c r="E32" s="968">
        <v>1</v>
      </c>
      <c r="F32" s="969"/>
      <c r="G32" s="969"/>
      <c r="H32" s="1918"/>
      <c r="I32" s="971">
        <f t="shared" si="0"/>
        <v>0</v>
      </c>
    </row>
    <row r="33" spans="2:10" s="977" customFormat="1" ht="13.2">
      <c r="B33" s="972"/>
      <c r="C33" s="973"/>
      <c r="D33" s="974"/>
      <c r="E33" s="975"/>
      <c r="F33" s="976"/>
      <c r="G33" s="976"/>
      <c r="H33" s="1918"/>
      <c r="I33" s="971"/>
    </row>
    <row r="34" spans="2:10" s="956" customFormat="1" ht="39.6">
      <c r="B34" s="965" t="s">
        <v>813</v>
      </c>
      <c r="C34" s="966" t="s">
        <v>931</v>
      </c>
      <c r="D34" s="967" t="s">
        <v>764</v>
      </c>
      <c r="E34" s="968">
        <v>1</v>
      </c>
      <c r="F34" s="969"/>
      <c r="G34" s="969"/>
      <c r="H34" s="1918"/>
      <c r="I34" s="971">
        <f t="shared" si="0"/>
        <v>0</v>
      </c>
    </row>
    <row r="35" spans="2:10" s="956" customFormat="1" ht="13.2">
      <c r="B35" s="965"/>
      <c r="C35" s="966"/>
      <c r="D35" s="967"/>
      <c r="E35" s="968"/>
      <c r="F35" s="969"/>
      <c r="G35" s="969"/>
      <c r="H35" s="1918"/>
      <c r="I35" s="971"/>
    </row>
    <row r="36" spans="2:10" s="956" customFormat="1" ht="54.75" customHeight="1">
      <c r="B36" s="965" t="s">
        <v>815</v>
      </c>
      <c r="C36" s="966" t="s">
        <v>932</v>
      </c>
      <c r="D36" s="967" t="s">
        <v>701</v>
      </c>
      <c r="E36" s="968">
        <v>70</v>
      </c>
      <c r="F36" s="969"/>
      <c r="G36" s="969"/>
      <c r="H36" s="1918"/>
      <c r="I36" s="971">
        <f t="shared" si="0"/>
        <v>0</v>
      </c>
    </row>
    <row r="37" spans="2:10" s="956" customFormat="1" ht="13.2">
      <c r="B37" s="965"/>
      <c r="C37" s="966"/>
      <c r="D37" s="967"/>
      <c r="E37" s="968"/>
      <c r="F37" s="969"/>
      <c r="G37" s="969"/>
      <c r="H37" s="1918"/>
      <c r="I37" s="971"/>
      <c r="J37" s="978"/>
    </row>
    <row r="38" spans="2:10" s="956" customFormat="1" ht="13.5" customHeight="1">
      <c r="B38" s="965" t="s">
        <v>817</v>
      </c>
      <c r="C38" s="966" t="s">
        <v>820</v>
      </c>
      <c r="D38" s="967" t="s">
        <v>821</v>
      </c>
      <c r="E38" s="968">
        <v>10</v>
      </c>
      <c r="F38" s="969"/>
      <c r="G38" s="969"/>
      <c r="H38" s="1918"/>
      <c r="I38" s="971">
        <f t="shared" si="0"/>
        <v>0</v>
      </c>
    </row>
    <row r="39" spans="2:10" s="956" customFormat="1" ht="13.5" customHeight="1">
      <c r="B39" s="965"/>
      <c r="C39" s="966"/>
      <c r="D39" s="967"/>
      <c r="E39" s="968"/>
      <c r="F39" s="969"/>
      <c r="G39" s="969"/>
      <c r="H39" s="1918"/>
      <c r="I39" s="971"/>
    </row>
    <row r="40" spans="2:10" s="956" customFormat="1" ht="13.5" customHeight="1">
      <c r="B40" s="965"/>
      <c r="C40" s="966"/>
      <c r="D40" s="967"/>
      <c r="E40" s="968"/>
      <c r="F40" s="969"/>
      <c r="G40" s="969"/>
      <c r="H40" s="1918"/>
      <c r="I40" s="971"/>
      <c r="J40" s="978" t="s">
        <v>808</v>
      </c>
    </row>
    <row r="41" spans="2:10" s="956" customFormat="1" ht="13.5" customHeight="1">
      <c r="B41" s="965"/>
      <c r="C41" s="966"/>
      <c r="D41" s="967"/>
      <c r="E41" s="968"/>
      <c r="F41" s="969"/>
      <c r="G41" s="969"/>
      <c r="H41" s="1918"/>
      <c r="I41" s="971"/>
      <c r="J41" s="978"/>
    </row>
    <row r="42" spans="2:10" s="956" customFormat="1" ht="12.75" customHeight="1">
      <c r="B42" s="965" t="s">
        <v>819</v>
      </c>
      <c r="C42" s="966" t="s">
        <v>933</v>
      </c>
      <c r="D42" s="967" t="s">
        <v>764</v>
      </c>
      <c r="E42" s="968">
        <v>1</v>
      </c>
      <c r="F42" s="969"/>
      <c r="G42" s="969"/>
      <c r="H42" s="1918"/>
      <c r="I42" s="971">
        <f t="shared" si="0"/>
        <v>0</v>
      </c>
    </row>
    <row r="43" spans="2:10" s="956" customFormat="1" ht="12.75" customHeight="1">
      <c r="B43" s="965"/>
      <c r="C43" s="966"/>
      <c r="D43" s="967"/>
      <c r="E43" s="968"/>
      <c r="F43" s="969"/>
      <c r="G43" s="969"/>
      <c r="H43" s="1918"/>
      <c r="I43" s="971"/>
    </row>
    <row r="44" spans="2:10" s="956" customFormat="1" ht="27" customHeight="1">
      <c r="B44" s="965" t="s">
        <v>822</v>
      </c>
      <c r="C44" s="966" t="s">
        <v>934</v>
      </c>
      <c r="D44" s="967" t="s">
        <v>821</v>
      </c>
      <c r="E44" s="968">
        <v>10</v>
      </c>
      <c r="F44" s="969"/>
      <c r="G44" s="969"/>
      <c r="H44" s="1918"/>
      <c r="I44" s="971">
        <f t="shared" si="0"/>
        <v>0</v>
      </c>
    </row>
    <row r="45" spans="2:10" s="956" customFormat="1" ht="12.75" customHeight="1">
      <c r="B45" s="965"/>
      <c r="C45" s="966"/>
      <c r="D45" s="967"/>
      <c r="E45" s="968"/>
      <c r="F45" s="969"/>
      <c r="G45" s="969"/>
      <c r="H45" s="1918"/>
      <c r="I45" s="971"/>
    </row>
    <row r="46" spans="2:10" s="956" customFormat="1" ht="27" customHeight="1">
      <c r="B46" s="965" t="s">
        <v>822</v>
      </c>
      <c r="C46" s="966" t="s">
        <v>935</v>
      </c>
      <c r="D46" s="967" t="s">
        <v>821</v>
      </c>
      <c r="E46" s="968">
        <v>18</v>
      </c>
      <c r="F46" s="969"/>
      <c r="G46" s="969"/>
      <c r="H46" s="1918"/>
      <c r="I46" s="971">
        <f t="shared" si="0"/>
        <v>0</v>
      </c>
    </row>
    <row r="47" spans="2:10" s="956" customFormat="1" ht="12.75" customHeight="1">
      <c r="B47" s="965"/>
      <c r="C47" s="966"/>
      <c r="D47" s="967"/>
      <c r="E47" s="968"/>
      <c r="F47" s="969"/>
      <c r="G47" s="969"/>
      <c r="H47" s="1966"/>
      <c r="I47" s="971"/>
    </row>
    <row r="48" spans="2:10" s="956" customFormat="1" ht="27.75" customHeight="1">
      <c r="B48" s="965" t="s">
        <v>824</v>
      </c>
      <c r="C48" s="966" t="s">
        <v>1710</v>
      </c>
      <c r="D48" s="967" t="s">
        <v>464</v>
      </c>
      <c r="E48" s="968">
        <v>1</v>
      </c>
      <c r="F48" s="969"/>
      <c r="G48" s="969"/>
      <c r="H48" s="1966">
        <f>SUM(I6:I46)*0.03</f>
        <v>0</v>
      </c>
      <c r="I48" s="971">
        <f t="shared" si="0"/>
        <v>0</v>
      </c>
      <c r="J48" s="971"/>
    </row>
    <row r="49" spans="2:9" s="956" customFormat="1" ht="12.75" customHeight="1" thickBot="1">
      <c r="B49" s="965"/>
      <c r="C49" s="966"/>
      <c r="D49" s="967"/>
      <c r="E49" s="968"/>
      <c r="F49" s="969"/>
      <c r="G49" s="969"/>
      <c r="H49" s="1966"/>
      <c r="I49" s="971"/>
    </row>
    <row r="50" spans="2:9" s="956" customFormat="1" ht="13.8" thickBot="1">
      <c r="B50" s="979"/>
      <c r="C50" s="980" t="s">
        <v>650</v>
      </c>
      <c r="D50" s="980"/>
      <c r="E50" s="981"/>
      <c r="F50" s="982"/>
      <c r="G50" s="982"/>
      <c r="H50" s="1967"/>
      <c r="I50" s="983">
        <f>SUM(I6:I48)</f>
        <v>0</v>
      </c>
    </row>
    <row r="51" spans="2:9" s="956" customFormat="1" ht="13.2">
      <c r="B51" s="984"/>
      <c r="C51" s="985"/>
      <c r="D51" s="985"/>
      <c r="E51" s="986"/>
      <c r="F51" s="987"/>
      <c r="G51" s="987"/>
      <c r="H51" s="987"/>
      <c r="I51" s="988"/>
    </row>
    <row r="52" spans="2:9" s="956" customFormat="1" ht="13.2">
      <c r="B52" s="984"/>
      <c r="C52" s="985"/>
      <c r="D52" s="985"/>
      <c r="E52" s="986"/>
      <c r="F52" s="987"/>
      <c r="G52" s="987"/>
      <c r="H52" s="987"/>
      <c r="I52" s="988"/>
    </row>
    <row r="53" spans="2:9" s="956" customFormat="1" ht="13.2">
      <c r="B53" s="984"/>
      <c r="C53" s="985"/>
      <c r="D53" s="985"/>
      <c r="E53" s="986"/>
      <c r="F53" s="987"/>
      <c r="G53" s="987"/>
      <c r="H53" s="987"/>
      <c r="I53" s="988"/>
    </row>
    <row r="54" spans="2:9" s="956" customFormat="1" ht="13.2">
      <c r="B54" s="984"/>
      <c r="C54" s="985"/>
      <c r="D54" s="985"/>
      <c r="E54" s="986"/>
      <c r="F54" s="987"/>
      <c r="G54" s="987"/>
      <c r="H54" s="987"/>
      <c r="I54" s="988"/>
    </row>
    <row r="55" spans="2:9" s="956" customFormat="1" ht="13.2">
      <c r="B55" s="984"/>
      <c r="C55" s="985"/>
      <c r="D55" s="985"/>
      <c r="E55" s="986"/>
      <c r="F55" s="987"/>
      <c r="G55" s="987"/>
      <c r="H55" s="987"/>
      <c r="I55" s="988"/>
    </row>
    <row r="56" spans="2:9" s="956" customFormat="1" ht="13.2">
      <c r="B56" s="984"/>
      <c r="C56" s="985"/>
      <c r="D56" s="985"/>
      <c r="E56" s="986"/>
      <c r="F56" s="987"/>
      <c r="G56" s="987"/>
      <c r="H56" s="987"/>
      <c r="I56" s="988"/>
    </row>
    <row r="57" spans="2:9" s="956" customFormat="1" ht="13.2">
      <c r="B57" s="984"/>
      <c r="C57" s="985"/>
      <c r="D57" s="985"/>
      <c r="E57" s="986"/>
      <c r="F57" s="987"/>
      <c r="G57" s="987"/>
      <c r="H57" s="987"/>
      <c r="I57" s="988"/>
    </row>
    <row r="58" spans="2:9" s="956" customFormat="1" ht="13.2">
      <c r="B58" s="984"/>
      <c r="C58" s="985"/>
      <c r="D58" s="985"/>
      <c r="E58" s="986"/>
      <c r="F58" s="987"/>
      <c r="G58" s="987"/>
      <c r="H58" s="987"/>
      <c r="I58" s="988"/>
    </row>
    <row r="59" spans="2:9" s="956" customFormat="1" ht="13.2">
      <c r="B59" s="984"/>
      <c r="C59" s="985"/>
      <c r="D59" s="985"/>
      <c r="E59" s="986"/>
      <c r="F59" s="987"/>
      <c r="G59" s="987"/>
      <c r="H59" s="987"/>
      <c r="I59" s="988"/>
    </row>
    <row r="60" spans="2:9" s="956" customFormat="1" ht="13.2">
      <c r="B60" s="984"/>
      <c r="C60" s="985"/>
      <c r="D60" s="985"/>
      <c r="E60" s="986"/>
      <c r="F60" s="987"/>
      <c r="G60" s="987"/>
      <c r="H60" s="987"/>
      <c r="I60" s="988"/>
    </row>
    <row r="61" spans="2:9" s="956" customFormat="1" ht="13.2">
      <c r="B61" s="984"/>
      <c r="C61" s="985"/>
      <c r="D61" s="985"/>
      <c r="E61" s="986"/>
      <c r="F61" s="987"/>
      <c r="G61" s="987"/>
      <c r="H61" s="987"/>
      <c r="I61" s="988"/>
    </row>
    <row r="62" spans="2:9" s="956" customFormat="1" ht="13.2">
      <c r="B62" s="984"/>
      <c r="C62" s="985"/>
      <c r="D62" s="985"/>
      <c r="E62" s="986"/>
      <c r="F62" s="987"/>
      <c r="G62" s="987"/>
      <c r="H62" s="987"/>
      <c r="I62" s="988"/>
    </row>
    <row r="63" spans="2:9" s="956" customFormat="1" ht="13.2">
      <c r="B63" s="984"/>
      <c r="C63" s="985"/>
      <c r="D63" s="985"/>
      <c r="E63" s="986"/>
      <c r="F63" s="987"/>
      <c r="G63" s="987"/>
      <c r="H63" s="987"/>
      <c r="I63" s="988"/>
    </row>
    <row r="64" spans="2:9" s="956" customFormat="1" ht="13.2">
      <c r="B64" s="984"/>
      <c r="C64" s="985"/>
      <c r="D64" s="985"/>
      <c r="E64" s="986"/>
      <c r="F64" s="987"/>
      <c r="G64" s="987"/>
      <c r="H64" s="987"/>
      <c r="I64" s="988"/>
    </row>
    <row r="65" spans="2:9" s="956" customFormat="1" ht="13.2">
      <c r="B65" s="984"/>
      <c r="C65" s="985"/>
      <c r="D65" s="985"/>
      <c r="E65" s="986"/>
      <c r="F65" s="987"/>
      <c r="G65" s="987"/>
      <c r="H65" s="987"/>
      <c r="I65" s="988"/>
    </row>
    <row r="66" spans="2:9" s="956" customFormat="1" ht="13.2">
      <c r="B66" s="984"/>
      <c r="C66" s="985"/>
      <c r="D66" s="985"/>
      <c r="E66" s="986"/>
      <c r="F66" s="987"/>
      <c r="G66" s="987"/>
      <c r="H66" s="987"/>
      <c r="I66" s="988"/>
    </row>
    <row r="67" spans="2:9" s="956" customFormat="1" ht="13.2">
      <c r="B67" s="984"/>
      <c r="C67" s="985"/>
      <c r="D67" s="985"/>
      <c r="E67" s="986"/>
      <c r="F67" s="987"/>
      <c r="G67" s="987"/>
      <c r="H67" s="987"/>
      <c r="I67" s="988"/>
    </row>
    <row r="68" spans="2:9" s="956" customFormat="1" ht="13.2">
      <c r="B68" s="984"/>
      <c r="C68" s="985"/>
      <c r="D68" s="985"/>
      <c r="E68" s="986"/>
      <c r="F68" s="987"/>
      <c r="G68" s="987"/>
      <c r="H68" s="987"/>
      <c r="I68" s="988"/>
    </row>
    <row r="69" spans="2:9" s="956" customFormat="1" ht="13.2">
      <c r="B69" s="984"/>
      <c r="C69" s="985"/>
      <c r="D69" s="985"/>
      <c r="E69" s="986"/>
      <c r="F69" s="987"/>
      <c r="G69" s="987"/>
      <c r="H69" s="987"/>
      <c r="I69" s="988"/>
    </row>
    <row r="70" spans="2:9" s="956" customFormat="1" ht="13.2">
      <c r="B70" s="984"/>
      <c r="C70" s="985"/>
      <c r="D70" s="985"/>
      <c r="E70" s="986"/>
      <c r="F70" s="987"/>
      <c r="G70" s="987"/>
      <c r="H70" s="987"/>
      <c r="I70" s="988"/>
    </row>
    <row r="71" spans="2:9" s="956" customFormat="1" ht="13.2">
      <c r="B71" s="984"/>
      <c r="C71" s="985"/>
      <c r="D71" s="985"/>
      <c r="E71" s="986"/>
      <c r="F71" s="987"/>
      <c r="G71" s="987"/>
      <c r="H71" s="987"/>
      <c r="I71" s="988"/>
    </row>
    <row r="72" spans="2:9" s="956" customFormat="1" ht="13.2">
      <c r="B72" s="984"/>
      <c r="C72" s="985"/>
      <c r="D72" s="985"/>
      <c r="E72" s="986"/>
      <c r="F72" s="987"/>
      <c r="G72" s="987"/>
      <c r="H72" s="987"/>
      <c r="I72" s="988"/>
    </row>
    <row r="73" spans="2:9" s="956" customFormat="1" ht="13.2">
      <c r="B73" s="984"/>
      <c r="C73" s="985"/>
      <c r="D73" s="985"/>
      <c r="E73" s="986"/>
      <c r="F73" s="987"/>
      <c r="G73" s="987"/>
      <c r="H73" s="987"/>
      <c r="I73" s="988"/>
    </row>
    <row r="74" spans="2:9" s="956" customFormat="1" ht="13.2">
      <c r="B74" s="984"/>
      <c r="C74" s="985"/>
      <c r="D74" s="985"/>
      <c r="E74" s="986"/>
      <c r="F74" s="987"/>
      <c r="G74" s="987"/>
      <c r="H74" s="987"/>
      <c r="I74" s="988"/>
    </row>
    <row r="75" spans="2:9" s="956" customFormat="1" ht="13.2">
      <c r="B75" s="984"/>
      <c r="C75" s="985"/>
      <c r="D75" s="985"/>
      <c r="E75" s="986"/>
      <c r="F75" s="987"/>
      <c r="G75" s="987"/>
      <c r="H75" s="987"/>
      <c r="I75" s="988"/>
    </row>
    <row r="76" spans="2:9" s="956" customFormat="1" ht="13.2">
      <c r="B76" s="984"/>
      <c r="C76" s="985"/>
      <c r="D76" s="985"/>
      <c r="E76" s="986"/>
      <c r="F76" s="987"/>
      <c r="G76" s="987"/>
      <c r="H76" s="987"/>
      <c r="I76" s="988"/>
    </row>
    <row r="77" spans="2:9" s="956" customFormat="1" ht="13.2">
      <c r="B77" s="984"/>
      <c r="C77" s="985"/>
      <c r="D77" s="985"/>
      <c r="E77" s="986"/>
      <c r="F77" s="987"/>
      <c r="G77" s="987"/>
      <c r="H77" s="987"/>
      <c r="I77" s="988"/>
    </row>
    <row r="78" spans="2:9" s="956" customFormat="1" ht="13.2">
      <c r="B78" s="984"/>
      <c r="C78" s="985"/>
      <c r="D78" s="985"/>
      <c r="E78" s="986"/>
      <c r="F78" s="987"/>
      <c r="G78" s="987"/>
      <c r="H78" s="987"/>
      <c r="I78" s="988"/>
    </row>
    <row r="79" spans="2:9" s="956" customFormat="1" ht="13.2">
      <c r="B79" s="984"/>
      <c r="C79" s="985"/>
      <c r="D79" s="985"/>
      <c r="E79" s="986"/>
      <c r="F79" s="987"/>
      <c r="G79" s="987"/>
      <c r="H79" s="987"/>
      <c r="I79" s="988"/>
    </row>
    <row r="80" spans="2:9" s="956" customFormat="1" ht="13.2">
      <c r="B80" s="984"/>
      <c r="C80" s="985"/>
      <c r="D80" s="985"/>
      <c r="E80" s="986"/>
      <c r="F80" s="987"/>
      <c r="G80" s="987"/>
      <c r="H80" s="987"/>
      <c r="I80" s="988"/>
    </row>
    <row r="81" spans="2:9" s="956" customFormat="1" ht="13.2">
      <c r="B81" s="984"/>
      <c r="C81" s="985"/>
      <c r="D81" s="985"/>
      <c r="E81" s="986"/>
      <c r="F81" s="987"/>
      <c r="G81" s="987"/>
      <c r="H81" s="987"/>
      <c r="I81" s="988"/>
    </row>
    <row r="82" spans="2:9" s="956" customFormat="1" ht="13.2">
      <c r="B82" s="984"/>
      <c r="C82" s="985"/>
      <c r="D82" s="985"/>
      <c r="E82" s="986"/>
      <c r="F82" s="987"/>
      <c r="G82" s="987"/>
      <c r="H82" s="987"/>
      <c r="I82" s="988"/>
    </row>
    <row r="83" spans="2:9" s="956" customFormat="1" ht="13.2">
      <c r="B83" s="984"/>
      <c r="C83" s="985"/>
      <c r="D83" s="985"/>
      <c r="E83" s="986"/>
      <c r="F83" s="987"/>
      <c r="G83" s="987"/>
      <c r="H83" s="987"/>
      <c r="I83" s="988"/>
    </row>
    <row r="84" spans="2:9" s="956" customFormat="1" ht="13.2">
      <c r="B84" s="984"/>
      <c r="C84" s="985"/>
      <c r="D84" s="985"/>
      <c r="E84" s="986"/>
      <c r="F84" s="987"/>
      <c r="G84" s="987"/>
      <c r="H84" s="987"/>
      <c r="I84" s="988"/>
    </row>
    <row r="85" spans="2:9" s="956" customFormat="1" ht="13.2">
      <c r="B85" s="984"/>
      <c r="C85" s="985"/>
      <c r="D85" s="985"/>
      <c r="E85" s="986"/>
      <c r="F85" s="987"/>
      <c r="G85" s="987"/>
      <c r="H85" s="987"/>
      <c r="I85" s="988"/>
    </row>
    <row r="86" spans="2:9" s="956" customFormat="1" ht="13.2">
      <c r="B86" s="984"/>
      <c r="C86" s="985"/>
      <c r="D86" s="985"/>
      <c r="E86" s="986"/>
      <c r="F86" s="987"/>
      <c r="G86" s="987"/>
      <c r="H86" s="987"/>
      <c r="I86" s="988"/>
    </row>
    <row r="87" spans="2:9" s="956" customFormat="1" ht="13.2">
      <c r="B87" s="984"/>
      <c r="C87" s="985"/>
      <c r="D87" s="985"/>
      <c r="E87" s="986"/>
      <c r="F87" s="987"/>
      <c r="G87" s="987"/>
      <c r="H87" s="987"/>
      <c r="I87" s="988"/>
    </row>
    <row r="88" spans="2:9" s="956" customFormat="1" ht="13.2">
      <c r="B88" s="984"/>
      <c r="C88" s="985"/>
      <c r="D88" s="985"/>
      <c r="E88" s="986"/>
      <c r="F88" s="987"/>
      <c r="G88" s="987"/>
      <c r="H88" s="987"/>
      <c r="I88" s="988"/>
    </row>
    <row r="89" spans="2:9" s="956" customFormat="1" ht="13.2">
      <c r="B89" s="984"/>
      <c r="C89" s="985"/>
      <c r="D89" s="985"/>
      <c r="E89" s="986"/>
      <c r="F89" s="987"/>
      <c r="G89" s="987"/>
      <c r="H89" s="987"/>
      <c r="I89" s="988"/>
    </row>
    <row r="90" spans="2:9" s="956" customFormat="1" ht="13.2">
      <c r="B90" s="984"/>
      <c r="C90" s="985"/>
      <c r="D90" s="985"/>
      <c r="E90" s="986"/>
      <c r="F90" s="987"/>
      <c r="G90" s="987"/>
      <c r="H90" s="987"/>
      <c r="I90" s="988"/>
    </row>
    <row r="91" spans="2:9" s="956" customFormat="1" ht="13.2">
      <c r="B91" s="984"/>
      <c r="C91" s="985"/>
      <c r="D91" s="985"/>
      <c r="E91" s="986"/>
      <c r="F91" s="987"/>
      <c r="G91" s="987"/>
      <c r="H91" s="987"/>
      <c r="I91" s="988"/>
    </row>
    <row r="92" spans="2:9" s="956" customFormat="1" ht="13.2">
      <c r="B92" s="984"/>
      <c r="C92" s="985"/>
      <c r="D92" s="985"/>
      <c r="E92" s="986"/>
      <c r="F92" s="987"/>
      <c r="G92" s="987"/>
      <c r="H92" s="987"/>
      <c r="I92" s="988"/>
    </row>
    <row r="93" spans="2:9" s="956" customFormat="1" ht="13.2">
      <c r="B93" s="984"/>
      <c r="C93" s="985"/>
      <c r="D93" s="985"/>
      <c r="E93" s="986"/>
      <c r="F93" s="987"/>
      <c r="G93" s="987"/>
      <c r="H93" s="987"/>
      <c r="I93" s="988"/>
    </row>
    <row r="94" spans="2:9" s="956" customFormat="1" ht="13.2">
      <c r="B94" s="984"/>
      <c r="C94" s="985"/>
      <c r="D94" s="985"/>
      <c r="E94" s="986"/>
      <c r="F94" s="987"/>
      <c r="G94" s="987"/>
      <c r="H94" s="987"/>
      <c r="I94" s="988"/>
    </row>
    <row r="95" spans="2:9" s="956" customFormat="1" ht="13.2">
      <c r="B95" s="984"/>
      <c r="C95" s="985"/>
      <c r="D95" s="985"/>
      <c r="E95" s="986"/>
      <c r="F95" s="987"/>
      <c r="G95" s="987"/>
      <c r="H95" s="987"/>
      <c r="I95" s="988"/>
    </row>
    <row r="96" spans="2:9" s="956" customFormat="1" ht="13.2">
      <c r="B96" s="984"/>
      <c r="C96" s="985"/>
      <c r="D96" s="985"/>
      <c r="E96" s="986"/>
      <c r="F96" s="987"/>
      <c r="G96" s="987"/>
      <c r="H96" s="987"/>
      <c r="I96" s="988"/>
    </row>
    <row r="97" spans="2:10" s="956" customFormat="1" ht="13.2">
      <c r="B97" s="984"/>
      <c r="C97" s="985"/>
      <c r="D97" s="985"/>
      <c r="E97" s="986"/>
      <c r="F97" s="987"/>
      <c r="G97" s="987"/>
      <c r="H97" s="987"/>
      <c r="I97" s="988"/>
    </row>
    <row r="98" spans="2:10" s="956" customFormat="1" ht="13.2">
      <c r="B98" s="984"/>
      <c r="C98" s="985"/>
      <c r="D98" s="985"/>
      <c r="E98" s="986"/>
      <c r="F98" s="987"/>
      <c r="G98" s="987"/>
      <c r="H98" s="987"/>
      <c r="I98" s="988"/>
    </row>
    <row r="99" spans="2:10" s="956" customFormat="1" ht="13.2">
      <c r="B99" s="984"/>
      <c r="C99" s="985"/>
      <c r="D99" s="985"/>
      <c r="E99" s="986"/>
      <c r="F99" s="987"/>
      <c r="G99" s="987"/>
      <c r="H99" s="987"/>
      <c r="I99" s="988"/>
    </row>
    <row r="100" spans="2:10" s="956" customFormat="1" ht="13.2">
      <c r="B100" s="984"/>
      <c r="C100" s="985"/>
      <c r="D100" s="985"/>
      <c r="E100" s="986"/>
      <c r="F100" s="987"/>
      <c r="G100" s="987"/>
      <c r="H100" s="987"/>
      <c r="I100" s="988"/>
    </row>
    <row r="101" spans="2:10" s="956" customFormat="1" ht="13.2">
      <c r="B101" s="984"/>
      <c r="C101" s="985"/>
      <c r="D101" s="985"/>
      <c r="E101" s="986"/>
      <c r="F101" s="987"/>
      <c r="G101" s="987"/>
      <c r="H101" s="987"/>
      <c r="I101" s="988"/>
    </row>
    <row r="102" spans="2:10" s="956" customFormat="1" ht="13.2">
      <c r="B102" s="984"/>
      <c r="C102" s="985"/>
      <c r="D102" s="985"/>
      <c r="E102" s="986"/>
      <c r="F102" s="987"/>
      <c r="G102" s="987"/>
      <c r="H102" s="987"/>
      <c r="I102" s="988"/>
    </row>
    <row r="103" spans="2:10" s="956" customFormat="1" ht="13.2">
      <c r="B103" s="984"/>
      <c r="C103" s="985"/>
      <c r="D103" s="985"/>
      <c r="E103" s="986"/>
      <c r="F103" s="987"/>
      <c r="G103" s="987"/>
      <c r="H103" s="987"/>
      <c r="I103" s="988"/>
    </row>
    <row r="104" spans="2:10" s="956" customFormat="1" ht="13.2">
      <c r="B104" s="984"/>
      <c r="C104" s="985"/>
      <c r="D104" s="985"/>
      <c r="E104" s="986"/>
      <c r="F104" s="987"/>
      <c r="G104" s="987"/>
      <c r="H104" s="987"/>
      <c r="I104" s="988"/>
    </row>
    <row r="105" spans="2:10" s="956" customFormat="1" ht="13.2">
      <c r="B105" s="984"/>
      <c r="C105" s="985"/>
      <c r="D105" s="985"/>
      <c r="E105" s="986"/>
      <c r="F105" s="987"/>
      <c r="G105" s="987"/>
      <c r="H105" s="987"/>
      <c r="I105" s="988"/>
    </row>
    <row r="106" spans="2:10" s="956" customFormat="1" ht="13.2">
      <c r="B106" s="984"/>
      <c r="C106" s="985"/>
      <c r="D106" s="985"/>
      <c r="E106" s="986"/>
      <c r="F106" s="987"/>
      <c r="G106" s="987"/>
      <c r="H106" s="987"/>
      <c r="I106" s="988"/>
    </row>
    <row r="107" spans="2:10" s="956" customFormat="1" ht="13.2">
      <c r="B107" s="984"/>
      <c r="C107" s="985"/>
      <c r="D107" s="985"/>
      <c r="E107" s="986"/>
      <c r="F107" s="987"/>
      <c r="G107" s="987"/>
      <c r="H107" s="987"/>
      <c r="I107" s="988"/>
    </row>
    <row r="108" spans="2:10" s="956" customFormat="1" ht="13.2">
      <c r="B108" s="984"/>
      <c r="C108" s="985"/>
      <c r="D108" s="985"/>
      <c r="E108" s="986"/>
      <c r="F108" s="987"/>
      <c r="G108" s="987"/>
      <c r="H108" s="987"/>
      <c r="I108" s="988"/>
    </row>
    <row r="109" spans="2:10" s="956" customFormat="1" ht="13.2">
      <c r="B109" s="984"/>
      <c r="C109" s="985"/>
      <c r="D109" s="985"/>
      <c r="E109" s="986"/>
      <c r="F109" s="987"/>
      <c r="G109" s="987"/>
      <c r="H109" s="987"/>
      <c r="I109" s="988"/>
    </row>
    <row r="110" spans="2:10" s="956" customFormat="1" ht="13.2">
      <c r="B110" s="984"/>
      <c r="C110" s="985"/>
      <c r="D110" s="985"/>
      <c r="E110" s="986"/>
      <c r="F110" s="987"/>
      <c r="G110" s="987"/>
      <c r="H110" s="987"/>
      <c r="I110" s="988"/>
    </row>
    <row r="111" spans="2:10" s="956" customFormat="1" ht="12.75" customHeight="1">
      <c r="B111" s="965"/>
      <c r="C111" s="966"/>
      <c r="D111" s="967"/>
      <c r="E111" s="968"/>
      <c r="F111" s="969"/>
      <c r="G111" s="969"/>
      <c r="H111" s="969"/>
      <c r="I111" s="971"/>
    </row>
    <row r="112" spans="2:10" s="956" customFormat="1" ht="12.75" customHeight="1">
      <c r="B112" s="965"/>
      <c r="C112" s="966"/>
      <c r="D112" s="967"/>
      <c r="E112" s="968"/>
      <c r="F112" s="969"/>
      <c r="G112" s="969"/>
      <c r="H112" s="969"/>
      <c r="I112" s="971"/>
      <c r="J112" s="978" t="s">
        <v>829</v>
      </c>
    </row>
    <row r="113" spans="2:10" s="956" customFormat="1" ht="12" customHeight="1">
      <c r="B113" s="965"/>
      <c r="C113" s="2230" t="s">
        <v>936</v>
      </c>
      <c r="D113" s="2230"/>
      <c r="E113" s="2230"/>
      <c r="F113" s="2230"/>
      <c r="G113" s="2230"/>
      <c r="H113" s="2230"/>
      <c r="I113" s="2230"/>
      <c r="J113" s="2230"/>
    </row>
    <row r="114" spans="2:10" s="956" customFormat="1" ht="13.2">
      <c r="B114" s="965"/>
      <c r="C114" s="958"/>
      <c r="D114" s="958"/>
      <c r="E114" s="968"/>
      <c r="F114" s="969"/>
      <c r="G114" s="989"/>
      <c r="H114" s="969"/>
      <c r="I114" s="961"/>
    </row>
    <row r="115" spans="2:10" s="956" customFormat="1" ht="56.25" customHeight="1">
      <c r="B115" s="965" t="s">
        <v>10</v>
      </c>
      <c r="C115" s="966" t="s">
        <v>937</v>
      </c>
      <c r="D115" s="967" t="s">
        <v>1662</v>
      </c>
      <c r="E115" s="968">
        <v>1</v>
      </c>
      <c r="F115" s="969"/>
      <c r="G115" s="969"/>
      <c r="H115" s="1918"/>
      <c r="I115" s="971">
        <f>E115*H115</f>
        <v>0</v>
      </c>
    </row>
    <row r="116" spans="2:10" s="956" customFormat="1" ht="12.75" customHeight="1">
      <c r="B116" s="965"/>
      <c r="C116" s="966"/>
      <c r="D116" s="967"/>
      <c r="E116" s="968"/>
      <c r="F116" s="969"/>
      <c r="G116" s="969"/>
      <c r="H116" s="1918"/>
      <c r="I116" s="971"/>
    </row>
    <row r="117" spans="2:10" s="956" customFormat="1" ht="81" customHeight="1">
      <c r="B117" s="965" t="s">
        <v>8</v>
      </c>
      <c r="C117" s="966" t="s">
        <v>938</v>
      </c>
      <c r="D117" s="967" t="s">
        <v>701</v>
      </c>
      <c r="E117" s="968">
        <v>30</v>
      </c>
      <c r="F117" s="969"/>
      <c r="G117" s="969"/>
      <c r="H117" s="1918"/>
      <c r="I117" s="971">
        <f t="shared" ref="I117:I139" si="1">E117*H117</f>
        <v>0</v>
      </c>
    </row>
    <row r="118" spans="2:10" s="956" customFormat="1" ht="13.2">
      <c r="B118" s="965"/>
      <c r="C118" s="966"/>
      <c r="D118" s="967"/>
      <c r="E118" s="968"/>
      <c r="F118" s="969"/>
      <c r="G118" s="969"/>
      <c r="H118" s="1918"/>
      <c r="I118" s="971"/>
    </row>
    <row r="119" spans="2:10" s="956" customFormat="1" ht="77.25" customHeight="1">
      <c r="B119" s="965" t="s">
        <v>240</v>
      </c>
      <c r="C119" s="966" t="s">
        <v>939</v>
      </c>
      <c r="D119" s="967" t="s">
        <v>701</v>
      </c>
      <c r="E119" s="968">
        <v>13</v>
      </c>
      <c r="F119" s="969"/>
      <c r="G119" s="969"/>
      <c r="H119" s="1918"/>
      <c r="I119" s="971">
        <f t="shared" si="1"/>
        <v>0</v>
      </c>
    </row>
    <row r="120" spans="2:10" s="956" customFormat="1" ht="13.2">
      <c r="B120" s="965"/>
      <c r="C120" s="966"/>
      <c r="D120" s="967"/>
      <c r="E120" s="968"/>
      <c r="F120" s="969"/>
      <c r="G120" s="969"/>
      <c r="H120" s="1918"/>
      <c r="I120" s="971"/>
    </row>
    <row r="121" spans="2:10" s="956" customFormat="1" ht="63.75" customHeight="1">
      <c r="B121" s="965" t="s">
        <v>6</v>
      </c>
      <c r="C121" s="990" t="s">
        <v>940</v>
      </c>
      <c r="D121" s="967" t="s">
        <v>701</v>
      </c>
      <c r="E121" s="968">
        <v>2</v>
      </c>
      <c r="F121" s="969"/>
      <c r="G121" s="969"/>
      <c r="H121" s="1918"/>
      <c r="I121" s="971">
        <f t="shared" si="1"/>
        <v>0</v>
      </c>
    </row>
    <row r="122" spans="2:10" s="956" customFormat="1" ht="13.2">
      <c r="B122" s="965"/>
      <c r="C122" s="966"/>
      <c r="D122" s="967"/>
      <c r="E122" s="968"/>
      <c r="F122" s="969"/>
      <c r="G122" s="969"/>
      <c r="H122" s="1918"/>
      <c r="I122" s="971"/>
    </row>
    <row r="123" spans="2:10" s="956" customFormat="1" ht="63.75" customHeight="1">
      <c r="B123" s="965" t="s">
        <v>5</v>
      </c>
      <c r="C123" s="990" t="s">
        <v>941</v>
      </c>
      <c r="D123" s="967" t="s">
        <v>701</v>
      </c>
      <c r="E123" s="968">
        <v>14</v>
      </c>
      <c r="F123" s="969"/>
      <c r="G123" s="969"/>
      <c r="H123" s="1918"/>
      <c r="I123" s="971">
        <f t="shared" si="1"/>
        <v>0</v>
      </c>
    </row>
    <row r="124" spans="2:10" s="956" customFormat="1" ht="13.2">
      <c r="B124" s="965"/>
      <c r="C124" s="966"/>
      <c r="D124" s="967"/>
      <c r="E124" s="968"/>
      <c r="F124" s="969"/>
      <c r="G124" s="969"/>
      <c r="H124" s="1918"/>
      <c r="I124" s="971"/>
    </row>
    <row r="125" spans="2:10" s="956" customFormat="1" ht="53.25" customHeight="1">
      <c r="B125" s="965" t="s">
        <v>4</v>
      </c>
      <c r="C125" s="966" t="s">
        <v>942</v>
      </c>
      <c r="D125" s="967" t="s">
        <v>701</v>
      </c>
      <c r="E125" s="968">
        <v>22</v>
      </c>
      <c r="F125" s="969"/>
      <c r="G125" s="969"/>
      <c r="H125" s="1918"/>
      <c r="I125" s="971">
        <f t="shared" si="1"/>
        <v>0</v>
      </c>
    </row>
    <row r="126" spans="2:10" s="956" customFormat="1" ht="12.75" customHeight="1">
      <c r="B126" s="965"/>
      <c r="C126" s="966"/>
      <c r="D126" s="967"/>
      <c r="E126" s="968"/>
      <c r="F126" s="969"/>
      <c r="G126" s="969"/>
      <c r="H126" s="1918"/>
      <c r="I126" s="971"/>
    </row>
    <row r="127" spans="2:10" s="956" customFormat="1" ht="40.5" customHeight="1">
      <c r="B127" s="965" t="s">
        <v>232</v>
      </c>
      <c r="C127" s="966" t="s">
        <v>943</v>
      </c>
      <c r="D127" s="967" t="s">
        <v>701</v>
      </c>
      <c r="E127" s="968">
        <v>46</v>
      </c>
      <c r="F127" s="969"/>
      <c r="G127" s="969"/>
      <c r="H127" s="1918"/>
      <c r="I127" s="971">
        <f t="shared" si="1"/>
        <v>0</v>
      </c>
    </row>
    <row r="128" spans="2:10" s="956" customFormat="1" ht="12.75" customHeight="1">
      <c r="B128" s="965"/>
      <c r="C128" s="966"/>
      <c r="D128" s="967"/>
      <c r="E128" s="968"/>
      <c r="F128" s="969"/>
      <c r="G128" s="969"/>
      <c r="H128" s="1918"/>
      <c r="I128" s="971"/>
      <c r="J128" s="978"/>
    </row>
    <row r="129" spans="2:10" s="956" customFormat="1" ht="54.75" customHeight="1">
      <c r="B129" s="965" t="s">
        <v>244</v>
      </c>
      <c r="C129" s="966" t="s">
        <v>944</v>
      </c>
      <c r="D129" s="967" t="s">
        <v>764</v>
      </c>
      <c r="E129" s="968">
        <v>2</v>
      </c>
      <c r="F129" s="969"/>
      <c r="G129" s="969"/>
      <c r="H129" s="1918"/>
      <c r="I129" s="971">
        <f t="shared" si="1"/>
        <v>0</v>
      </c>
    </row>
    <row r="130" spans="2:10" s="956" customFormat="1" ht="12.75" customHeight="1">
      <c r="B130" s="965"/>
      <c r="C130" s="966"/>
      <c r="D130" s="967"/>
      <c r="E130" s="968"/>
      <c r="F130" s="969"/>
      <c r="G130" s="969"/>
      <c r="H130" s="1918"/>
      <c r="I130" s="971"/>
      <c r="J130" s="978"/>
    </row>
    <row r="131" spans="2:10" s="956" customFormat="1" ht="54" customHeight="1">
      <c r="B131" s="965" t="s">
        <v>284</v>
      </c>
      <c r="C131" s="966" t="s">
        <v>945</v>
      </c>
      <c r="D131" s="967" t="s">
        <v>764</v>
      </c>
      <c r="E131" s="968">
        <v>1</v>
      </c>
      <c r="F131" s="969"/>
      <c r="G131" s="969"/>
      <c r="H131" s="1918"/>
      <c r="I131" s="971">
        <f t="shared" si="1"/>
        <v>0</v>
      </c>
    </row>
    <row r="132" spans="2:10" s="956" customFormat="1" ht="13.5" customHeight="1">
      <c r="B132" s="965"/>
      <c r="C132" s="966"/>
      <c r="D132" s="967"/>
      <c r="E132" s="968"/>
      <c r="F132" s="969"/>
      <c r="G132" s="969"/>
      <c r="H132" s="1918"/>
      <c r="I132" s="971"/>
    </row>
    <row r="133" spans="2:10" s="956" customFormat="1" ht="13.5" customHeight="1">
      <c r="B133" s="965" t="s">
        <v>284</v>
      </c>
      <c r="C133" s="966" t="s">
        <v>839</v>
      </c>
      <c r="D133" s="967" t="s">
        <v>701</v>
      </c>
      <c r="E133" s="968">
        <v>38</v>
      </c>
      <c r="F133" s="969"/>
      <c r="G133" s="969"/>
      <c r="H133" s="1918"/>
      <c r="I133" s="971">
        <f t="shared" si="1"/>
        <v>0</v>
      </c>
    </row>
    <row r="134" spans="2:10" s="956" customFormat="1" ht="13.2">
      <c r="B134" s="965"/>
      <c r="C134" s="966"/>
      <c r="D134" s="967"/>
      <c r="E134" s="968"/>
      <c r="F134" s="969"/>
      <c r="G134" s="969"/>
      <c r="H134" s="1918"/>
      <c r="I134" s="971"/>
    </row>
    <row r="135" spans="2:10" s="956" customFormat="1">
      <c r="B135" s="965" t="s">
        <v>285</v>
      </c>
      <c r="C135" s="966" t="s">
        <v>946</v>
      </c>
      <c r="D135" s="967" t="s">
        <v>838</v>
      </c>
      <c r="E135" s="991">
        <v>3</v>
      </c>
      <c r="F135" s="969"/>
      <c r="G135" s="969"/>
      <c r="H135" s="1918"/>
      <c r="I135" s="971">
        <f t="shared" si="1"/>
        <v>0</v>
      </c>
    </row>
    <row r="136" spans="2:10" s="956" customFormat="1" ht="13.2">
      <c r="B136" s="965"/>
      <c r="C136" s="966"/>
      <c r="D136" s="967"/>
      <c r="E136" s="968"/>
      <c r="F136" s="969"/>
      <c r="G136" s="969"/>
      <c r="H136" s="1918"/>
      <c r="I136" s="971"/>
      <c r="J136" s="978"/>
    </row>
    <row r="137" spans="2:10" s="956" customFormat="1">
      <c r="B137" s="965" t="s">
        <v>804</v>
      </c>
      <c r="C137" s="966" t="s">
        <v>843</v>
      </c>
      <c r="D137" s="967" t="s">
        <v>844</v>
      </c>
      <c r="E137" s="968">
        <v>91</v>
      </c>
      <c r="F137" s="969"/>
      <c r="G137" s="969"/>
      <c r="H137" s="1918"/>
      <c r="I137" s="971">
        <f t="shared" si="1"/>
        <v>0</v>
      </c>
    </row>
    <row r="138" spans="2:10" s="956" customFormat="1" ht="13.2">
      <c r="B138" s="965"/>
      <c r="C138" s="966"/>
      <c r="D138" s="967"/>
      <c r="E138" s="968"/>
      <c r="F138" s="969"/>
      <c r="G138" s="969"/>
      <c r="H138" s="1966"/>
      <c r="I138" s="971"/>
    </row>
    <row r="139" spans="2:10" s="956" customFormat="1" ht="13.2">
      <c r="B139" s="965" t="s">
        <v>806</v>
      </c>
      <c r="C139" s="966" t="s">
        <v>1711</v>
      </c>
      <c r="D139" s="967" t="s">
        <v>464</v>
      </c>
      <c r="E139" s="968">
        <v>1</v>
      </c>
      <c r="F139" s="969"/>
      <c r="G139" s="969"/>
      <c r="H139" s="1966">
        <f>SUM(I114:I137)*0.1</f>
        <v>0</v>
      </c>
      <c r="I139" s="971">
        <f t="shared" si="1"/>
        <v>0</v>
      </c>
    </row>
    <row r="140" spans="2:10" s="956" customFormat="1" ht="13.8" thickBot="1">
      <c r="B140" s="965"/>
      <c r="C140" s="966"/>
      <c r="D140" s="967"/>
      <c r="E140" s="968"/>
      <c r="F140" s="969"/>
      <c r="G140" s="969"/>
      <c r="H140" s="1966"/>
      <c r="I140" s="971"/>
    </row>
    <row r="141" spans="2:10" s="956" customFormat="1" ht="13.8" thickBot="1">
      <c r="B141" s="979"/>
      <c r="C141" s="980" t="s">
        <v>650</v>
      </c>
      <c r="D141" s="980"/>
      <c r="E141" s="981"/>
      <c r="F141" s="982"/>
      <c r="G141" s="982"/>
      <c r="H141" s="982"/>
      <c r="I141" s="983">
        <f>SUM(I115:I139)</f>
        <v>0</v>
      </c>
    </row>
    <row r="142" spans="2:10" s="956" customFormat="1" ht="13.2">
      <c r="B142" s="984"/>
      <c r="C142" s="985"/>
      <c r="D142" s="985"/>
      <c r="E142" s="986"/>
      <c r="F142" s="987"/>
      <c r="G142" s="987"/>
      <c r="H142" s="987"/>
      <c r="I142" s="988"/>
    </row>
    <row r="143" spans="2:10" s="956" customFormat="1" ht="13.2">
      <c r="B143" s="984"/>
      <c r="C143" s="985"/>
      <c r="D143" s="985"/>
      <c r="E143" s="986"/>
      <c r="F143" s="987"/>
      <c r="G143" s="987"/>
      <c r="H143" s="987"/>
      <c r="I143" s="988"/>
    </row>
    <row r="144" spans="2:10" s="956" customFormat="1" ht="13.2">
      <c r="B144" s="984"/>
      <c r="C144" s="985"/>
      <c r="D144" s="985"/>
      <c r="E144" s="986"/>
      <c r="F144" s="987"/>
      <c r="G144" s="987"/>
      <c r="H144" s="987"/>
      <c r="I144" s="988"/>
    </row>
    <row r="145" spans="1:10" s="956" customFormat="1" ht="13.2">
      <c r="B145" s="984"/>
      <c r="C145" s="985"/>
      <c r="D145" s="985"/>
      <c r="E145" s="986"/>
      <c r="F145" s="987"/>
      <c r="G145" s="987"/>
      <c r="H145" s="987"/>
      <c r="I145" s="988"/>
    </row>
    <row r="146" spans="1:10" s="956" customFormat="1" ht="13.2">
      <c r="B146" s="984"/>
      <c r="C146" s="985"/>
      <c r="D146" s="985"/>
      <c r="E146" s="986"/>
      <c r="F146" s="987"/>
      <c r="G146" s="987"/>
      <c r="H146" s="987"/>
      <c r="I146" s="988"/>
    </row>
    <row r="147" spans="1:10" s="956" customFormat="1" ht="13.2">
      <c r="B147" s="984"/>
      <c r="C147" s="985"/>
      <c r="D147" s="985"/>
      <c r="E147" s="986"/>
      <c r="F147" s="987"/>
      <c r="G147" s="987"/>
      <c r="H147" s="987"/>
      <c r="I147" s="988"/>
    </row>
    <row r="148" spans="1:10" s="956" customFormat="1" ht="13.2">
      <c r="B148" s="984"/>
      <c r="C148" s="985"/>
      <c r="D148" s="985"/>
      <c r="E148" s="986"/>
      <c r="F148" s="987"/>
      <c r="G148" s="987"/>
      <c r="H148" s="987"/>
      <c r="I148" s="988"/>
    </row>
    <row r="149" spans="1:10" s="956" customFormat="1" ht="13.2">
      <c r="B149" s="984"/>
      <c r="C149" s="985"/>
      <c r="D149" s="985"/>
      <c r="E149" s="986"/>
      <c r="F149" s="987"/>
      <c r="G149" s="987"/>
      <c r="H149" s="987"/>
      <c r="I149" s="988"/>
    </row>
    <row r="150" spans="1:10" s="956" customFormat="1" ht="13.2">
      <c r="B150" s="984"/>
      <c r="C150" s="985"/>
      <c r="D150" s="985"/>
      <c r="E150" s="986"/>
      <c r="F150" s="987"/>
      <c r="G150" s="987"/>
      <c r="H150" s="987"/>
      <c r="I150" s="988"/>
    </row>
    <row r="151" spans="1:10" s="956" customFormat="1" ht="13.2">
      <c r="B151" s="984"/>
      <c r="C151" s="985"/>
      <c r="D151" s="985"/>
      <c r="E151" s="986"/>
      <c r="F151" s="987"/>
      <c r="G151" s="987"/>
      <c r="H151" s="987"/>
      <c r="I151" s="988"/>
    </row>
    <row r="152" spans="1:10" s="956" customFormat="1" ht="13.2">
      <c r="B152" s="984"/>
      <c r="C152" s="985"/>
      <c r="D152" s="985"/>
      <c r="E152" s="986"/>
      <c r="F152" s="987"/>
      <c r="G152" s="987"/>
      <c r="H152" s="987"/>
      <c r="I152" s="988"/>
      <c r="J152" s="978" t="s">
        <v>846</v>
      </c>
    </row>
    <row r="153" spans="1:10" s="956" customFormat="1" ht="13.2">
      <c r="B153" s="984"/>
      <c r="C153" s="985"/>
      <c r="D153" s="985"/>
      <c r="E153" s="986"/>
      <c r="F153" s="987"/>
      <c r="G153" s="987"/>
      <c r="H153" s="987"/>
      <c r="I153" s="992"/>
      <c r="J153" s="978"/>
    </row>
    <row r="154" spans="1:10" s="956" customFormat="1" ht="13.2">
      <c r="B154" s="965"/>
      <c r="C154" s="958" t="s">
        <v>847</v>
      </c>
      <c r="D154" s="958"/>
      <c r="E154" s="969"/>
      <c r="F154" s="969"/>
      <c r="G154" s="969"/>
      <c r="H154" s="969"/>
      <c r="I154" s="993"/>
    </row>
    <row r="155" spans="1:10" s="956" customFormat="1" ht="13.2">
      <c r="B155" s="965"/>
      <c r="C155" s="958"/>
      <c r="D155" s="958"/>
      <c r="E155" s="969"/>
      <c r="F155" s="969"/>
      <c r="G155" s="969"/>
      <c r="H155" s="969"/>
      <c r="I155" s="993"/>
    </row>
    <row r="156" spans="1:10" s="956" customFormat="1" ht="13.2">
      <c r="B156" s="965"/>
      <c r="C156" s="958"/>
      <c r="D156" s="958"/>
      <c r="E156" s="994"/>
      <c r="F156" s="969"/>
      <c r="G156" s="969"/>
      <c r="H156" s="969"/>
      <c r="I156" s="993"/>
    </row>
    <row r="157" spans="1:10" s="956" customFormat="1" ht="13.2">
      <c r="A157" s="949"/>
      <c r="B157" s="951"/>
      <c r="C157" s="2231" t="s">
        <v>947</v>
      </c>
      <c r="D157" s="2232"/>
      <c r="E157" s="960"/>
      <c r="F157" s="960"/>
      <c r="G157" s="960"/>
      <c r="H157" s="960"/>
      <c r="I157" s="995">
        <f>SUM(I50)</f>
        <v>0</v>
      </c>
    </row>
    <row r="158" spans="1:10" s="956" customFormat="1" ht="13.2">
      <c r="A158" s="949"/>
      <c r="B158" s="951"/>
      <c r="C158" s="996"/>
      <c r="D158" s="997"/>
      <c r="E158" s="960"/>
      <c r="F158" s="960"/>
      <c r="G158" s="960"/>
      <c r="H158" s="960"/>
      <c r="I158" s="995"/>
    </row>
    <row r="159" spans="1:10" s="956" customFormat="1" ht="13.2">
      <c r="A159" s="949"/>
      <c r="B159" s="951"/>
      <c r="C159" s="2231" t="s">
        <v>849</v>
      </c>
      <c r="D159" s="2232"/>
      <c r="E159" s="2233"/>
      <c r="F159" s="2233"/>
      <c r="G159" s="2233"/>
      <c r="H159" s="2233"/>
      <c r="I159" s="995">
        <f>SUM(I141)</f>
        <v>0</v>
      </c>
    </row>
    <row r="160" spans="1:10" s="956" customFormat="1" ht="13.8" thickBot="1">
      <c r="A160" s="949"/>
      <c r="B160" s="951"/>
      <c r="C160" s="996"/>
      <c r="D160" s="998"/>
      <c r="E160" s="960"/>
      <c r="F160" s="960"/>
      <c r="G160" s="960"/>
      <c r="H160" s="960"/>
      <c r="I160" s="995"/>
    </row>
    <row r="161" spans="1:10" s="956" customFormat="1" ht="13.8" thickTop="1">
      <c r="A161" s="949"/>
      <c r="B161" s="951"/>
      <c r="C161" s="999" t="s">
        <v>650</v>
      </c>
      <c r="D161" s="1000"/>
      <c r="E161" s="1001"/>
      <c r="F161" s="1001"/>
      <c r="G161" s="1001"/>
      <c r="H161" s="1001"/>
      <c r="I161" s="1002">
        <f>SUM(I157:I159)</f>
        <v>0</v>
      </c>
    </row>
    <row r="162" spans="1:10" s="956" customFormat="1" ht="13.2">
      <c r="A162" s="949"/>
      <c r="B162" s="951"/>
      <c r="C162" s="1003"/>
      <c r="D162" s="952"/>
      <c r="E162" s="953"/>
      <c r="F162" s="953"/>
      <c r="G162" s="953"/>
      <c r="H162" s="953"/>
      <c r="I162" s="1004"/>
    </row>
    <row r="163" spans="1:10" s="956" customFormat="1" ht="12" customHeight="1" thickBot="1">
      <c r="A163" s="949"/>
      <c r="B163" s="951"/>
      <c r="C163" s="1003" t="s">
        <v>850</v>
      </c>
      <c r="D163" s="952"/>
      <c r="E163" s="1005">
        <v>0.22</v>
      </c>
      <c r="F163" s="953"/>
      <c r="G163" s="953"/>
      <c r="H163" s="1005"/>
      <c r="I163" s="1004">
        <f>SUM(I161*0.22)</f>
        <v>0</v>
      </c>
    </row>
    <row r="164" spans="1:10" s="956" customFormat="1" ht="13.8" thickTop="1">
      <c r="A164" s="1006"/>
      <c r="B164" s="1007"/>
      <c r="C164" s="999" t="s">
        <v>650</v>
      </c>
      <c r="D164" s="1008"/>
      <c r="E164" s="1001"/>
      <c r="F164" s="1001"/>
      <c r="G164" s="1001"/>
      <c r="H164" s="1001"/>
      <c r="I164" s="1002">
        <f>SUM(I161:I163)</f>
        <v>0</v>
      </c>
    </row>
    <row r="165" spans="1:10" s="956" customFormat="1" ht="13.2">
      <c r="B165" s="984"/>
      <c r="C165" s="985"/>
      <c r="D165" s="985"/>
      <c r="E165" s="986"/>
      <c r="F165" s="987"/>
      <c r="G165" s="987"/>
      <c r="H165" s="987"/>
      <c r="I165" s="992"/>
      <c r="J165" s="978"/>
    </row>
    <row r="166" spans="1:10" s="956" customFormat="1" ht="13.2">
      <c r="B166" s="965"/>
      <c r="C166" s="966"/>
      <c r="D166" s="967"/>
      <c r="E166" s="968"/>
      <c r="F166" s="969"/>
      <c r="G166" s="969"/>
      <c r="H166" s="969"/>
      <c r="I166" s="993"/>
    </row>
    <row r="167" spans="1:10" s="956" customFormat="1" ht="13.2">
      <c r="B167" s="965"/>
      <c r="C167" s="966"/>
      <c r="D167" s="967"/>
      <c r="E167" s="968"/>
      <c r="F167" s="969"/>
      <c r="G167" s="969"/>
      <c r="H167" s="969"/>
      <c r="I167" s="993"/>
    </row>
    <row r="168" spans="1:10" s="956" customFormat="1" ht="13.2">
      <c r="B168" s="965"/>
      <c r="C168" s="966"/>
      <c r="D168" s="967"/>
      <c r="E168" s="968"/>
      <c r="F168" s="969"/>
      <c r="G168" s="969"/>
      <c r="H168" s="969"/>
      <c r="I168" s="993"/>
    </row>
    <row r="169" spans="1:10" s="956" customFormat="1" ht="13.2">
      <c r="B169" s="965"/>
      <c r="C169" s="966"/>
      <c r="D169" s="967"/>
      <c r="E169" s="968"/>
      <c r="F169" s="969"/>
      <c r="G169" s="969"/>
      <c r="H169" s="969"/>
      <c r="I169" s="993"/>
    </row>
    <row r="170" spans="1:10" s="956" customFormat="1" ht="13.2">
      <c r="B170" s="965"/>
      <c r="C170" s="966" t="s">
        <v>44</v>
      </c>
      <c r="D170" s="967"/>
      <c r="E170" s="968"/>
      <c r="F170" s="969"/>
      <c r="G170" s="969"/>
      <c r="H170" s="969"/>
      <c r="I170" s="993"/>
    </row>
    <row r="171" spans="1:10" s="956" customFormat="1" ht="13.2">
      <c r="B171" s="965"/>
      <c r="C171" s="966"/>
      <c r="D171" s="967"/>
      <c r="E171" s="968"/>
      <c r="F171" s="969"/>
      <c r="G171" s="969"/>
      <c r="H171" s="969"/>
      <c r="I171" s="993"/>
    </row>
    <row r="172" spans="1:10" s="956" customFormat="1" ht="13.2">
      <c r="B172" s="965"/>
      <c r="C172" s="2234" t="s">
        <v>948</v>
      </c>
      <c r="D172" s="2235"/>
      <c r="E172" s="2235"/>
      <c r="F172" s="2235"/>
      <c r="G172" s="2235"/>
      <c r="H172" s="2235"/>
      <c r="I172" s="2235"/>
      <c r="J172" s="2235"/>
    </row>
    <row r="173" spans="1:10" s="956" customFormat="1" ht="13.2">
      <c r="B173" s="965"/>
      <c r="C173" s="2235"/>
      <c r="D173" s="2235"/>
      <c r="E173" s="2235"/>
      <c r="F173" s="2235"/>
      <c r="G173" s="2235"/>
      <c r="H173" s="2235"/>
      <c r="I173" s="2235"/>
      <c r="J173" s="2235"/>
    </row>
    <row r="174" spans="1:10" s="956" customFormat="1" ht="13.2">
      <c r="B174" s="965"/>
      <c r="C174" s="2235"/>
      <c r="D174" s="2235"/>
      <c r="E174" s="2235"/>
      <c r="F174" s="2235"/>
      <c r="G174" s="2235"/>
      <c r="H174" s="2235"/>
      <c r="I174" s="2235"/>
      <c r="J174" s="2235"/>
    </row>
    <row r="175" spans="1:10" s="956" customFormat="1" ht="13.2">
      <c r="B175" s="965"/>
      <c r="C175" s="2235"/>
      <c r="D175" s="2235"/>
      <c r="E175" s="2235"/>
      <c r="F175" s="2235"/>
      <c r="G175" s="2235"/>
      <c r="H175" s="2235"/>
      <c r="I175" s="2235"/>
      <c r="J175" s="2235"/>
    </row>
    <row r="176" spans="1:10" s="956" customFormat="1" ht="13.2">
      <c r="B176" s="965"/>
      <c r="C176" s="2235"/>
      <c r="D176" s="2235"/>
      <c r="E176" s="2235"/>
      <c r="F176" s="2235"/>
      <c r="G176" s="2235"/>
      <c r="H176" s="2235"/>
      <c r="I176" s="2235"/>
      <c r="J176" s="2235"/>
    </row>
    <row r="177" spans="2:10" s="956" customFormat="1" ht="13.2">
      <c r="B177" s="965"/>
      <c r="C177" s="2235"/>
      <c r="D177" s="2235"/>
      <c r="E177" s="2235"/>
      <c r="F177" s="2235"/>
      <c r="G177" s="2235"/>
      <c r="H177" s="2235"/>
      <c r="I177" s="2235"/>
      <c r="J177" s="2235"/>
    </row>
    <row r="178" spans="2:10" s="956" customFormat="1" ht="13.2">
      <c r="B178" s="965"/>
      <c r="C178" s="2235"/>
      <c r="D178" s="2235"/>
      <c r="E178" s="2235"/>
      <c r="F178" s="2235"/>
      <c r="G178" s="2235"/>
      <c r="H178" s="2235"/>
      <c r="I178" s="2235"/>
      <c r="J178" s="2235"/>
    </row>
    <row r="179" spans="2:10" s="956" customFormat="1" ht="13.2">
      <c r="B179" s="965"/>
      <c r="C179" s="2235"/>
      <c r="D179" s="2235"/>
      <c r="E179" s="2235"/>
      <c r="F179" s="2235"/>
      <c r="G179" s="2235"/>
      <c r="H179" s="2235"/>
      <c r="I179" s="2235"/>
      <c r="J179" s="2235"/>
    </row>
    <row r="180" spans="2:10" s="956" customFormat="1" ht="13.2">
      <c r="B180" s="965"/>
      <c r="C180" s="2235"/>
      <c r="D180" s="2235"/>
      <c r="E180" s="2235"/>
      <c r="F180" s="2235"/>
      <c r="G180" s="2235"/>
      <c r="H180" s="2235"/>
      <c r="I180" s="2235"/>
      <c r="J180" s="2235"/>
    </row>
    <row r="181" spans="2:10" s="956" customFormat="1" ht="13.2">
      <c r="B181" s="965"/>
      <c r="C181" s="2235"/>
      <c r="D181" s="2235"/>
      <c r="E181" s="2235"/>
      <c r="F181" s="2235"/>
      <c r="G181" s="2235"/>
      <c r="H181" s="2235"/>
      <c r="I181" s="2235"/>
      <c r="J181" s="2235"/>
    </row>
    <row r="182" spans="2:10" s="956" customFormat="1" ht="31.5" customHeight="1">
      <c r="B182" s="965"/>
      <c r="C182" s="2235"/>
      <c r="D182" s="2235"/>
      <c r="E182" s="2235"/>
      <c r="F182" s="2235"/>
      <c r="G182" s="2235"/>
      <c r="H182" s="2235"/>
      <c r="I182" s="2235"/>
      <c r="J182" s="2235"/>
    </row>
    <row r="183" spans="2:10" s="956" customFormat="1" ht="13.2">
      <c r="B183" s="965"/>
      <c r="C183" s="966"/>
      <c r="D183" s="967"/>
      <c r="E183" s="968"/>
      <c r="F183" s="969"/>
      <c r="G183" s="969"/>
      <c r="H183" s="969"/>
      <c r="I183" s="993"/>
    </row>
    <row r="184" spans="2:10" s="956" customFormat="1" ht="13.2">
      <c r="B184" s="965"/>
      <c r="C184" s="966"/>
      <c r="D184" s="967"/>
      <c r="E184" s="968"/>
      <c r="F184" s="969"/>
      <c r="G184" s="969"/>
      <c r="H184" s="969"/>
      <c r="I184" s="993"/>
    </row>
    <row r="185" spans="2:10" s="956" customFormat="1" ht="13.2">
      <c r="B185" s="965"/>
      <c r="C185" s="966"/>
      <c r="D185" s="967"/>
      <c r="E185" s="968"/>
      <c r="F185" s="969"/>
      <c r="G185" s="969"/>
      <c r="H185" s="969"/>
      <c r="I185" s="993"/>
    </row>
    <row r="186" spans="2:10" s="956" customFormat="1" ht="13.2">
      <c r="B186" s="965"/>
      <c r="C186" s="966"/>
      <c r="D186" s="967"/>
      <c r="E186" s="968"/>
      <c r="F186" s="969"/>
      <c r="G186" s="969"/>
      <c r="H186" s="969"/>
      <c r="I186" s="993"/>
    </row>
    <row r="187" spans="2:10" s="956" customFormat="1" ht="13.2">
      <c r="B187" s="965"/>
      <c r="C187" s="966"/>
      <c r="D187" s="967"/>
      <c r="E187" s="968"/>
      <c r="F187" s="969"/>
      <c r="G187" s="969"/>
      <c r="H187" s="969"/>
      <c r="I187" s="993"/>
    </row>
    <row r="188" spans="2:10" s="956" customFormat="1" ht="13.2">
      <c r="B188" s="965"/>
      <c r="C188" s="966"/>
      <c r="D188" s="967"/>
      <c r="E188" s="968"/>
      <c r="F188" s="969"/>
      <c r="G188" s="969"/>
      <c r="H188" s="969"/>
      <c r="I188" s="993"/>
    </row>
    <row r="189" spans="2:10" s="956" customFormat="1" ht="13.2">
      <c r="B189" s="965"/>
      <c r="C189" s="966"/>
      <c r="D189" s="967"/>
      <c r="E189" s="968"/>
      <c r="F189" s="969"/>
      <c r="G189" s="969"/>
      <c r="H189" s="969"/>
      <c r="I189" s="993"/>
    </row>
    <row r="190" spans="2:10" s="956" customFormat="1" ht="13.2">
      <c r="B190" s="965"/>
      <c r="C190" s="966"/>
      <c r="D190" s="967"/>
      <c r="E190" s="968"/>
      <c r="F190" s="969"/>
      <c r="G190" s="969"/>
      <c r="H190" s="969"/>
      <c r="I190" s="993"/>
    </row>
    <row r="191" spans="2:10" s="956" customFormat="1" ht="13.2">
      <c r="B191" s="965"/>
      <c r="C191" s="966"/>
      <c r="D191" s="967"/>
      <c r="E191" s="968"/>
      <c r="F191" s="969"/>
      <c r="G191" s="969"/>
      <c r="H191" s="969"/>
      <c r="I191" s="993"/>
    </row>
    <row r="192" spans="2:10" s="956" customFormat="1" ht="13.2">
      <c r="B192" s="965"/>
      <c r="C192" s="966"/>
      <c r="D192" s="967"/>
      <c r="E192" s="968"/>
      <c r="F192" s="969"/>
      <c r="G192" s="969"/>
      <c r="H192" s="969"/>
      <c r="I192" s="993"/>
    </row>
    <row r="193" spans="2:9" s="956" customFormat="1" ht="13.2">
      <c r="B193" s="965"/>
      <c r="C193" s="966"/>
      <c r="D193" s="967"/>
      <c r="E193" s="968"/>
      <c r="F193" s="969"/>
      <c r="G193" s="969"/>
      <c r="H193" s="969"/>
      <c r="I193" s="993"/>
    </row>
    <row r="194" spans="2:9" s="956" customFormat="1" ht="13.2">
      <c r="B194" s="965"/>
      <c r="C194" s="966"/>
      <c r="D194" s="967"/>
      <c r="E194" s="968"/>
      <c r="F194" s="969"/>
      <c r="G194" s="969"/>
      <c r="H194" s="969"/>
      <c r="I194" s="993"/>
    </row>
    <row r="195" spans="2:9" s="956" customFormat="1" ht="13.2">
      <c r="B195" s="965"/>
      <c r="C195" s="966"/>
      <c r="D195" s="967"/>
      <c r="E195" s="968"/>
      <c r="F195" s="969"/>
      <c r="G195" s="969"/>
      <c r="H195" s="969"/>
      <c r="I195" s="993"/>
    </row>
    <row r="196" spans="2:9" s="956" customFormat="1" ht="13.2">
      <c r="B196" s="965"/>
      <c r="C196" s="966"/>
      <c r="D196" s="967"/>
      <c r="E196" s="968"/>
      <c r="F196" s="969"/>
      <c r="G196" s="969"/>
      <c r="H196" s="969"/>
      <c r="I196" s="993"/>
    </row>
    <row r="197" spans="2:9" s="956" customFormat="1" ht="13.2">
      <c r="B197" s="965"/>
      <c r="C197" s="966"/>
      <c r="D197" s="967"/>
      <c r="E197" s="968"/>
      <c r="F197" s="969"/>
      <c r="G197" s="969"/>
      <c r="H197" s="969"/>
      <c r="I197" s="993"/>
    </row>
    <row r="198" spans="2:9" s="956" customFormat="1" ht="13.2">
      <c r="B198" s="965"/>
      <c r="C198" s="966"/>
      <c r="D198" s="967"/>
      <c r="E198" s="968"/>
      <c r="F198" s="969"/>
      <c r="G198" s="969"/>
      <c r="H198" s="969"/>
      <c r="I198" s="993"/>
    </row>
    <row r="199" spans="2:9" s="956" customFormat="1" ht="13.2">
      <c r="B199" s="965"/>
      <c r="C199" s="966"/>
      <c r="D199" s="967"/>
      <c r="E199" s="968"/>
      <c r="F199" s="969"/>
      <c r="G199" s="969"/>
      <c r="H199" s="969"/>
      <c r="I199" s="993"/>
    </row>
    <row r="200" spans="2:9" s="956" customFormat="1" ht="13.2">
      <c r="B200" s="965"/>
      <c r="C200" s="966"/>
      <c r="D200" s="967"/>
      <c r="E200" s="968"/>
      <c r="F200" s="969"/>
      <c r="G200" s="969"/>
      <c r="H200" s="969"/>
      <c r="I200" s="993"/>
    </row>
    <row r="201" spans="2:9" s="956" customFormat="1" ht="13.2">
      <c r="B201" s="965"/>
      <c r="C201" s="966"/>
      <c r="D201" s="967"/>
      <c r="E201" s="968"/>
      <c r="F201" s="969"/>
      <c r="G201" s="969"/>
      <c r="H201" s="969"/>
      <c r="I201" s="993"/>
    </row>
    <row r="202" spans="2:9" s="956" customFormat="1" ht="13.2">
      <c r="B202" s="965"/>
      <c r="C202" s="966"/>
      <c r="D202" s="967"/>
      <c r="E202" s="968"/>
      <c r="F202" s="969"/>
      <c r="G202" s="969"/>
      <c r="H202" s="969"/>
      <c r="I202" s="993"/>
    </row>
    <row r="203" spans="2:9" s="956" customFormat="1" ht="13.2">
      <c r="B203" s="965"/>
      <c r="C203" s="966"/>
      <c r="D203" s="967"/>
      <c r="E203" s="968"/>
      <c r="F203" s="969"/>
      <c r="G203" s="969"/>
      <c r="H203" s="969"/>
      <c r="I203" s="993"/>
    </row>
    <row r="204" spans="2:9" s="956" customFormat="1" ht="13.2">
      <c r="B204" s="965"/>
      <c r="C204" s="966"/>
      <c r="D204" s="967"/>
      <c r="E204" s="968"/>
      <c r="F204" s="969"/>
      <c r="G204" s="969"/>
      <c r="H204" s="969"/>
      <c r="I204" s="993"/>
    </row>
    <row r="205" spans="2:9" s="956" customFormat="1" ht="13.2">
      <c r="B205" s="965"/>
      <c r="C205" s="966"/>
      <c r="D205" s="967"/>
      <c r="E205" s="968"/>
      <c r="F205" s="969"/>
      <c r="G205" s="969"/>
      <c r="H205" s="969"/>
      <c r="I205" s="993"/>
    </row>
    <row r="206" spans="2:9" s="956" customFormat="1" ht="13.2">
      <c r="B206" s="965"/>
      <c r="C206" s="966"/>
      <c r="D206" s="967"/>
      <c r="E206" s="968"/>
      <c r="F206" s="969"/>
      <c r="G206" s="969"/>
      <c r="H206" s="969"/>
      <c r="I206" s="993"/>
    </row>
    <row r="207" spans="2:9" s="956" customFormat="1" ht="13.2">
      <c r="B207" s="965"/>
      <c r="C207" s="966"/>
      <c r="D207" s="967"/>
      <c r="E207" s="968"/>
      <c r="F207" s="969"/>
      <c r="G207" s="969"/>
      <c r="H207" s="969"/>
      <c r="I207" s="993"/>
    </row>
    <row r="208" spans="2:9" s="956" customFormat="1" ht="13.2">
      <c r="B208" s="965"/>
      <c r="C208" s="966"/>
      <c r="D208" s="967"/>
      <c r="E208" s="968"/>
      <c r="F208" s="969"/>
      <c r="G208" s="969"/>
      <c r="H208" s="969"/>
      <c r="I208" s="993"/>
    </row>
    <row r="209" spans="2:9" s="956" customFormat="1" ht="13.2">
      <c r="B209" s="965"/>
      <c r="C209" s="966"/>
      <c r="D209" s="967"/>
      <c r="E209" s="968"/>
      <c r="F209" s="969"/>
      <c r="G209" s="969"/>
      <c r="H209" s="969"/>
      <c r="I209" s="993"/>
    </row>
    <row r="210" spans="2:9" s="956" customFormat="1" ht="13.2">
      <c r="B210" s="965"/>
      <c r="C210" s="966"/>
      <c r="D210" s="967"/>
      <c r="E210" s="968"/>
      <c r="F210" s="969"/>
      <c r="G210" s="969"/>
      <c r="H210" s="969"/>
      <c r="I210" s="993"/>
    </row>
    <row r="211" spans="2:9" s="956" customFormat="1" ht="13.2">
      <c r="B211" s="965"/>
      <c r="C211" s="966"/>
      <c r="D211" s="967"/>
      <c r="E211" s="968"/>
      <c r="F211" s="969"/>
      <c r="G211" s="969"/>
      <c r="H211" s="969"/>
      <c r="I211" s="993"/>
    </row>
    <row r="212" spans="2:9" s="956" customFormat="1" ht="13.2">
      <c r="B212" s="965"/>
      <c r="C212" s="966"/>
      <c r="D212" s="967"/>
      <c r="E212" s="968"/>
      <c r="F212" s="969"/>
      <c r="G212" s="969"/>
      <c r="H212" s="969"/>
      <c r="I212" s="993"/>
    </row>
    <row r="213" spans="2:9" s="956" customFormat="1" ht="13.2">
      <c r="B213" s="965"/>
      <c r="C213" s="966"/>
      <c r="D213" s="967"/>
      <c r="E213" s="968"/>
      <c r="F213" s="969"/>
      <c r="G213" s="969"/>
      <c r="H213" s="969"/>
      <c r="I213" s="993"/>
    </row>
    <row r="214" spans="2:9" s="956" customFormat="1" ht="13.2">
      <c r="B214" s="965"/>
      <c r="C214" s="966"/>
      <c r="D214" s="967"/>
      <c r="E214" s="968"/>
      <c r="F214" s="969"/>
      <c r="G214" s="969"/>
      <c r="H214" s="969"/>
      <c r="I214" s="993"/>
    </row>
    <row r="215" spans="2:9" s="956" customFormat="1" ht="13.2">
      <c r="B215" s="965"/>
      <c r="C215" s="966"/>
      <c r="D215" s="967"/>
      <c r="E215" s="968"/>
      <c r="F215" s="969"/>
      <c r="G215" s="969"/>
      <c r="H215" s="969"/>
      <c r="I215" s="993"/>
    </row>
    <row r="216" spans="2:9" s="956" customFormat="1" ht="13.2">
      <c r="B216" s="965"/>
      <c r="C216" s="966"/>
      <c r="D216" s="967"/>
      <c r="E216" s="968"/>
      <c r="F216" s="969"/>
      <c r="G216" s="969"/>
      <c r="H216" s="969"/>
      <c r="I216" s="993"/>
    </row>
    <row r="217" spans="2:9" s="956" customFormat="1" ht="13.2">
      <c r="B217" s="965"/>
      <c r="C217" s="966"/>
      <c r="D217" s="967"/>
      <c r="E217" s="968"/>
      <c r="F217" s="969"/>
      <c r="G217" s="969"/>
      <c r="H217" s="969"/>
      <c r="I217" s="993"/>
    </row>
    <row r="218" spans="2:9" s="956" customFormat="1" ht="13.2">
      <c r="B218" s="965"/>
      <c r="C218" s="966"/>
      <c r="D218" s="967"/>
      <c r="E218" s="968"/>
      <c r="F218" s="969"/>
      <c r="G218" s="969"/>
      <c r="H218" s="969"/>
      <c r="I218" s="993"/>
    </row>
    <row r="219" spans="2:9" s="956" customFormat="1" ht="13.2">
      <c r="B219" s="965"/>
      <c r="C219" s="966"/>
      <c r="D219" s="967"/>
      <c r="E219" s="968"/>
      <c r="F219" s="969"/>
      <c r="G219" s="969"/>
      <c r="H219" s="969"/>
      <c r="I219" s="993"/>
    </row>
    <row r="220" spans="2:9" s="956" customFormat="1" ht="13.2">
      <c r="B220" s="965"/>
      <c r="C220" s="966"/>
      <c r="D220" s="967"/>
      <c r="E220" s="968"/>
      <c r="F220" s="969"/>
      <c r="G220" s="969"/>
      <c r="H220" s="969"/>
      <c r="I220" s="993"/>
    </row>
    <row r="221" spans="2:9" s="956" customFormat="1" ht="13.2">
      <c r="B221" s="965"/>
      <c r="C221" s="966"/>
      <c r="D221" s="967"/>
      <c r="E221" s="968"/>
      <c r="F221" s="969"/>
      <c r="G221" s="969"/>
      <c r="H221" s="969"/>
      <c r="I221" s="993"/>
    </row>
    <row r="222" spans="2:9" s="956" customFormat="1" ht="13.2">
      <c r="B222" s="965"/>
      <c r="C222" s="966"/>
      <c r="D222" s="967"/>
      <c r="E222" s="968"/>
      <c r="F222" s="969"/>
      <c r="G222" s="969"/>
      <c r="H222" s="969"/>
      <c r="I222" s="993"/>
    </row>
    <row r="223" spans="2:9" s="956" customFormat="1" ht="13.2">
      <c r="B223" s="965"/>
      <c r="C223" s="966"/>
      <c r="D223" s="967"/>
      <c r="E223" s="968"/>
      <c r="F223" s="969"/>
      <c r="G223" s="969"/>
      <c r="H223" s="969"/>
      <c r="I223" s="993"/>
    </row>
    <row r="224" spans="2:9" s="956" customFormat="1" ht="13.2">
      <c r="B224" s="965"/>
      <c r="C224" s="966"/>
      <c r="D224" s="967"/>
      <c r="E224" s="968"/>
      <c r="F224" s="969"/>
      <c r="G224" s="969"/>
      <c r="H224" s="969"/>
      <c r="I224" s="993"/>
    </row>
    <row r="225" spans="2:10" s="956" customFormat="1" ht="13.2">
      <c r="B225" s="965"/>
      <c r="C225" s="966"/>
      <c r="D225" s="967"/>
      <c r="E225" s="968"/>
      <c r="F225" s="969"/>
      <c r="G225" s="969"/>
      <c r="H225" s="969"/>
      <c r="I225" s="993"/>
    </row>
    <row r="226" spans="2:10" s="956" customFormat="1" ht="13.2">
      <c r="B226" s="965"/>
      <c r="C226" s="966"/>
      <c r="D226" s="967"/>
      <c r="E226" s="968"/>
      <c r="F226" s="969"/>
      <c r="G226" s="969"/>
      <c r="H226" s="969"/>
      <c r="I226" s="993"/>
      <c r="J226" s="978" t="s">
        <v>852</v>
      </c>
    </row>
  </sheetData>
  <sheetProtection algorithmName="SHA-512" hashValue="dPckQrN9dmc/H4DlZXK5KC0rBNd2brD7uiqGmydK2qMRcqD7LetOby8fedX8CB7+csjxY2piwwEvVG/XrXyivw==" saltValue="Xh2ofgSwog9ZRkAQoaLd0w==" spinCount="100000" sheet="1" objects="1" scenarios="1" selectLockedCells="1"/>
  <mergeCells count="4">
    <mergeCell ref="C113:J113"/>
    <mergeCell ref="C157:D157"/>
    <mergeCell ref="C159:H159"/>
    <mergeCell ref="C172:J182"/>
  </mergeCells>
  <dataValidations count="1">
    <dataValidation type="custom" allowBlank="1" showInputMessage="1" showErrorMessage="1" error="Ceno na e.m. je potrebno vnesti na dve decimalni mesti " sqref="H6 H8:H46 H115:H137">
      <formula1>H6=ROUND(H6,2)</formula1>
    </dataValidation>
  </dataValidations>
  <pageMargins left="0.99" right="0.41" top="0.98425196850393704" bottom="0.98425196850393704" header="0.51181102362204722" footer="0.51181102362204722"/>
  <pageSetup paperSize="9" scale="75" orientation="portrait" r:id="rId1"/>
  <headerFooter alignWithMargins="0">
    <oddFooter xml:space="preserve">&amp;R&amp;14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597"/>
  <sheetViews>
    <sheetView view="pageBreakPreview" zoomScaleNormal="100" zoomScaleSheetLayoutView="100" workbookViewId="0">
      <selection activeCell="K19" sqref="K19"/>
    </sheetView>
  </sheetViews>
  <sheetFormatPr defaultColWidth="13.6640625" defaultRowHeight="13.2"/>
  <cols>
    <col min="1" max="1" width="3.88671875" style="907" customWidth="1"/>
    <col min="2" max="2" width="1.44140625" style="908" customWidth="1"/>
    <col min="3" max="3" width="22.6640625" style="908" customWidth="1"/>
    <col min="4" max="4" width="10.88671875" style="907" customWidth="1"/>
    <col min="5" max="5" width="8.33203125" style="908" customWidth="1"/>
    <col min="6" max="6" width="1.44140625" style="908" customWidth="1"/>
    <col min="7" max="7" width="5.6640625" style="908" customWidth="1"/>
    <col min="8" max="8" width="2.44140625" style="908" customWidth="1"/>
    <col min="9" max="9" width="3.33203125" style="908" hidden="1" customWidth="1"/>
    <col min="10" max="10" width="5" style="907" hidden="1" customWidth="1"/>
    <col min="11" max="11" width="12.88671875" style="909" customWidth="1"/>
    <col min="12" max="12" width="1.109375" style="909" customWidth="1"/>
    <col min="13" max="13" width="20.109375" style="910" customWidth="1"/>
    <col min="14" max="14" width="17.44140625" style="908" customWidth="1"/>
    <col min="15" max="256" width="13.6640625" style="908"/>
    <col min="257" max="257" width="3.88671875" style="908" customWidth="1"/>
    <col min="258" max="258" width="1.44140625" style="908" customWidth="1"/>
    <col min="259" max="259" width="22.6640625" style="908" customWidth="1"/>
    <col min="260" max="260" width="10.88671875" style="908" customWidth="1"/>
    <col min="261" max="261" width="8.33203125" style="908" customWidth="1"/>
    <col min="262" max="262" width="1.44140625" style="908" customWidth="1"/>
    <col min="263" max="263" width="5.6640625" style="908" customWidth="1"/>
    <col min="264" max="264" width="2.44140625" style="908" customWidth="1"/>
    <col min="265" max="266" width="0" style="908" hidden="1" customWidth="1"/>
    <col min="267" max="267" width="12.88671875" style="908" customWidth="1"/>
    <col min="268" max="268" width="1.109375" style="908" customWidth="1"/>
    <col min="269" max="269" width="20.109375" style="908" customWidth="1"/>
    <col min="270" max="270" width="17.44140625" style="908" customWidth="1"/>
    <col min="271" max="512" width="13.6640625" style="908"/>
    <col min="513" max="513" width="3.88671875" style="908" customWidth="1"/>
    <col min="514" max="514" width="1.44140625" style="908" customWidth="1"/>
    <col min="515" max="515" width="22.6640625" style="908" customWidth="1"/>
    <col min="516" max="516" width="10.88671875" style="908" customWidth="1"/>
    <col min="517" max="517" width="8.33203125" style="908" customWidth="1"/>
    <col min="518" max="518" width="1.44140625" style="908" customWidth="1"/>
    <col min="519" max="519" width="5.6640625" style="908" customWidth="1"/>
    <col min="520" max="520" width="2.44140625" style="908" customWidth="1"/>
    <col min="521" max="522" width="0" style="908" hidden="1" customWidth="1"/>
    <col min="523" max="523" width="12.88671875" style="908" customWidth="1"/>
    <col min="524" max="524" width="1.109375" style="908" customWidth="1"/>
    <col min="525" max="525" width="20.109375" style="908" customWidth="1"/>
    <col min="526" max="526" width="17.44140625" style="908" customWidth="1"/>
    <col min="527" max="768" width="13.6640625" style="908"/>
    <col min="769" max="769" width="3.88671875" style="908" customWidth="1"/>
    <col min="770" max="770" width="1.44140625" style="908" customWidth="1"/>
    <col min="771" max="771" width="22.6640625" style="908" customWidth="1"/>
    <col min="772" max="772" width="10.88671875" style="908" customWidth="1"/>
    <col min="773" max="773" width="8.33203125" style="908" customWidth="1"/>
    <col min="774" max="774" width="1.44140625" style="908" customWidth="1"/>
    <col min="775" max="775" width="5.6640625" style="908" customWidth="1"/>
    <col min="776" max="776" width="2.44140625" style="908" customWidth="1"/>
    <col min="777" max="778" width="0" style="908" hidden="1" customWidth="1"/>
    <col min="779" max="779" width="12.88671875" style="908" customWidth="1"/>
    <col min="780" max="780" width="1.109375" style="908" customWidth="1"/>
    <col min="781" max="781" width="20.109375" style="908" customWidth="1"/>
    <col min="782" max="782" width="17.44140625" style="908" customWidth="1"/>
    <col min="783" max="1024" width="13.6640625" style="908"/>
    <col min="1025" max="1025" width="3.88671875" style="908" customWidth="1"/>
    <col min="1026" max="1026" width="1.44140625" style="908" customWidth="1"/>
    <col min="1027" max="1027" width="22.6640625" style="908" customWidth="1"/>
    <col min="1028" max="1028" width="10.88671875" style="908" customWidth="1"/>
    <col min="1029" max="1029" width="8.33203125" style="908" customWidth="1"/>
    <col min="1030" max="1030" width="1.44140625" style="908" customWidth="1"/>
    <col min="1031" max="1031" width="5.6640625" style="908" customWidth="1"/>
    <col min="1032" max="1032" width="2.44140625" style="908" customWidth="1"/>
    <col min="1033" max="1034" width="0" style="908" hidden="1" customWidth="1"/>
    <col min="1035" max="1035" width="12.88671875" style="908" customWidth="1"/>
    <col min="1036" max="1036" width="1.109375" style="908" customWidth="1"/>
    <col min="1037" max="1037" width="20.109375" style="908" customWidth="1"/>
    <col min="1038" max="1038" width="17.44140625" style="908" customWidth="1"/>
    <col min="1039" max="1280" width="13.6640625" style="908"/>
    <col min="1281" max="1281" width="3.88671875" style="908" customWidth="1"/>
    <col min="1282" max="1282" width="1.44140625" style="908" customWidth="1"/>
    <col min="1283" max="1283" width="22.6640625" style="908" customWidth="1"/>
    <col min="1284" max="1284" width="10.88671875" style="908" customWidth="1"/>
    <col min="1285" max="1285" width="8.33203125" style="908" customWidth="1"/>
    <col min="1286" max="1286" width="1.44140625" style="908" customWidth="1"/>
    <col min="1287" max="1287" width="5.6640625" style="908" customWidth="1"/>
    <col min="1288" max="1288" width="2.44140625" style="908" customWidth="1"/>
    <col min="1289" max="1290" width="0" style="908" hidden="1" customWidth="1"/>
    <col min="1291" max="1291" width="12.88671875" style="908" customWidth="1"/>
    <col min="1292" max="1292" width="1.109375" style="908" customWidth="1"/>
    <col min="1293" max="1293" width="20.109375" style="908" customWidth="1"/>
    <col min="1294" max="1294" width="17.44140625" style="908" customWidth="1"/>
    <col min="1295" max="1536" width="13.6640625" style="908"/>
    <col min="1537" max="1537" width="3.88671875" style="908" customWidth="1"/>
    <col min="1538" max="1538" width="1.44140625" style="908" customWidth="1"/>
    <col min="1539" max="1539" width="22.6640625" style="908" customWidth="1"/>
    <col min="1540" max="1540" width="10.88671875" style="908" customWidth="1"/>
    <col min="1541" max="1541" width="8.33203125" style="908" customWidth="1"/>
    <col min="1542" max="1542" width="1.44140625" style="908" customWidth="1"/>
    <col min="1543" max="1543" width="5.6640625" style="908" customWidth="1"/>
    <col min="1544" max="1544" width="2.44140625" style="908" customWidth="1"/>
    <col min="1545" max="1546" width="0" style="908" hidden="1" customWidth="1"/>
    <col min="1547" max="1547" width="12.88671875" style="908" customWidth="1"/>
    <col min="1548" max="1548" width="1.109375" style="908" customWidth="1"/>
    <col min="1549" max="1549" width="20.109375" style="908" customWidth="1"/>
    <col min="1550" max="1550" width="17.44140625" style="908" customWidth="1"/>
    <col min="1551" max="1792" width="13.6640625" style="908"/>
    <col min="1793" max="1793" width="3.88671875" style="908" customWidth="1"/>
    <col min="1794" max="1794" width="1.44140625" style="908" customWidth="1"/>
    <col min="1795" max="1795" width="22.6640625" style="908" customWidth="1"/>
    <col min="1796" max="1796" width="10.88671875" style="908" customWidth="1"/>
    <col min="1797" max="1797" width="8.33203125" style="908" customWidth="1"/>
    <col min="1798" max="1798" width="1.44140625" style="908" customWidth="1"/>
    <col min="1799" max="1799" width="5.6640625" style="908" customWidth="1"/>
    <col min="1800" max="1800" width="2.44140625" style="908" customWidth="1"/>
    <col min="1801" max="1802" width="0" style="908" hidden="1" customWidth="1"/>
    <col min="1803" max="1803" width="12.88671875" style="908" customWidth="1"/>
    <col min="1804" max="1804" width="1.109375" style="908" customWidth="1"/>
    <col min="1805" max="1805" width="20.109375" style="908" customWidth="1"/>
    <col min="1806" max="1806" width="17.44140625" style="908" customWidth="1"/>
    <col min="1807" max="2048" width="13.6640625" style="908"/>
    <col min="2049" max="2049" width="3.88671875" style="908" customWidth="1"/>
    <col min="2050" max="2050" width="1.44140625" style="908" customWidth="1"/>
    <col min="2051" max="2051" width="22.6640625" style="908" customWidth="1"/>
    <col min="2052" max="2052" width="10.88671875" style="908" customWidth="1"/>
    <col min="2053" max="2053" width="8.33203125" style="908" customWidth="1"/>
    <col min="2054" max="2054" width="1.44140625" style="908" customWidth="1"/>
    <col min="2055" max="2055" width="5.6640625" style="908" customWidth="1"/>
    <col min="2056" max="2056" width="2.44140625" style="908" customWidth="1"/>
    <col min="2057" max="2058" width="0" style="908" hidden="1" customWidth="1"/>
    <col min="2059" max="2059" width="12.88671875" style="908" customWidth="1"/>
    <col min="2060" max="2060" width="1.109375" style="908" customWidth="1"/>
    <col min="2061" max="2061" width="20.109375" style="908" customWidth="1"/>
    <col min="2062" max="2062" width="17.44140625" style="908" customWidth="1"/>
    <col min="2063" max="2304" width="13.6640625" style="908"/>
    <col min="2305" max="2305" width="3.88671875" style="908" customWidth="1"/>
    <col min="2306" max="2306" width="1.44140625" style="908" customWidth="1"/>
    <col min="2307" max="2307" width="22.6640625" style="908" customWidth="1"/>
    <col min="2308" max="2308" width="10.88671875" style="908" customWidth="1"/>
    <col min="2309" max="2309" width="8.33203125" style="908" customWidth="1"/>
    <col min="2310" max="2310" width="1.44140625" style="908" customWidth="1"/>
    <col min="2311" max="2311" width="5.6640625" style="908" customWidth="1"/>
    <col min="2312" max="2312" width="2.44140625" style="908" customWidth="1"/>
    <col min="2313" max="2314" width="0" style="908" hidden="1" customWidth="1"/>
    <col min="2315" max="2315" width="12.88671875" style="908" customWidth="1"/>
    <col min="2316" max="2316" width="1.109375" style="908" customWidth="1"/>
    <col min="2317" max="2317" width="20.109375" style="908" customWidth="1"/>
    <col min="2318" max="2318" width="17.44140625" style="908" customWidth="1"/>
    <col min="2319" max="2560" width="13.6640625" style="908"/>
    <col min="2561" max="2561" width="3.88671875" style="908" customWidth="1"/>
    <col min="2562" max="2562" width="1.44140625" style="908" customWidth="1"/>
    <col min="2563" max="2563" width="22.6640625" style="908" customWidth="1"/>
    <col min="2564" max="2564" width="10.88671875" style="908" customWidth="1"/>
    <col min="2565" max="2565" width="8.33203125" style="908" customWidth="1"/>
    <col min="2566" max="2566" width="1.44140625" style="908" customWidth="1"/>
    <col min="2567" max="2567" width="5.6640625" style="908" customWidth="1"/>
    <col min="2568" max="2568" width="2.44140625" style="908" customWidth="1"/>
    <col min="2569" max="2570" width="0" style="908" hidden="1" customWidth="1"/>
    <col min="2571" max="2571" width="12.88671875" style="908" customWidth="1"/>
    <col min="2572" max="2572" width="1.109375" style="908" customWidth="1"/>
    <col min="2573" max="2573" width="20.109375" style="908" customWidth="1"/>
    <col min="2574" max="2574" width="17.44140625" style="908" customWidth="1"/>
    <col min="2575" max="2816" width="13.6640625" style="908"/>
    <col min="2817" max="2817" width="3.88671875" style="908" customWidth="1"/>
    <col min="2818" max="2818" width="1.44140625" style="908" customWidth="1"/>
    <col min="2819" max="2819" width="22.6640625" style="908" customWidth="1"/>
    <col min="2820" max="2820" width="10.88671875" style="908" customWidth="1"/>
    <col min="2821" max="2821" width="8.33203125" style="908" customWidth="1"/>
    <col min="2822" max="2822" width="1.44140625" style="908" customWidth="1"/>
    <col min="2823" max="2823" width="5.6640625" style="908" customWidth="1"/>
    <col min="2824" max="2824" width="2.44140625" style="908" customWidth="1"/>
    <col min="2825" max="2826" width="0" style="908" hidden="1" customWidth="1"/>
    <col min="2827" max="2827" width="12.88671875" style="908" customWidth="1"/>
    <col min="2828" max="2828" width="1.109375" style="908" customWidth="1"/>
    <col min="2829" max="2829" width="20.109375" style="908" customWidth="1"/>
    <col min="2830" max="2830" width="17.44140625" style="908" customWidth="1"/>
    <col min="2831" max="3072" width="13.6640625" style="908"/>
    <col min="3073" max="3073" width="3.88671875" style="908" customWidth="1"/>
    <col min="3074" max="3074" width="1.44140625" style="908" customWidth="1"/>
    <col min="3075" max="3075" width="22.6640625" style="908" customWidth="1"/>
    <col min="3076" max="3076" width="10.88671875" style="908" customWidth="1"/>
    <col min="3077" max="3077" width="8.33203125" style="908" customWidth="1"/>
    <col min="3078" max="3078" width="1.44140625" style="908" customWidth="1"/>
    <col min="3079" max="3079" width="5.6640625" style="908" customWidth="1"/>
    <col min="3080" max="3080" width="2.44140625" style="908" customWidth="1"/>
    <col min="3081" max="3082" width="0" style="908" hidden="1" customWidth="1"/>
    <col min="3083" max="3083" width="12.88671875" style="908" customWidth="1"/>
    <col min="3084" max="3084" width="1.109375" style="908" customWidth="1"/>
    <col min="3085" max="3085" width="20.109375" style="908" customWidth="1"/>
    <col min="3086" max="3086" width="17.44140625" style="908" customWidth="1"/>
    <col min="3087" max="3328" width="13.6640625" style="908"/>
    <col min="3329" max="3329" width="3.88671875" style="908" customWidth="1"/>
    <col min="3330" max="3330" width="1.44140625" style="908" customWidth="1"/>
    <col min="3331" max="3331" width="22.6640625" style="908" customWidth="1"/>
    <col min="3332" max="3332" width="10.88671875" style="908" customWidth="1"/>
    <col min="3333" max="3333" width="8.33203125" style="908" customWidth="1"/>
    <col min="3334" max="3334" width="1.44140625" style="908" customWidth="1"/>
    <col min="3335" max="3335" width="5.6640625" style="908" customWidth="1"/>
    <col min="3336" max="3336" width="2.44140625" style="908" customWidth="1"/>
    <col min="3337" max="3338" width="0" style="908" hidden="1" customWidth="1"/>
    <col min="3339" max="3339" width="12.88671875" style="908" customWidth="1"/>
    <col min="3340" max="3340" width="1.109375" style="908" customWidth="1"/>
    <col min="3341" max="3341" width="20.109375" style="908" customWidth="1"/>
    <col min="3342" max="3342" width="17.44140625" style="908" customWidth="1"/>
    <col min="3343" max="3584" width="13.6640625" style="908"/>
    <col min="3585" max="3585" width="3.88671875" style="908" customWidth="1"/>
    <col min="3586" max="3586" width="1.44140625" style="908" customWidth="1"/>
    <col min="3587" max="3587" width="22.6640625" style="908" customWidth="1"/>
    <col min="3588" max="3588" width="10.88671875" style="908" customWidth="1"/>
    <col min="3589" max="3589" width="8.33203125" style="908" customWidth="1"/>
    <col min="3590" max="3590" width="1.44140625" style="908" customWidth="1"/>
    <col min="3591" max="3591" width="5.6640625" style="908" customWidth="1"/>
    <col min="3592" max="3592" width="2.44140625" style="908" customWidth="1"/>
    <col min="3593" max="3594" width="0" style="908" hidden="1" customWidth="1"/>
    <col min="3595" max="3595" width="12.88671875" style="908" customWidth="1"/>
    <col min="3596" max="3596" width="1.109375" style="908" customWidth="1"/>
    <col min="3597" max="3597" width="20.109375" style="908" customWidth="1"/>
    <col min="3598" max="3598" width="17.44140625" style="908" customWidth="1"/>
    <col min="3599" max="3840" width="13.6640625" style="908"/>
    <col min="3841" max="3841" width="3.88671875" style="908" customWidth="1"/>
    <col min="3842" max="3842" width="1.44140625" style="908" customWidth="1"/>
    <col min="3843" max="3843" width="22.6640625" style="908" customWidth="1"/>
    <col min="3844" max="3844" width="10.88671875" style="908" customWidth="1"/>
    <col min="3845" max="3845" width="8.33203125" style="908" customWidth="1"/>
    <col min="3846" max="3846" width="1.44140625" style="908" customWidth="1"/>
    <col min="3847" max="3847" width="5.6640625" style="908" customWidth="1"/>
    <col min="3848" max="3848" width="2.44140625" style="908" customWidth="1"/>
    <col min="3849" max="3850" width="0" style="908" hidden="1" customWidth="1"/>
    <col min="3851" max="3851" width="12.88671875" style="908" customWidth="1"/>
    <col min="3852" max="3852" width="1.109375" style="908" customWidth="1"/>
    <col min="3853" max="3853" width="20.109375" style="908" customWidth="1"/>
    <col min="3854" max="3854" width="17.44140625" style="908" customWidth="1"/>
    <col min="3855" max="4096" width="13.6640625" style="908"/>
    <col min="4097" max="4097" width="3.88671875" style="908" customWidth="1"/>
    <col min="4098" max="4098" width="1.44140625" style="908" customWidth="1"/>
    <col min="4099" max="4099" width="22.6640625" style="908" customWidth="1"/>
    <col min="4100" max="4100" width="10.88671875" style="908" customWidth="1"/>
    <col min="4101" max="4101" width="8.33203125" style="908" customWidth="1"/>
    <col min="4102" max="4102" width="1.44140625" style="908" customWidth="1"/>
    <col min="4103" max="4103" width="5.6640625" style="908" customWidth="1"/>
    <col min="4104" max="4104" width="2.44140625" style="908" customWidth="1"/>
    <col min="4105" max="4106" width="0" style="908" hidden="1" customWidth="1"/>
    <col min="4107" max="4107" width="12.88671875" style="908" customWidth="1"/>
    <col min="4108" max="4108" width="1.109375" style="908" customWidth="1"/>
    <col min="4109" max="4109" width="20.109375" style="908" customWidth="1"/>
    <col min="4110" max="4110" width="17.44140625" style="908" customWidth="1"/>
    <col min="4111" max="4352" width="13.6640625" style="908"/>
    <col min="4353" max="4353" width="3.88671875" style="908" customWidth="1"/>
    <col min="4354" max="4354" width="1.44140625" style="908" customWidth="1"/>
    <col min="4355" max="4355" width="22.6640625" style="908" customWidth="1"/>
    <col min="4356" max="4356" width="10.88671875" style="908" customWidth="1"/>
    <col min="4357" max="4357" width="8.33203125" style="908" customWidth="1"/>
    <col min="4358" max="4358" width="1.44140625" style="908" customWidth="1"/>
    <col min="4359" max="4359" width="5.6640625" style="908" customWidth="1"/>
    <col min="4360" max="4360" width="2.44140625" style="908" customWidth="1"/>
    <col min="4361" max="4362" width="0" style="908" hidden="1" customWidth="1"/>
    <col min="4363" max="4363" width="12.88671875" style="908" customWidth="1"/>
    <col min="4364" max="4364" width="1.109375" style="908" customWidth="1"/>
    <col min="4365" max="4365" width="20.109375" style="908" customWidth="1"/>
    <col min="4366" max="4366" width="17.44140625" style="908" customWidth="1"/>
    <col min="4367" max="4608" width="13.6640625" style="908"/>
    <col min="4609" max="4609" width="3.88671875" style="908" customWidth="1"/>
    <col min="4610" max="4610" width="1.44140625" style="908" customWidth="1"/>
    <col min="4611" max="4611" width="22.6640625" style="908" customWidth="1"/>
    <col min="4612" max="4612" width="10.88671875" style="908" customWidth="1"/>
    <col min="4613" max="4613" width="8.33203125" style="908" customWidth="1"/>
    <col min="4614" max="4614" width="1.44140625" style="908" customWidth="1"/>
    <col min="4615" max="4615" width="5.6640625" style="908" customWidth="1"/>
    <col min="4616" max="4616" width="2.44140625" style="908" customWidth="1"/>
    <col min="4617" max="4618" width="0" style="908" hidden="1" customWidth="1"/>
    <col min="4619" max="4619" width="12.88671875" style="908" customWidth="1"/>
    <col min="4620" max="4620" width="1.109375" style="908" customWidth="1"/>
    <col min="4621" max="4621" width="20.109375" style="908" customWidth="1"/>
    <col min="4622" max="4622" width="17.44140625" style="908" customWidth="1"/>
    <col min="4623" max="4864" width="13.6640625" style="908"/>
    <col min="4865" max="4865" width="3.88671875" style="908" customWidth="1"/>
    <col min="4866" max="4866" width="1.44140625" style="908" customWidth="1"/>
    <col min="4867" max="4867" width="22.6640625" style="908" customWidth="1"/>
    <col min="4868" max="4868" width="10.88671875" style="908" customWidth="1"/>
    <col min="4869" max="4869" width="8.33203125" style="908" customWidth="1"/>
    <col min="4870" max="4870" width="1.44140625" style="908" customWidth="1"/>
    <col min="4871" max="4871" width="5.6640625" style="908" customWidth="1"/>
    <col min="4872" max="4872" width="2.44140625" style="908" customWidth="1"/>
    <col min="4873" max="4874" width="0" style="908" hidden="1" customWidth="1"/>
    <col min="4875" max="4875" width="12.88671875" style="908" customWidth="1"/>
    <col min="4876" max="4876" width="1.109375" style="908" customWidth="1"/>
    <col min="4877" max="4877" width="20.109375" style="908" customWidth="1"/>
    <col min="4878" max="4878" width="17.44140625" style="908" customWidth="1"/>
    <col min="4879" max="5120" width="13.6640625" style="908"/>
    <col min="5121" max="5121" width="3.88671875" style="908" customWidth="1"/>
    <col min="5122" max="5122" width="1.44140625" style="908" customWidth="1"/>
    <col min="5123" max="5123" width="22.6640625" style="908" customWidth="1"/>
    <col min="5124" max="5124" width="10.88671875" style="908" customWidth="1"/>
    <col min="5125" max="5125" width="8.33203125" style="908" customWidth="1"/>
    <col min="5126" max="5126" width="1.44140625" style="908" customWidth="1"/>
    <col min="5127" max="5127" width="5.6640625" style="908" customWidth="1"/>
    <col min="5128" max="5128" width="2.44140625" style="908" customWidth="1"/>
    <col min="5129" max="5130" width="0" style="908" hidden="1" customWidth="1"/>
    <col min="5131" max="5131" width="12.88671875" style="908" customWidth="1"/>
    <col min="5132" max="5132" width="1.109375" style="908" customWidth="1"/>
    <col min="5133" max="5133" width="20.109375" style="908" customWidth="1"/>
    <col min="5134" max="5134" width="17.44140625" style="908" customWidth="1"/>
    <col min="5135" max="5376" width="13.6640625" style="908"/>
    <col min="5377" max="5377" width="3.88671875" style="908" customWidth="1"/>
    <col min="5378" max="5378" width="1.44140625" style="908" customWidth="1"/>
    <col min="5379" max="5379" width="22.6640625" style="908" customWidth="1"/>
    <col min="5380" max="5380" width="10.88671875" style="908" customWidth="1"/>
    <col min="5381" max="5381" width="8.33203125" style="908" customWidth="1"/>
    <col min="5382" max="5382" width="1.44140625" style="908" customWidth="1"/>
    <col min="5383" max="5383" width="5.6640625" style="908" customWidth="1"/>
    <col min="5384" max="5384" width="2.44140625" style="908" customWidth="1"/>
    <col min="5385" max="5386" width="0" style="908" hidden="1" customWidth="1"/>
    <col min="5387" max="5387" width="12.88671875" style="908" customWidth="1"/>
    <col min="5388" max="5388" width="1.109375" style="908" customWidth="1"/>
    <col min="5389" max="5389" width="20.109375" style="908" customWidth="1"/>
    <col min="5390" max="5390" width="17.44140625" style="908" customWidth="1"/>
    <col min="5391" max="5632" width="13.6640625" style="908"/>
    <col min="5633" max="5633" width="3.88671875" style="908" customWidth="1"/>
    <col min="5634" max="5634" width="1.44140625" style="908" customWidth="1"/>
    <col min="5635" max="5635" width="22.6640625" style="908" customWidth="1"/>
    <col min="5636" max="5636" width="10.88671875" style="908" customWidth="1"/>
    <col min="5637" max="5637" width="8.33203125" style="908" customWidth="1"/>
    <col min="5638" max="5638" width="1.44140625" style="908" customWidth="1"/>
    <col min="5639" max="5639" width="5.6640625" style="908" customWidth="1"/>
    <col min="5640" max="5640" width="2.44140625" style="908" customWidth="1"/>
    <col min="5641" max="5642" width="0" style="908" hidden="1" customWidth="1"/>
    <col min="5643" max="5643" width="12.88671875" style="908" customWidth="1"/>
    <col min="5644" max="5644" width="1.109375" style="908" customWidth="1"/>
    <col min="5645" max="5645" width="20.109375" style="908" customWidth="1"/>
    <col min="5646" max="5646" width="17.44140625" style="908" customWidth="1"/>
    <col min="5647" max="5888" width="13.6640625" style="908"/>
    <col min="5889" max="5889" width="3.88671875" style="908" customWidth="1"/>
    <col min="5890" max="5890" width="1.44140625" style="908" customWidth="1"/>
    <col min="5891" max="5891" width="22.6640625" style="908" customWidth="1"/>
    <col min="5892" max="5892" width="10.88671875" style="908" customWidth="1"/>
    <col min="5893" max="5893" width="8.33203125" style="908" customWidth="1"/>
    <col min="5894" max="5894" width="1.44140625" style="908" customWidth="1"/>
    <col min="5895" max="5895" width="5.6640625" style="908" customWidth="1"/>
    <col min="5896" max="5896" width="2.44140625" style="908" customWidth="1"/>
    <col min="5897" max="5898" width="0" style="908" hidden="1" customWidth="1"/>
    <col min="5899" max="5899" width="12.88671875" style="908" customWidth="1"/>
    <col min="5900" max="5900" width="1.109375" style="908" customWidth="1"/>
    <col min="5901" max="5901" width="20.109375" style="908" customWidth="1"/>
    <col min="5902" max="5902" width="17.44140625" style="908" customWidth="1"/>
    <col min="5903" max="6144" width="13.6640625" style="908"/>
    <col min="6145" max="6145" width="3.88671875" style="908" customWidth="1"/>
    <col min="6146" max="6146" width="1.44140625" style="908" customWidth="1"/>
    <col min="6147" max="6147" width="22.6640625" style="908" customWidth="1"/>
    <col min="6148" max="6148" width="10.88671875" style="908" customWidth="1"/>
    <col min="6149" max="6149" width="8.33203125" style="908" customWidth="1"/>
    <col min="6150" max="6150" width="1.44140625" style="908" customWidth="1"/>
    <col min="6151" max="6151" width="5.6640625" style="908" customWidth="1"/>
    <col min="6152" max="6152" width="2.44140625" style="908" customWidth="1"/>
    <col min="6153" max="6154" width="0" style="908" hidden="1" customWidth="1"/>
    <col min="6155" max="6155" width="12.88671875" style="908" customWidth="1"/>
    <col min="6156" max="6156" width="1.109375" style="908" customWidth="1"/>
    <col min="6157" max="6157" width="20.109375" style="908" customWidth="1"/>
    <col min="6158" max="6158" width="17.44140625" style="908" customWidth="1"/>
    <col min="6159" max="6400" width="13.6640625" style="908"/>
    <col min="6401" max="6401" width="3.88671875" style="908" customWidth="1"/>
    <col min="6402" max="6402" width="1.44140625" style="908" customWidth="1"/>
    <col min="6403" max="6403" width="22.6640625" style="908" customWidth="1"/>
    <col min="6404" max="6404" width="10.88671875" style="908" customWidth="1"/>
    <col min="6405" max="6405" width="8.33203125" style="908" customWidth="1"/>
    <col min="6406" max="6406" width="1.44140625" style="908" customWidth="1"/>
    <col min="6407" max="6407" width="5.6640625" style="908" customWidth="1"/>
    <col min="6408" max="6408" width="2.44140625" style="908" customWidth="1"/>
    <col min="6409" max="6410" width="0" style="908" hidden="1" customWidth="1"/>
    <col min="6411" max="6411" width="12.88671875" style="908" customWidth="1"/>
    <col min="6412" max="6412" width="1.109375" style="908" customWidth="1"/>
    <col min="6413" max="6413" width="20.109375" style="908" customWidth="1"/>
    <col min="6414" max="6414" width="17.44140625" style="908" customWidth="1"/>
    <col min="6415" max="6656" width="13.6640625" style="908"/>
    <col min="6657" max="6657" width="3.88671875" style="908" customWidth="1"/>
    <col min="6658" max="6658" width="1.44140625" style="908" customWidth="1"/>
    <col min="6659" max="6659" width="22.6640625" style="908" customWidth="1"/>
    <col min="6660" max="6660" width="10.88671875" style="908" customWidth="1"/>
    <col min="6661" max="6661" width="8.33203125" style="908" customWidth="1"/>
    <col min="6662" max="6662" width="1.44140625" style="908" customWidth="1"/>
    <col min="6663" max="6663" width="5.6640625" style="908" customWidth="1"/>
    <col min="6664" max="6664" width="2.44140625" style="908" customWidth="1"/>
    <col min="6665" max="6666" width="0" style="908" hidden="1" customWidth="1"/>
    <col min="6667" max="6667" width="12.88671875" style="908" customWidth="1"/>
    <col min="6668" max="6668" width="1.109375" style="908" customWidth="1"/>
    <col min="6669" max="6669" width="20.109375" style="908" customWidth="1"/>
    <col min="6670" max="6670" width="17.44140625" style="908" customWidth="1"/>
    <col min="6671" max="6912" width="13.6640625" style="908"/>
    <col min="6913" max="6913" width="3.88671875" style="908" customWidth="1"/>
    <col min="6914" max="6914" width="1.44140625" style="908" customWidth="1"/>
    <col min="6915" max="6915" width="22.6640625" style="908" customWidth="1"/>
    <col min="6916" max="6916" width="10.88671875" style="908" customWidth="1"/>
    <col min="6917" max="6917" width="8.33203125" style="908" customWidth="1"/>
    <col min="6918" max="6918" width="1.44140625" style="908" customWidth="1"/>
    <col min="6919" max="6919" width="5.6640625" style="908" customWidth="1"/>
    <col min="6920" max="6920" width="2.44140625" style="908" customWidth="1"/>
    <col min="6921" max="6922" width="0" style="908" hidden="1" customWidth="1"/>
    <col min="6923" max="6923" width="12.88671875" style="908" customWidth="1"/>
    <col min="6924" max="6924" width="1.109375" style="908" customWidth="1"/>
    <col min="6925" max="6925" width="20.109375" style="908" customWidth="1"/>
    <col min="6926" max="6926" width="17.44140625" style="908" customWidth="1"/>
    <col min="6927" max="7168" width="13.6640625" style="908"/>
    <col min="7169" max="7169" width="3.88671875" style="908" customWidth="1"/>
    <col min="7170" max="7170" width="1.44140625" style="908" customWidth="1"/>
    <col min="7171" max="7171" width="22.6640625" style="908" customWidth="1"/>
    <col min="7172" max="7172" width="10.88671875" style="908" customWidth="1"/>
    <col min="7173" max="7173" width="8.33203125" style="908" customWidth="1"/>
    <col min="7174" max="7174" width="1.44140625" style="908" customWidth="1"/>
    <col min="7175" max="7175" width="5.6640625" style="908" customWidth="1"/>
    <col min="7176" max="7176" width="2.44140625" style="908" customWidth="1"/>
    <col min="7177" max="7178" width="0" style="908" hidden="1" customWidth="1"/>
    <col min="7179" max="7179" width="12.88671875" style="908" customWidth="1"/>
    <col min="7180" max="7180" width="1.109375" style="908" customWidth="1"/>
    <col min="7181" max="7181" width="20.109375" style="908" customWidth="1"/>
    <col min="7182" max="7182" width="17.44140625" style="908" customWidth="1"/>
    <col min="7183" max="7424" width="13.6640625" style="908"/>
    <col min="7425" max="7425" width="3.88671875" style="908" customWidth="1"/>
    <col min="7426" max="7426" width="1.44140625" style="908" customWidth="1"/>
    <col min="7427" max="7427" width="22.6640625" style="908" customWidth="1"/>
    <col min="7428" max="7428" width="10.88671875" style="908" customWidth="1"/>
    <col min="7429" max="7429" width="8.33203125" style="908" customWidth="1"/>
    <col min="7430" max="7430" width="1.44140625" style="908" customWidth="1"/>
    <col min="7431" max="7431" width="5.6640625" style="908" customWidth="1"/>
    <col min="7432" max="7432" width="2.44140625" style="908" customWidth="1"/>
    <col min="7433" max="7434" width="0" style="908" hidden="1" customWidth="1"/>
    <col min="7435" max="7435" width="12.88671875" style="908" customWidth="1"/>
    <col min="7436" max="7436" width="1.109375" style="908" customWidth="1"/>
    <col min="7437" max="7437" width="20.109375" style="908" customWidth="1"/>
    <col min="7438" max="7438" width="17.44140625" style="908" customWidth="1"/>
    <col min="7439" max="7680" width="13.6640625" style="908"/>
    <col min="7681" max="7681" width="3.88671875" style="908" customWidth="1"/>
    <col min="7682" max="7682" width="1.44140625" style="908" customWidth="1"/>
    <col min="7683" max="7683" width="22.6640625" style="908" customWidth="1"/>
    <col min="7684" max="7684" width="10.88671875" style="908" customWidth="1"/>
    <col min="7685" max="7685" width="8.33203125" style="908" customWidth="1"/>
    <col min="7686" max="7686" width="1.44140625" style="908" customWidth="1"/>
    <col min="7687" max="7687" width="5.6640625" style="908" customWidth="1"/>
    <col min="7688" max="7688" width="2.44140625" style="908" customWidth="1"/>
    <col min="7689" max="7690" width="0" style="908" hidden="1" customWidth="1"/>
    <col min="7691" max="7691" width="12.88671875" style="908" customWidth="1"/>
    <col min="7692" max="7692" width="1.109375" style="908" customWidth="1"/>
    <col min="7693" max="7693" width="20.109375" style="908" customWidth="1"/>
    <col min="7694" max="7694" width="17.44140625" style="908" customWidth="1"/>
    <col min="7695" max="7936" width="13.6640625" style="908"/>
    <col min="7937" max="7937" width="3.88671875" style="908" customWidth="1"/>
    <col min="7938" max="7938" width="1.44140625" style="908" customWidth="1"/>
    <col min="7939" max="7939" width="22.6640625" style="908" customWidth="1"/>
    <col min="7940" max="7940" width="10.88671875" style="908" customWidth="1"/>
    <col min="7941" max="7941" width="8.33203125" style="908" customWidth="1"/>
    <col min="7942" max="7942" width="1.44140625" style="908" customWidth="1"/>
    <col min="7943" max="7943" width="5.6640625" style="908" customWidth="1"/>
    <col min="7944" max="7944" width="2.44140625" style="908" customWidth="1"/>
    <col min="7945" max="7946" width="0" style="908" hidden="1" customWidth="1"/>
    <col min="7947" max="7947" width="12.88671875" style="908" customWidth="1"/>
    <col min="7948" max="7948" width="1.109375" style="908" customWidth="1"/>
    <col min="7949" max="7949" width="20.109375" style="908" customWidth="1"/>
    <col min="7950" max="7950" width="17.44140625" style="908" customWidth="1"/>
    <col min="7951" max="8192" width="13.6640625" style="908"/>
    <col min="8193" max="8193" width="3.88671875" style="908" customWidth="1"/>
    <col min="8194" max="8194" width="1.44140625" style="908" customWidth="1"/>
    <col min="8195" max="8195" width="22.6640625" style="908" customWidth="1"/>
    <col min="8196" max="8196" width="10.88671875" style="908" customWidth="1"/>
    <col min="8197" max="8197" width="8.33203125" style="908" customWidth="1"/>
    <col min="8198" max="8198" width="1.44140625" style="908" customWidth="1"/>
    <col min="8199" max="8199" width="5.6640625" style="908" customWidth="1"/>
    <col min="8200" max="8200" width="2.44140625" style="908" customWidth="1"/>
    <col min="8201" max="8202" width="0" style="908" hidden="1" customWidth="1"/>
    <col min="8203" max="8203" width="12.88671875" style="908" customWidth="1"/>
    <col min="8204" max="8204" width="1.109375" style="908" customWidth="1"/>
    <col min="8205" max="8205" width="20.109375" style="908" customWidth="1"/>
    <col min="8206" max="8206" width="17.44140625" style="908" customWidth="1"/>
    <col min="8207" max="8448" width="13.6640625" style="908"/>
    <col min="8449" max="8449" width="3.88671875" style="908" customWidth="1"/>
    <col min="8450" max="8450" width="1.44140625" style="908" customWidth="1"/>
    <col min="8451" max="8451" width="22.6640625" style="908" customWidth="1"/>
    <col min="8452" max="8452" width="10.88671875" style="908" customWidth="1"/>
    <col min="8453" max="8453" width="8.33203125" style="908" customWidth="1"/>
    <col min="8454" max="8454" width="1.44140625" style="908" customWidth="1"/>
    <col min="8455" max="8455" width="5.6640625" style="908" customWidth="1"/>
    <col min="8456" max="8456" width="2.44140625" style="908" customWidth="1"/>
    <col min="8457" max="8458" width="0" style="908" hidden="1" customWidth="1"/>
    <col min="8459" max="8459" width="12.88671875" style="908" customWidth="1"/>
    <col min="8460" max="8460" width="1.109375" style="908" customWidth="1"/>
    <col min="8461" max="8461" width="20.109375" style="908" customWidth="1"/>
    <col min="8462" max="8462" width="17.44140625" style="908" customWidth="1"/>
    <col min="8463" max="8704" width="13.6640625" style="908"/>
    <col min="8705" max="8705" width="3.88671875" style="908" customWidth="1"/>
    <col min="8706" max="8706" width="1.44140625" style="908" customWidth="1"/>
    <col min="8707" max="8707" width="22.6640625" style="908" customWidth="1"/>
    <col min="8708" max="8708" width="10.88671875" style="908" customWidth="1"/>
    <col min="8709" max="8709" width="8.33203125" style="908" customWidth="1"/>
    <col min="8710" max="8710" width="1.44140625" style="908" customWidth="1"/>
    <col min="8711" max="8711" width="5.6640625" style="908" customWidth="1"/>
    <col min="8712" max="8712" width="2.44140625" style="908" customWidth="1"/>
    <col min="8713" max="8714" width="0" style="908" hidden="1" customWidth="1"/>
    <col min="8715" max="8715" width="12.88671875" style="908" customWidth="1"/>
    <col min="8716" max="8716" width="1.109375" style="908" customWidth="1"/>
    <col min="8717" max="8717" width="20.109375" style="908" customWidth="1"/>
    <col min="8718" max="8718" width="17.44140625" style="908" customWidth="1"/>
    <col min="8719" max="8960" width="13.6640625" style="908"/>
    <col min="8961" max="8961" width="3.88671875" style="908" customWidth="1"/>
    <col min="8962" max="8962" width="1.44140625" style="908" customWidth="1"/>
    <col min="8963" max="8963" width="22.6640625" style="908" customWidth="1"/>
    <col min="8964" max="8964" width="10.88671875" style="908" customWidth="1"/>
    <col min="8965" max="8965" width="8.33203125" style="908" customWidth="1"/>
    <col min="8966" max="8966" width="1.44140625" style="908" customWidth="1"/>
    <col min="8967" max="8967" width="5.6640625" style="908" customWidth="1"/>
    <col min="8968" max="8968" width="2.44140625" style="908" customWidth="1"/>
    <col min="8969" max="8970" width="0" style="908" hidden="1" customWidth="1"/>
    <col min="8971" max="8971" width="12.88671875" style="908" customWidth="1"/>
    <col min="8972" max="8972" width="1.109375" style="908" customWidth="1"/>
    <col min="8973" max="8973" width="20.109375" style="908" customWidth="1"/>
    <col min="8974" max="8974" width="17.44140625" style="908" customWidth="1"/>
    <col min="8975" max="9216" width="13.6640625" style="908"/>
    <col min="9217" max="9217" width="3.88671875" style="908" customWidth="1"/>
    <col min="9218" max="9218" width="1.44140625" style="908" customWidth="1"/>
    <col min="9219" max="9219" width="22.6640625" style="908" customWidth="1"/>
    <col min="9220" max="9220" width="10.88671875" style="908" customWidth="1"/>
    <col min="9221" max="9221" width="8.33203125" style="908" customWidth="1"/>
    <col min="9222" max="9222" width="1.44140625" style="908" customWidth="1"/>
    <col min="9223" max="9223" width="5.6640625" style="908" customWidth="1"/>
    <col min="9224" max="9224" width="2.44140625" style="908" customWidth="1"/>
    <col min="9225" max="9226" width="0" style="908" hidden="1" customWidth="1"/>
    <col min="9227" max="9227" width="12.88671875" style="908" customWidth="1"/>
    <col min="9228" max="9228" width="1.109375" style="908" customWidth="1"/>
    <col min="9229" max="9229" width="20.109375" style="908" customWidth="1"/>
    <col min="9230" max="9230" width="17.44140625" style="908" customWidth="1"/>
    <col min="9231" max="9472" width="13.6640625" style="908"/>
    <col min="9473" max="9473" width="3.88671875" style="908" customWidth="1"/>
    <col min="9474" max="9474" width="1.44140625" style="908" customWidth="1"/>
    <col min="9475" max="9475" width="22.6640625" style="908" customWidth="1"/>
    <col min="9476" max="9476" width="10.88671875" style="908" customWidth="1"/>
    <col min="9477" max="9477" width="8.33203125" style="908" customWidth="1"/>
    <col min="9478" max="9478" width="1.44140625" style="908" customWidth="1"/>
    <col min="9479" max="9479" width="5.6640625" style="908" customWidth="1"/>
    <col min="9480" max="9480" width="2.44140625" style="908" customWidth="1"/>
    <col min="9481" max="9482" width="0" style="908" hidden="1" customWidth="1"/>
    <col min="9483" max="9483" width="12.88671875" style="908" customWidth="1"/>
    <col min="9484" max="9484" width="1.109375" style="908" customWidth="1"/>
    <col min="9485" max="9485" width="20.109375" style="908" customWidth="1"/>
    <col min="9486" max="9486" width="17.44140625" style="908" customWidth="1"/>
    <col min="9487" max="9728" width="13.6640625" style="908"/>
    <col min="9729" max="9729" width="3.88671875" style="908" customWidth="1"/>
    <col min="9730" max="9730" width="1.44140625" style="908" customWidth="1"/>
    <col min="9731" max="9731" width="22.6640625" style="908" customWidth="1"/>
    <col min="9732" max="9732" width="10.88671875" style="908" customWidth="1"/>
    <col min="9733" max="9733" width="8.33203125" style="908" customWidth="1"/>
    <col min="9734" max="9734" width="1.44140625" style="908" customWidth="1"/>
    <col min="9735" max="9735" width="5.6640625" style="908" customWidth="1"/>
    <col min="9736" max="9736" width="2.44140625" style="908" customWidth="1"/>
    <col min="9737" max="9738" width="0" style="908" hidden="1" customWidth="1"/>
    <col min="9739" max="9739" width="12.88671875" style="908" customWidth="1"/>
    <col min="9740" max="9740" width="1.109375" style="908" customWidth="1"/>
    <col min="9741" max="9741" width="20.109375" style="908" customWidth="1"/>
    <col min="9742" max="9742" width="17.44140625" style="908" customWidth="1"/>
    <col min="9743" max="9984" width="13.6640625" style="908"/>
    <col min="9985" max="9985" width="3.88671875" style="908" customWidth="1"/>
    <col min="9986" max="9986" width="1.44140625" style="908" customWidth="1"/>
    <col min="9987" max="9987" width="22.6640625" style="908" customWidth="1"/>
    <col min="9988" max="9988" width="10.88671875" style="908" customWidth="1"/>
    <col min="9989" max="9989" width="8.33203125" style="908" customWidth="1"/>
    <col min="9990" max="9990" width="1.44140625" style="908" customWidth="1"/>
    <col min="9991" max="9991" width="5.6640625" style="908" customWidth="1"/>
    <col min="9992" max="9992" width="2.44140625" style="908" customWidth="1"/>
    <col min="9993" max="9994" width="0" style="908" hidden="1" customWidth="1"/>
    <col min="9995" max="9995" width="12.88671875" style="908" customWidth="1"/>
    <col min="9996" max="9996" width="1.109375" style="908" customWidth="1"/>
    <col min="9997" max="9997" width="20.109375" style="908" customWidth="1"/>
    <col min="9998" max="9998" width="17.44140625" style="908" customWidth="1"/>
    <col min="9999" max="10240" width="13.6640625" style="908"/>
    <col min="10241" max="10241" width="3.88671875" style="908" customWidth="1"/>
    <col min="10242" max="10242" width="1.44140625" style="908" customWidth="1"/>
    <col min="10243" max="10243" width="22.6640625" style="908" customWidth="1"/>
    <col min="10244" max="10244" width="10.88671875" style="908" customWidth="1"/>
    <col min="10245" max="10245" width="8.33203125" style="908" customWidth="1"/>
    <col min="10246" max="10246" width="1.44140625" style="908" customWidth="1"/>
    <col min="10247" max="10247" width="5.6640625" style="908" customWidth="1"/>
    <col min="10248" max="10248" width="2.44140625" style="908" customWidth="1"/>
    <col min="10249" max="10250" width="0" style="908" hidden="1" customWidth="1"/>
    <col min="10251" max="10251" width="12.88671875" style="908" customWidth="1"/>
    <col min="10252" max="10252" width="1.109375" style="908" customWidth="1"/>
    <col min="10253" max="10253" width="20.109375" style="908" customWidth="1"/>
    <col min="10254" max="10254" width="17.44140625" style="908" customWidth="1"/>
    <col min="10255" max="10496" width="13.6640625" style="908"/>
    <col min="10497" max="10497" width="3.88671875" style="908" customWidth="1"/>
    <col min="10498" max="10498" width="1.44140625" style="908" customWidth="1"/>
    <col min="10499" max="10499" width="22.6640625" style="908" customWidth="1"/>
    <col min="10500" max="10500" width="10.88671875" style="908" customWidth="1"/>
    <col min="10501" max="10501" width="8.33203125" style="908" customWidth="1"/>
    <col min="10502" max="10502" width="1.44140625" style="908" customWidth="1"/>
    <col min="10503" max="10503" width="5.6640625" style="908" customWidth="1"/>
    <col min="10504" max="10504" width="2.44140625" style="908" customWidth="1"/>
    <col min="10505" max="10506" width="0" style="908" hidden="1" customWidth="1"/>
    <col min="10507" max="10507" width="12.88671875" style="908" customWidth="1"/>
    <col min="10508" max="10508" width="1.109375" style="908" customWidth="1"/>
    <col min="10509" max="10509" width="20.109375" style="908" customWidth="1"/>
    <col min="10510" max="10510" width="17.44140625" style="908" customWidth="1"/>
    <col min="10511" max="10752" width="13.6640625" style="908"/>
    <col min="10753" max="10753" width="3.88671875" style="908" customWidth="1"/>
    <col min="10754" max="10754" width="1.44140625" style="908" customWidth="1"/>
    <col min="10755" max="10755" width="22.6640625" style="908" customWidth="1"/>
    <col min="10756" max="10756" width="10.88671875" style="908" customWidth="1"/>
    <col min="10757" max="10757" width="8.33203125" style="908" customWidth="1"/>
    <col min="10758" max="10758" width="1.44140625" style="908" customWidth="1"/>
    <col min="10759" max="10759" width="5.6640625" style="908" customWidth="1"/>
    <col min="10760" max="10760" width="2.44140625" style="908" customWidth="1"/>
    <col min="10761" max="10762" width="0" style="908" hidden="1" customWidth="1"/>
    <col min="10763" max="10763" width="12.88671875" style="908" customWidth="1"/>
    <col min="10764" max="10764" width="1.109375" style="908" customWidth="1"/>
    <col min="10765" max="10765" width="20.109375" style="908" customWidth="1"/>
    <col min="10766" max="10766" width="17.44140625" style="908" customWidth="1"/>
    <col min="10767" max="11008" width="13.6640625" style="908"/>
    <col min="11009" max="11009" width="3.88671875" style="908" customWidth="1"/>
    <col min="11010" max="11010" width="1.44140625" style="908" customWidth="1"/>
    <col min="11011" max="11011" width="22.6640625" style="908" customWidth="1"/>
    <col min="11012" max="11012" width="10.88671875" style="908" customWidth="1"/>
    <col min="11013" max="11013" width="8.33203125" style="908" customWidth="1"/>
    <col min="11014" max="11014" width="1.44140625" style="908" customWidth="1"/>
    <col min="11015" max="11015" width="5.6640625" style="908" customWidth="1"/>
    <col min="11016" max="11016" width="2.44140625" style="908" customWidth="1"/>
    <col min="11017" max="11018" width="0" style="908" hidden="1" customWidth="1"/>
    <col min="11019" max="11019" width="12.88671875" style="908" customWidth="1"/>
    <col min="11020" max="11020" width="1.109375" style="908" customWidth="1"/>
    <col min="11021" max="11021" width="20.109375" style="908" customWidth="1"/>
    <col min="11022" max="11022" width="17.44140625" style="908" customWidth="1"/>
    <col min="11023" max="11264" width="13.6640625" style="908"/>
    <col min="11265" max="11265" width="3.88671875" style="908" customWidth="1"/>
    <col min="11266" max="11266" width="1.44140625" style="908" customWidth="1"/>
    <col min="11267" max="11267" width="22.6640625" style="908" customWidth="1"/>
    <col min="11268" max="11268" width="10.88671875" style="908" customWidth="1"/>
    <col min="11269" max="11269" width="8.33203125" style="908" customWidth="1"/>
    <col min="11270" max="11270" width="1.44140625" style="908" customWidth="1"/>
    <col min="11271" max="11271" width="5.6640625" style="908" customWidth="1"/>
    <col min="11272" max="11272" width="2.44140625" style="908" customWidth="1"/>
    <col min="11273" max="11274" width="0" style="908" hidden="1" customWidth="1"/>
    <col min="11275" max="11275" width="12.88671875" style="908" customWidth="1"/>
    <col min="11276" max="11276" width="1.109375" style="908" customWidth="1"/>
    <col min="11277" max="11277" width="20.109375" style="908" customWidth="1"/>
    <col min="11278" max="11278" width="17.44140625" style="908" customWidth="1"/>
    <col min="11279" max="11520" width="13.6640625" style="908"/>
    <col min="11521" max="11521" width="3.88671875" style="908" customWidth="1"/>
    <col min="11522" max="11522" width="1.44140625" style="908" customWidth="1"/>
    <col min="11523" max="11523" width="22.6640625" style="908" customWidth="1"/>
    <col min="11524" max="11524" width="10.88671875" style="908" customWidth="1"/>
    <col min="11525" max="11525" width="8.33203125" style="908" customWidth="1"/>
    <col min="11526" max="11526" width="1.44140625" style="908" customWidth="1"/>
    <col min="11527" max="11527" width="5.6640625" style="908" customWidth="1"/>
    <col min="11528" max="11528" width="2.44140625" style="908" customWidth="1"/>
    <col min="11529" max="11530" width="0" style="908" hidden="1" customWidth="1"/>
    <col min="11531" max="11531" width="12.88671875" style="908" customWidth="1"/>
    <col min="11532" max="11532" width="1.109375" style="908" customWidth="1"/>
    <col min="11533" max="11533" width="20.109375" style="908" customWidth="1"/>
    <col min="11534" max="11534" width="17.44140625" style="908" customWidth="1"/>
    <col min="11535" max="11776" width="13.6640625" style="908"/>
    <col min="11777" max="11777" width="3.88671875" style="908" customWidth="1"/>
    <col min="11778" max="11778" width="1.44140625" style="908" customWidth="1"/>
    <col min="11779" max="11779" width="22.6640625" style="908" customWidth="1"/>
    <col min="11780" max="11780" width="10.88671875" style="908" customWidth="1"/>
    <col min="11781" max="11781" width="8.33203125" style="908" customWidth="1"/>
    <col min="11782" max="11782" width="1.44140625" style="908" customWidth="1"/>
    <col min="11783" max="11783" width="5.6640625" style="908" customWidth="1"/>
    <col min="11784" max="11784" width="2.44140625" style="908" customWidth="1"/>
    <col min="11785" max="11786" width="0" style="908" hidden="1" customWidth="1"/>
    <col min="11787" max="11787" width="12.88671875" style="908" customWidth="1"/>
    <col min="11788" max="11788" width="1.109375" style="908" customWidth="1"/>
    <col min="11789" max="11789" width="20.109375" style="908" customWidth="1"/>
    <col min="11790" max="11790" width="17.44140625" style="908" customWidth="1"/>
    <col min="11791" max="12032" width="13.6640625" style="908"/>
    <col min="12033" max="12033" width="3.88671875" style="908" customWidth="1"/>
    <col min="12034" max="12034" width="1.44140625" style="908" customWidth="1"/>
    <col min="12035" max="12035" width="22.6640625" style="908" customWidth="1"/>
    <col min="12036" max="12036" width="10.88671875" style="908" customWidth="1"/>
    <col min="12037" max="12037" width="8.33203125" style="908" customWidth="1"/>
    <col min="12038" max="12038" width="1.44140625" style="908" customWidth="1"/>
    <col min="12039" max="12039" width="5.6640625" style="908" customWidth="1"/>
    <col min="12040" max="12040" width="2.44140625" style="908" customWidth="1"/>
    <col min="12041" max="12042" width="0" style="908" hidden="1" customWidth="1"/>
    <col min="12043" max="12043" width="12.88671875" style="908" customWidth="1"/>
    <col min="12044" max="12044" width="1.109375" style="908" customWidth="1"/>
    <col min="12045" max="12045" width="20.109375" style="908" customWidth="1"/>
    <col min="12046" max="12046" width="17.44140625" style="908" customWidth="1"/>
    <col min="12047" max="12288" width="13.6640625" style="908"/>
    <col min="12289" max="12289" width="3.88671875" style="908" customWidth="1"/>
    <col min="12290" max="12290" width="1.44140625" style="908" customWidth="1"/>
    <col min="12291" max="12291" width="22.6640625" style="908" customWidth="1"/>
    <col min="12292" max="12292" width="10.88671875" style="908" customWidth="1"/>
    <col min="12293" max="12293" width="8.33203125" style="908" customWidth="1"/>
    <col min="12294" max="12294" width="1.44140625" style="908" customWidth="1"/>
    <col min="12295" max="12295" width="5.6640625" style="908" customWidth="1"/>
    <col min="12296" max="12296" width="2.44140625" style="908" customWidth="1"/>
    <col min="12297" max="12298" width="0" style="908" hidden="1" customWidth="1"/>
    <col min="12299" max="12299" width="12.88671875" style="908" customWidth="1"/>
    <col min="12300" max="12300" width="1.109375" style="908" customWidth="1"/>
    <col min="12301" max="12301" width="20.109375" style="908" customWidth="1"/>
    <col min="12302" max="12302" width="17.44140625" style="908" customWidth="1"/>
    <col min="12303" max="12544" width="13.6640625" style="908"/>
    <col min="12545" max="12545" width="3.88671875" style="908" customWidth="1"/>
    <col min="12546" max="12546" width="1.44140625" style="908" customWidth="1"/>
    <col min="12547" max="12547" width="22.6640625" style="908" customWidth="1"/>
    <col min="12548" max="12548" width="10.88671875" style="908" customWidth="1"/>
    <col min="12549" max="12549" width="8.33203125" style="908" customWidth="1"/>
    <col min="12550" max="12550" width="1.44140625" style="908" customWidth="1"/>
    <col min="12551" max="12551" width="5.6640625" style="908" customWidth="1"/>
    <col min="12552" max="12552" width="2.44140625" style="908" customWidth="1"/>
    <col min="12553" max="12554" width="0" style="908" hidden="1" customWidth="1"/>
    <col min="12555" max="12555" width="12.88671875" style="908" customWidth="1"/>
    <col min="12556" max="12556" width="1.109375" style="908" customWidth="1"/>
    <col min="12557" max="12557" width="20.109375" style="908" customWidth="1"/>
    <col min="12558" max="12558" width="17.44140625" style="908" customWidth="1"/>
    <col min="12559" max="12800" width="13.6640625" style="908"/>
    <col min="12801" max="12801" width="3.88671875" style="908" customWidth="1"/>
    <col min="12802" max="12802" width="1.44140625" style="908" customWidth="1"/>
    <col min="12803" max="12803" width="22.6640625" style="908" customWidth="1"/>
    <col min="12804" max="12804" width="10.88671875" style="908" customWidth="1"/>
    <col min="12805" max="12805" width="8.33203125" style="908" customWidth="1"/>
    <col min="12806" max="12806" width="1.44140625" style="908" customWidth="1"/>
    <col min="12807" max="12807" width="5.6640625" style="908" customWidth="1"/>
    <col min="12808" max="12808" width="2.44140625" style="908" customWidth="1"/>
    <col min="12809" max="12810" width="0" style="908" hidden="1" customWidth="1"/>
    <col min="12811" max="12811" width="12.88671875" style="908" customWidth="1"/>
    <col min="12812" max="12812" width="1.109375" style="908" customWidth="1"/>
    <col min="12813" max="12813" width="20.109375" style="908" customWidth="1"/>
    <col min="12814" max="12814" width="17.44140625" style="908" customWidth="1"/>
    <col min="12815" max="13056" width="13.6640625" style="908"/>
    <col min="13057" max="13057" width="3.88671875" style="908" customWidth="1"/>
    <col min="13058" max="13058" width="1.44140625" style="908" customWidth="1"/>
    <col min="13059" max="13059" width="22.6640625" style="908" customWidth="1"/>
    <col min="13060" max="13060" width="10.88671875" style="908" customWidth="1"/>
    <col min="13061" max="13061" width="8.33203125" style="908" customWidth="1"/>
    <col min="13062" max="13062" width="1.44140625" style="908" customWidth="1"/>
    <col min="13063" max="13063" width="5.6640625" style="908" customWidth="1"/>
    <col min="13064" max="13064" width="2.44140625" style="908" customWidth="1"/>
    <col min="13065" max="13066" width="0" style="908" hidden="1" customWidth="1"/>
    <col min="13067" max="13067" width="12.88671875" style="908" customWidth="1"/>
    <col min="13068" max="13068" width="1.109375" style="908" customWidth="1"/>
    <col min="13069" max="13069" width="20.109375" style="908" customWidth="1"/>
    <col min="13070" max="13070" width="17.44140625" style="908" customWidth="1"/>
    <col min="13071" max="13312" width="13.6640625" style="908"/>
    <col min="13313" max="13313" width="3.88671875" style="908" customWidth="1"/>
    <col min="13314" max="13314" width="1.44140625" style="908" customWidth="1"/>
    <col min="13315" max="13315" width="22.6640625" style="908" customWidth="1"/>
    <col min="13316" max="13316" width="10.88671875" style="908" customWidth="1"/>
    <col min="13317" max="13317" width="8.33203125" style="908" customWidth="1"/>
    <col min="13318" max="13318" width="1.44140625" style="908" customWidth="1"/>
    <col min="13319" max="13319" width="5.6640625" style="908" customWidth="1"/>
    <col min="13320" max="13320" width="2.44140625" style="908" customWidth="1"/>
    <col min="13321" max="13322" width="0" style="908" hidden="1" customWidth="1"/>
    <col min="13323" max="13323" width="12.88671875" style="908" customWidth="1"/>
    <col min="13324" max="13324" width="1.109375" style="908" customWidth="1"/>
    <col min="13325" max="13325" width="20.109375" style="908" customWidth="1"/>
    <col min="13326" max="13326" width="17.44140625" style="908" customWidth="1"/>
    <col min="13327" max="13568" width="13.6640625" style="908"/>
    <col min="13569" max="13569" width="3.88671875" style="908" customWidth="1"/>
    <col min="13570" max="13570" width="1.44140625" style="908" customWidth="1"/>
    <col min="13571" max="13571" width="22.6640625" style="908" customWidth="1"/>
    <col min="13572" max="13572" width="10.88671875" style="908" customWidth="1"/>
    <col min="13573" max="13573" width="8.33203125" style="908" customWidth="1"/>
    <col min="13574" max="13574" width="1.44140625" style="908" customWidth="1"/>
    <col min="13575" max="13575" width="5.6640625" style="908" customWidth="1"/>
    <col min="13576" max="13576" width="2.44140625" style="908" customWidth="1"/>
    <col min="13577" max="13578" width="0" style="908" hidden="1" customWidth="1"/>
    <col min="13579" max="13579" width="12.88671875" style="908" customWidth="1"/>
    <col min="13580" max="13580" width="1.109375" style="908" customWidth="1"/>
    <col min="13581" max="13581" width="20.109375" style="908" customWidth="1"/>
    <col min="13582" max="13582" width="17.44140625" style="908" customWidth="1"/>
    <col min="13583" max="13824" width="13.6640625" style="908"/>
    <col min="13825" max="13825" width="3.88671875" style="908" customWidth="1"/>
    <col min="13826" max="13826" width="1.44140625" style="908" customWidth="1"/>
    <col min="13827" max="13827" width="22.6640625" style="908" customWidth="1"/>
    <col min="13828" max="13828" width="10.88671875" style="908" customWidth="1"/>
    <col min="13829" max="13829" width="8.33203125" style="908" customWidth="1"/>
    <col min="13830" max="13830" width="1.44140625" style="908" customWidth="1"/>
    <col min="13831" max="13831" width="5.6640625" style="908" customWidth="1"/>
    <col min="13832" max="13832" width="2.44140625" style="908" customWidth="1"/>
    <col min="13833" max="13834" width="0" style="908" hidden="1" customWidth="1"/>
    <col min="13835" max="13835" width="12.88671875" style="908" customWidth="1"/>
    <col min="13836" max="13836" width="1.109375" style="908" customWidth="1"/>
    <col min="13837" max="13837" width="20.109375" style="908" customWidth="1"/>
    <col min="13838" max="13838" width="17.44140625" style="908" customWidth="1"/>
    <col min="13839" max="14080" width="13.6640625" style="908"/>
    <col min="14081" max="14081" width="3.88671875" style="908" customWidth="1"/>
    <col min="14082" max="14082" width="1.44140625" style="908" customWidth="1"/>
    <col min="14083" max="14083" width="22.6640625" style="908" customWidth="1"/>
    <col min="14084" max="14084" width="10.88671875" style="908" customWidth="1"/>
    <col min="14085" max="14085" width="8.33203125" style="908" customWidth="1"/>
    <col min="14086" max="14086" width="1.44140625" style="908" customWidth="1"/>
    <col min="14087" max="14087" width="5.6640625" style="908" customWidth="1"/>
    <col min="14088" max="14088" width="2.44140625" style="908" customWidth="1"/>
    <col min="14089" max="14090" width="0" style="908" hidden="1" customWidth="1"/>
    <col min="14091" max="14091" width="12.88671875" style="908" customWidth="1"/>
    <col min="14092" max="14092" width="1.109375" style="908" customWidth="1"/>
    <col min="14093" max="14093" width="20.109375" style="908" customWidth="1"/>
    <col min="14094" max="14094" width="17.44140625" style="908" customWidth="1"/>
    <col min="14095" max="14336" width="13.6640625" style="908"/>
    <col min="14337" max="14337" width="3.88671875" style="908" customWidth="1"/>
    <col min="14338" max="14338" width="1.44140625" style="908" customWidth="1"/>
    <col min="14339" max="14339" width="22.6640625" style="908" customWidth="1"/>
    <col min="14340" max="14340" width="10.88671875" style="908" customWidth="1"/>
    <col min="14341" max="14341" width="8.33203125" style="908" customWidth="1"/>
    <col min="14342" max="14342" width="1.44140625" style="908" customWidth="1"/>
    <col min="14343" max="14343" width="5.6640625" style="908" customWidth="1"/>
    <col min="14344" max="14344" width="2.44140625" style="908" customWidth="1"/>
    <col min="14345" max="14346" width="0" style="908" hidden="1" customWidth="1"/>
    <col min="14347" max="14347" width="12.88671875" style="908" customWidth="1"/>
    <col min="14348" max="14348" width="1.109375" style="908" customWidth="1"/>
    <col min="14349" max="14349" width="20.109375" style="908" customWidth="1"/>
    <col min="14350" max="14350" width="17.44140625" style="908" customWidth="1"/>
    <col min="14351" max="14592" width="13.6640625" style="908"/>
    <col min="14593" max="14593" width="3.88671875" style="908" customWidth="1"/>
    <col min="14594" max="14594" width="1.44140625" style="908" customWidth="1"/>
    <col min="14595" max="14595" width="22.6640625" style="908" customWidth="1"/>
    <col min="14596" max="14596" width="10.88671875" style="908" customWidth="1"/>
    <col min="14597" max="14597" width="8.33203125" style="908" customWidth="1"/>
    <col min="14598" max="14598" width="1.44140625" style="908" customWidth="1"/>
    <col min="14599" max="14599" width="5.6640625" style="908" customWidth="1"/>
    <col min="14600" max="14600" width="2.44140625" style="908" customWidth="1"/>
    <col min="14601" max="14602" width="0" style="908" hidden="1" customWidth="1"/>
    <col min="14603" max="14603" width="12.88671875" style="908" customWidth="1"/>
    <col min="14604" max="14604" width="1.109375" style="908" customWidth="1"/>
    <col min="14605" max="14605" width="20.109375" style="908" customWidth="1"/>
    <col min="14606" max="14606" width="17.44140625" style="908" customWidth="1"/>
    <col min="14607" max="14848" width="13.6640625" style="908"/>
    <col min="14849" max="14849" width="3.88671875" style="908" customWidth="1"/>
    <col min="14850" max="14850" width="1.44140625" style="908" customWidth="1"/>
    <col min="14851" max="14851" width="22.6640625" style="908" customWidth="1"/>
    <col min="14852" max="14852" width="10.88671875" style="908" customWidth="1"/>
    <col min="14853" max="14853" width="8.33203125" style="908" customWidth="1"/>
    <col min="14854" max="14854" width="1.44140625" style="908" customWidth="1"/>
    <col min="14855" max="14855" width="5.6640625" style="908" customWidth="1"/>
    <col min="14856" max="14856" width="2.44140625" style="908" customWidth="1"/>
    <col min="14857" max="14858" width="0" style="908" hidden="1" customWidth="1"/>
    <col min="14859" max="14859" width="12.88671875" style="908" customWidth="1"/>
    <col min="14860" max="14860" width="1.109375" style="908" customWidth="1"/>
    <col min="14861" max="14861" width="20.109375" style="908" customWidth="1"/>
    <col min="14862" max="14862" width="17.44140625" style="908" customWidth="1"/>
    <col min="14863" max="15104" width="13.6640625" style="908"/>
    <col min="15105" max="15105" width="3.88671875" style="908" customWidth="1"/>
    <col min="15106" max="15106" width="1.44140625" style="908" customWidth="1"/>
    <col min="15107" max="15107" width="22.6640625" style="908" customWidth="1"/>
    <col min="15108" max="15108" width="10.88671875" style="908" customWidth="1"/>
    <col min="15109" max="15109" width="8.33203125" style="908" customWidth="1"/>
    <col min="15110" max="15110" width="1.44140625" style="908" customWidth="1"/>
    <col min="15111" max="15111" width="5.6640625" style="908" customWidth="1"/>
    <col min="15112" max="15112" width="2.44140625" style="908" customWidth="1"/>
    <col min="15113" max="15114" width="0" style="908" hidden="1" customWidth="1"/>
    <col min="15115" max="15115" width="12.88671875" style="908" customWidth="1"/>
    <col min="15116" max="15116" width="1.109375" style="908" customWidth="1"/>
    <col min="15117" max="15117" width="20.109375" style="908" customWidth="1"/>
    <col min="15118" max="15118" width="17.44140625" style="908" customWidth="1"/>
    <col min="15119" max="15360" width="13.6640625" style="908"/>
    <col min="15361" max="15361" width="3.88671875" style="908" customWidth="1"/>
    <col min="15362" max="15362" width="1.44140625" style="908" customWidth="1"/>
    <col min="15363" max="15363" width="22.6640625" style="908" customWidth="1"/>
    <col min="15364" max="15364" width="10.88671875" style="908" customWidth="1"/>
    <col min="15365" max="15365" width="8.33203125" style="908" customWidth="1"/>
    <col min="15366" max="15366" width="1.44140625" style="908" customWidth="1"/>
    <col min="15367" max="15367" width="5.6640625" style="908" customWidth="1"/>
    <col min="15368" max="15368" width="2.44140625" style="908" customWidth="1"/>
    <col min="15369" max="15370" width="0" style="908" hidden="1" customWidth="1"/>
    <col min="15371" max="15371" width="12.88671875" style="908" customWidth="1"/>
    <col min="15372" max="15372" width="1.109375" style="908" customWidth="1"/>
    <col min="15373" max="15373" width="20.109375" style="908" customWidth="1"/>
    <col min="15374" max="15374" width="17.44140625" style="908" customWidth="1"/>
    <col min="15375" max="15616" width="13.6640625" style="908"/>
    <col min="15617" max="15617" width="3.88671875" style="908" customWidth="1"/>
    <col min="15618" max="15618" width="1.44140625" style="908" customWidth="1"/>
    <col min="15619" max="15619" width="22.6640625" style="908" customWidth="1"/>
    <col min="15620" max="15620" width="10.88671875" style="908" customWidth="1"/>
    <col min="15621" max="15621" width="8.33203125" style="908" customWidth="1"/>
    <col min="15622" max="15622" width="1.44140625" style="908" customWidth="1"/>
    <col min="15623" max="15623" width="5.6640625" style="908" customWidth="1"/>
    <col min="15624" max="15624" width="2.44140625" style="908" customWidth="1"/>
    <col min="15625" max="15626" width="0" style="908" hidden="1" customWidth="1"/>
    <col min="15627" max="15627" width="12.88671875" style="908" customWidth="1"/>
    <col min="15628" max="15628" width="1.109375" style="908" customWidth="1"/>
    <col min="15629" max="15629" width="20.109375" style="908" customWidth="1"/>
    <col min="15630" max="15630" width="17.44140625" style="908" customWidth="1"/>
    <col min="15631" max="15872" width="13.6640625" style="908"/>
    <col min="15873" max="15873" width="3.88671875" style="908" customWidth="1"/>
    <col min="15874" max="15874" width="1.44140625" style="908" customWidth="1"/>
    <col min="15875" max="15875" width="22.6640625" style="908" customWidth="1"/>
    <col min="15876" max="15876" width="10.88671875" style="908" customWidth="1"/>
    <col min="15877" max="15877" width="8.33203125" style="908" customWidth="1"/>
    <col min="15878" max="15878" width="1.44140625" style="908" customWidth="1"/>
    <col min="15879" max="15879" width="5.6640625" style="908" customWidth="1"/>
    <col min="15880" max="15880" width="2.44140625" style="908" customWidth="1"/>
    <col min="15881" max="15882" width="0" style="908" hidden="1" customWidth="1"/>
    <col min="15883" max="15883" width="12.88671875" style="908" customWidth="1"/>
    <col min="15884" max="15884" width="1.109375" style="908" customWidth="1"/>
    <col min="15885" max="15885" width="20.109375" style="908" customWidth="1"/>
    <col min="15886" max="15886" width="17.44140625" style="908" customWidth="1"/>
    <col min="15887" max="16128" width="13.6640625" style="908"/>
    <col min="16129" max="16129" width="3.88671875" style="908" customWidth="1"/>
    <col min="16130" max="16130" width="1.44140625" style="908" customWidth="1"/>
    <col min="16131" max="16131" width="22.6640625" style="908" customWidth="1"/>
    <col min="16132" max="16132" width="10.88671875" style="908" customWidth="1"/>
    <col min="16133" max="16133" width="8.33203125" style="908" customWidth="1"/>
    <col min="16134" max="16134" width="1.44140625" style="908" customWidth="1"/>
    <col min="16135" max="16135" width="5.6640625" style="908" customWidth="1"/>
    <col min="16136" max="16136" width="2.44140625" style="908" customWidth="1"/>
    <col min="16137" max="16138" width="0" style="908" hidden="1" customWidth="1"/>
    <col min="16139" max="16139" width="12.88671875" style="908" customWidth="1"/>
    <col min="16140" max="16140" width="1.109375" style="908" customWidth="1"/>
    <col min="16141" max="16141" width="20.109375" style="908" customWidth="1"/>
    <col min="16142" max="16142" width="17.44140625" style="908" customWidth="1"/>
    <col min="16143" max="16384" width="13.6640625" style="908"/>
  </cols>
  <sheetData>
    <row r="1" spans="1:13" s="904" customFormat="1">
      <c r="A1" s="903"/>
      <c r="C1" s="904" t="s">
        <v>853</v>
      </c>
      <c r="F1" s="903"/>
      <c r="J1" s="903"/>
      <c r="K1" s="905"/>
      <c r="L1" s="905"/>
      <c r="M1" s="906"/>
    </row>
    <row r="2" spans="1:13" s="904" customFormat="1">
      <c r="F2" s="903"/>
      <c r="J2" s="903"/>
      <c r="K2" s="905"/>
      <c r="L2" s="905"/>
      <c r="M2" s="906"/>
    </row>
    <row r="3" spans="1:13" s="904" customFormat="1">
      <c r="A3" s="903"/>
      <c r="C3" s="904" t="s">
        <v>854</v>
      </c>
      <c r="D3" s="903"/>
      <c r="J3" s="903"/>
      <c r="K3" s="905"/>
      <c r="L3" s="905"/>
      <c r="M3" s="905"/>
    </row>
    <row r="4" spans="1:13">
      <c r="M4" s="909"/>
    </row>
    <row r="5" spans="1:13">
      <c r="A5" s="907">
        <v>1</v>
      </c>
      <c r="C5" s="908" t="s">
        <v>855</v>
      </c>
    </row>
    <row r="6" spans="1:13">
      <c r="K6" s="1968"/>
      <c r="M6" s="911"/>
    </row>
    <row r="7" spans="1:13" ht="12.75" customHeight="1" thickBot="1">
      <c r="C7" s="908" t="s">
        <v>856</v>
      </c>
      <c r="D7" s="907">
        <v>80</v>
      </c>
      <c r="E7" s="908" t="s">
        <v>701</v>
      </c>
      <c r="K7" s="1918"/>
      <c r="M7" s="911">
        <f>D7*K7</f>
        <v>0</v>
      </c>
    </row>
    <row r="8" spans="1:13" ht="13.8" thickTop="1">
      <c r="C8" s="912"/>
      <c r="D8" s="913"/>
      <c r="E8" s="912"/>
      <c r="F8" s="912"/>
      <c r="G8" s="912"/>
      <c r="H8" s="912"/>
      <c r="I8" s="912"/>
      <c r="J8" s="913"/>
      <c r="K8" s="1969"/>
      <c r="L8" s="914"/>
      <c r="M8" s="915"/>
    </row>
    <row r="9" spans="1:13" s="904" customFormat="1">
      <c r="A9" s="903"/>
      <c r="C9" s="904" t="s">
        <v>650</v>
      </c>
      <c r="D9" s="903"/>
      <c r="J9" s="903"/>
      <c r="K9" s="1970"/>
      <c r="L9" s="905"/>
      <c r="M9" s="916">
        <f>SUM(M7:M7)</f>
        <v>0</v>
      </c>
    </row>
    <row r="10" spans="1:13" s="904" customFormat="1">
      <c r="A10" s="903"/>
      <c r="D10" s="903"/>
      <c r="J10" s="903"/>
      <c r="K10" s="1970"/>
      <c r="L10" s="905"/>
      <c r="M10" s="916"/>
    </row>
    <row r="11" spans="1:13" s="904" customFormat="1">
      <c r="A11" s="903"/>
      <c r="D11" s="903"/>
      <c r="J11" s="903"/>
      <c r="K11" s="1970"/>
      <c r="L11" s="905"/>
      <c r="M11" s="905"/>
    </row>
    <row r="12" spans="1:13" s="904" customFormat="1">
      <c r="A12" s="903"/>
      <c r="C12" s="904" t="s">
        <v>857</v>
      </c>
      <c r="D12" s="903"/>
      <c r="J12" s="903"/>
      <c r="K12" s="1970"/>
      <c r="L12" s="905"/>
      <c r="M12" s="916"/>
    </row>
    <row r="13" spans="1:13">
      <c r="C13" s="917"/>
      <c r="K13" s="1968"/>
      <c r="M13" s="911"/>
    </row>
    <row r="14" spans="1:13" ht="36.75" customHeight="1">
      <c r="A14" s="918">
        <v>1</v>
      </c>
      <c r="C14" s="2238" t="s">
        <v>858</v>
      </c>
      <c r="D14" s="2239"/>
      <c r="E14" s="2239"/>
      <c r="K14" s="1968"/>
      <c r="M14" s="911"/>
    </row>
    <row r="15" spans="1:13">
      <c r="K15" s="1968"/>
      <c r="M15" s="911"/>
    </row>
    <row r="16" spans="1:13">
      <c r="C16" s="908" t="s">
        <v>701</v>
      </c>
      <c r="D16" s="907">
        <v>80</v>
      </c>
      <c r="K16" s="1918"/>
      <c r="M16" s="911">
        <f>D16*K16</f>
        <v>0</v>
      </c>
    </row>
    <row r="17" spans="1:13">
      <c r="K17" s="1918"/>
      <c r="M17" s="911"/>
    </row>
    <row r="18" spans="1:13" ht="41.25" customHeight="1">
      <c r="A18" s="918">
        <v>2</v>
      </c>
      <c r="C18" s="2236" t="s">
        <v>859</v>
      </c>
      <c r="D18" s="2239"/>
      <c r="E18" s="2239"/>
      <c r="K18" s="1918"/>
      <c r="M18" s="911"/>
    </row>
    <row r="19" spans="1:13">
      <c r="K19" s="1918"/>
      <c r="M19" s="911"/>
    </row>
    <row r="20" spans="1:13">
      <c r="C20" s="908" t="s">
        <v>701</v>
      </c>
      <c r="D20" s="907">
        <v>80</v>
      </c>
      <c r="K20" s="1918"/>
      <c r="M20" s="911">
        <f>D20*K20</f>
        <v>0</v>
      </c>
    </row>
    <row r="21" spans="1:13">
      <c r="K21" s="1918"/>
      <c r="M21" s="911"/>
    </row>
    <row r="22" spans="1:13" ht="81" customHeight="1">
      <c r="A22" s="918">
        <v>3</v>
      </c>
      <c r="C22" s="2236" t="s">
        <v>860</v>
      </c>
      <c r="D22" s="2237"/>
      <c r="E22" s="2237"/>
      <c r="K22" s="1918"/>
      <c r="M22" s="911"/>
    </row>
    <row r="23" spans="1:13" ht="12" customHeight="1">
      <c r="K23" s="1918"/>
      <c r="M23" s="911"/>
    </row>
    <row r="24" spans="1:13">
      <c r="C24" s="908" t="s">
        <v>701</v>
      </c>
      <c r="D24" s="907">
        <v>19</v>
      </c>
      <c r="K24" s="1918"/>
      <c r="M24" s="911">
        <f>D24*K24</f>
        <v>0</v>
      </c>
    </row>
    <row r="25" spans="1:13">
      <c r="K25" s="1918"/>
      <c r="M25" s="911"/>
    </row>
    <row r="26" spans="1:13" ht="53.25" customHeight="1">
      <c r="A26" s="918">
        <v>4</v>
      </c>
      <c r="C26" s="2236" t="s">
        <v>861</v>
      </c>
      <c r="D26" s="2236"/>
      <c r="E26" s="2236"/>
      <c r="K26" s="1918"/>
      <c r="M26" s="911"/>
    </row>
    <row r="27" spans="1:13" ht="12" customHeight="1">
      <c r="K27" s="1918"/>
      <c r="M27" s="911"/>
    </row>
    <row r="28" spans="1:13">
      <c r="C28" s="908" t="s">
        <v>701</v>
      </c>
      <c r="D28" s="907">
        <v>4</v>
      </c>
      <c r="K28" s="1918"/>
      <c r="M28" s="911">
        <f>D28*K28</f>
        <v>0</v>
      </c>
    </row>
    <row r="29" spans="1:13">
      <c r="K29" s="1918"/>
      <c r="M29" s="911"/>
    </row>
    <row r="30" spans="1:13" ht="117.75" customHeight="1">
      <c r="A30" s="918">
        <v>5</v>
      </c>
      <c r="C30" s="2236" t="s">
        <v>862</v>
      </c>
      <c r="D30" s="2237"/>
      <c r="E30" s="2237"/>
      <c r="K30" s="1918"/>
      <c r="M30" s="911"/>
    </row>
    <row r="31" spans="1:13" ht="12" customHeight="1">
      <c r="K31" s="1918"/>
      <c r="M31" s="911"/>
    </row>
    <row r="32" spans="1:13">
      <c r="C32" s="908" t="s">
        <v>701</v>
      </c>
      <c r="D32" s="907">
        <v>13</v>
      </c>
      <c r="K32" s="1918"/>
      <c r="M32" s="911">
        <f>D32*K32</f>
        <v>0</v>
      </c>
    </row>
    <row r="33" spans="1:14">
      <c r="K33" s="1918"/>
      <c r="M33" s="911"/>
    </row>
    <row r="34" spans="1:14" ht="103.5" customHeight="1">
      <c r="A34" s="918">
        <v>6</v>
      </c>
      <c r="C34" s="2236" t="s">
        <v>863</v>
      </c>
      <c r="D34" s="2237"/>
      <c r="E34" s="2237"/>
      <c r="K34" s="1918"/>
      <c r="M34" s="911"/>
    </row>
    <row r="35" spans="1:14" ht="12" customHeight="1">
      <c r="K35" s="1918"/>
      <c r="M35" s="911"/>
    </row>
    <row r="36" spans="1:14">
      <c r="C36" s="908" t="s">
        <v>701</v>
      </c>
      <c r="D36" s="907">
        <v>13</v>
      </c>
      <c r="K36" s="1918"/>
      <c r="M36" s="911">
        <f>D36*K36</f>
        <v>0</v>
      </c>
    </row>
    <row r="37" spans="1:14">
      <c r="K37" s="1918"/>
      <c r="M37" s="911"/>
    </row>
    <row r="38" spans="1:14" ht="103.5" customHeight="1">
      <c r="A38" s="918">
        <v>7</v>
      </c>
      <c r="C38" s="2236" t="s">
        <v>864</v>
      </c>
      <c r="D38" s="2237"/>
      <c r="E38" s="2237"/>
      <c r="K38" s="1918"/>
      <c r="M38" s="911"/>
    </row>
    <row r="39" spans="1:14" ht="12" customHeight="1">
      <c r="K39" s="1918"/>
      <c r="M39" s="911"/>
    </row>
    <row r="40" spans="1:14">
      <c r="C40" s="908" t="s">
        <v>701</v>
      </c>
      <c r="D40" s="907">
        <v>2</v>
      </c>
      <c r="K40" s="1918"/>
      <c r="M40" s="911">
        <f>D40*K40</f>
        <v>0</v>
      </c>
    </row>
    <row r="41" spans="1:14">
      <c r="K41" s="1918"/>
      <c r="M41" s="911"/>
    </row>
    <row r="42" spans="1:14">
      <c r="K42" s="1918"/>
      <c r="M42" s="911"/>
    </row>
    <row r="43" spans="1:14">
      <c r="K43" s="1918"/>
      <c r="M43" s="911"/>
    </row>
    <row r="44" spans="1:14">
      <c r="K44" s="1918"/>
      <c r="M44" s="911"/>
    </row>
    <row r="45" spans="1:14">
      <c r="K45" s="1918"/>
      <c r="M45" s="911"/>
      <c r="N45" s="919" t="s">
        <v>808</v>
      </c>
    </row>
    <row r="46" spans="1:14" ht="28.5" customHeight="1">
      <c r="A46" s="918">
        <v>8</v>
      </c>
      <c r="C46" s="2236" t="s">
        <v>865</v>
      </c>
      <c r="D46" s="2237"/>
      <c r="E46" s="2237"/>
      <c r="K46" s="1918"/>
      <c r="M46" s="909"/>
    </row>
    <row r="47" spans="1:14">
      <c r="K47" s="1918"/>
      <c r="M47" s="909"/>
      <c r="N47" s="919"/>
    </row>
    <row r="48" spans="1:14">
      <c r="C48" s="908" t="s">
        <v>11</v>
      </c>
      <c r="D48" s="907">
        <v>10</v>
      </c>
      <c r="K48" s="1918"/>
      <c r="M48" s="911">
        <f>D48*K48</f>
        <v>0</v>
      </c>
    </row>
    <row r="49" spans="1:14">
      <c r="K49" s="1918"/>
      <c r="M49" s="911"/>
      <c r="N49" s="919"/>
    </row>
    <row r="50" spans="1:14" ht="28.5" customHeight="1">
      <c r="A50" s="918">
        <v>9</v>
      </c>
      <c r="C50" s="2236" t="s">
        <v>866</v>
      </c>
      <c r="D50" s="2237"/>
      <c r="E50" s="2237"/>
      <c r="K50" s="1918"/>
      <c r="M50" s="909"/>
    </row>
    <row r="51" spans="1:14">
      <c r="K51" s="1918"/>
      <c r="M51" s="909"/>
    </row>
    <row r="52" spans="1:14">
      <c r="C52" s="908" t="s">
        <v>701</v>
      </c>
      <c r="D52" s="907">
        <v>28</v>
      </c>
      <c r="K52" s="1918"/>
      <c r="M52" s="911">
        <f>D52*K52</f>
        <v>0</v>
      </c>
    </row>
    <row r="53" spans="1:14">
      <c r="K53" s="1918"/>
      <c r="M53" s="909"/>
      <c r="N53" s="919"/>
    </row>
    <row r="54" spans="1:14" ht="77.25" customHeight="1">
      <c r="A54" s="918">
        <v>10</v>
      </c>
      <c r="C54" s="2236" t="s">
        <v>867</v>
      </c>
      <c r="D54" s="2237"/>
      <c r="E54" s="2237"/>
      <c r="K54" s="1918"/>
      <c r="M54" s="911"/>
    </row>
    <row r="55" spans="1:14" ht="12" customHeight="1">
      <c r="K55" s="1918"/>
      <c r="M55" s="911"/>
    </row>
    <row r="56" spans="1:14">
      <c r="C56" s="908" t="s">
        <v>11</v>
      </c>
      <c r="D56" s="907">
        <v>2</v>
      </c>
      <c r="K56" s="1918"/>
      <c r="M56" s="911">
        <f>D56*K56</f>
        <v>0</v>
      </c>
    </row>
    <row r="57" spans="1:14">
      <c r="K57" s="1918"/>
      <c r="M57" s="909"/>
      <c r="N57" s="919"/>
    </row>
    <row r="58" spans="1:14" ht="79.5" customHeight="1">
      <c r="A58" s="918">
        <v>11</v>
      </c>
      <c r="C58" s="2236" t="s">
        <v>868</v>
      </c>
      <c r="D58" s="2237"/>
      <c r="E58" s="2237"/>
      <c r="K58" s="1918"/>
      <c r="M58" s="911"/>
    </row>
    <row r="59" spans="1:14" ht="12" customHeight="1">
      <c r="K59" s="1918"/>
      <c r="M59" s="911"/>
    </row>
    <row r="60" spans="1:14">
      <c r="C60" s="908" t="s">
        <v>764</v>
      </c>
      <c r="D60" s="907">
        <v>1</v>
      </c>
      <c r="K60" s="1918"/>
      <c r="M60" s="911">
        <f>D60*K60</f>
        <v>0</v>
      </c>
    </row>
    <row r="61" spans="1:14">
      <c r="K61" s="1918"/>
      <c r="M61" s="909"/>
      <c r="N61" s="919"/>
    </row>
    <row r="62" spans="1:14" ht="51.75" customHeight="1">
      <c r="A62" s="918">
        <v>12</v>
      </c>
      <c r="C62" s="2236" t="s">
        <v>869</v>
      </c>
      <c r="D62" s="2237"/>
      <c r="E62" s="2237"/>
      <c r="K62" s="1918"/>
      <c r="M62" s="911"/>
    </row>
    <row r="63" spans="1:14" ht="12" customHeight="1">
      <c r="K63" s="1918"/>
      <c r="M63" s="911"/>
    </row>
    <row r="64" spans="1:14">
      <c r="C64" s="908" t="s">
        <v>764</v>
      </c>
      <c r="D64" s="907">
        <v>1</v>
      </c>
      <c r="K64" s="1918"/>
      <c r="M64" s="911">
        <f>D64*K64</f>
        <v>0</v>
      </c>
    </row>
    <row r="65" spans="1:14">
      <c r="K65" s="1918"/>
      <c r="M65" s="909"/>
      <c r="N65" s="919"/>
    </row>
    <row r="66" spans="1:14" ht="69" customHeight="1">
      <c r="A66" s="918">
        <v>13</v>
      </c>
      <c r="C66" s="2236" t="s">
        <v>870</v>
      </c>
      <c r="D66" s="2237"/>
      <c r="E66" s="2237"/>
      <c r="K66" s="1918"/>
      <c r="M66" s="911"/>
    </row>
    <row r="67" spans="1:14" ht="12" customHeight="1">
      <c r="K67" s="1918"/>
      <c r="M67" s="911"/>
    </row>
    <row r="68" spans="1:14">
      <c r="C68" s="908" t="s">
        <v>764</v>
      </c>
      <c r="D68" s="907">
        <v>1</v>
      </c>
      <c r="K68" s="1918"/>
      <c r="M68" s="911">
        <f>D68*K68</f>
        <v>0</v>
      </c>
    </row>
    <row r="69" spans="1:14">
      <c r="K69" s="1918"/>
      <c r="M69" s="911"/>
    </row>
    <row r="70" spans="1:14" ht="54" customHeight="1">
      <c r="A70" s="918">
        <v>14</v>
      </c>
      <c r="C70" s="2236" t="s">
        <v>871</v>
      </c>
      <c r="D70" s="2237"/>
      <c r="E70" s="2237"/>
      <c r="K70" s="1918"/>
      <c r="M70" s="909"/>
    </row>
    <row r="71" spans="1:14">
      <c r="K71" s="1918"/>
      <c r="M71" s="911"/>
    </row>
    <row r="72" spans="1:14">
      <c r="C72" s="908" t="s">
        <v>764</v>
      </c>
      <c r="D72" s="907">
        <v>3</v>
      </c>
      <c r="K72" s="1918"/>
      <c r="M72" s="911">
        <f>D72*K72</f>
        <v>0</v>
      </c>
    </row>
    <row r="73" spans="1:14">
      <c r="K73" s="1918"/>
      <c r="M73" s="911"/>
    </row>
    <row r="74" spans="1:14" ht="28.5" customHeight="1">
      <c r="A74" s="918">
        <v>15</v>
      </c>
      <c r="C74" s="2236" t="s">
        <v>872</v>
      </c>
      <c r="D74" s="2237"/>
      <c r="E74" s="2237"/>
      <c r="K74" s="1918"/>
      <c r="M74" s="909"/>
    </row>
    <row r="75" spans="1:14">
      <c r="K75" s="1918"/>
      <c r="M75" s="909"/>
    </row>
    <row r="76" spans="1:14">
      <c r="C76" s="908" t="s">
        <v>856</v>
      </c>
      <c r="D76" s="907">
        <v>35</v>
      </c>
      <c r="E76" s="908" t="s">
        <v>701</v>
      </c>
      <c r="K76" s="1918"/>
      <c r="M76" s="911">
        <f>D76*K76</f>
        <v>0</v>
      </c>
    </row>
    <row r="77" spans="1:14" ht="12.75" customHeight="1">
      <c r="C77" s="920"/>
      <c r="K77" s="1918"/>
      <c r="M77" s="911"/>
    </row>
    <row r="78" spans="1:14" ht="41.25" customHeight="1">
      <c r="A78" s="918">
        <v>16</v>
      </c>
      <c r="C78" s="2236" t="s">
        <v>873</v>
      </c>
      <c r="D78" s="2237"/>
      <c r="E78" s="2237"/>
      <c r="K78" s="1918"/>
      <c r="M78" s="909"/>
    </row>
    <row r="79" spans="1:14">
      <c r="K79" s="1918"/>
      <c r="M79" s="909"/>
    </row>
    <row r="80" spans="1:14">
      <c r="C80" s="908" t="s">
        <v>856</v>
      </c>
      <c r="D80" s="907">
        <v>80</v>
      </c>
      <c r="E80" s="908" t="s">
        <v>701</v>
      </c>
      <c r="K80" s="1918"/>
      <c r="M80" s="911">
        <f>D80*K80</f>
        <v>0</v>
      </c>
    </row>
    <row r="81" spans="1:14">
      <c r="K81" s="1918"/>
      <c r="M81" s="911"/>
      <c r="N81" s="919"/>
    </row>
    <row r="82" spans="1:14" ht="27.75" customHeight="1">
      <c r="A82" s="918">
        <v>17</v>
      </c>
      <c r="C82" s="2236" t="s">
        <v>874</v>
      </c>
      <c r="D82" s="2237"/>
      <c r="E82" s="2237"/>
      <c r="K82" s="1918"/>
      <c r="M82" s="909"/>
    </row>
    <row r="83" spans="1:14">
      <c r="G83" s="907"/>
      <c r="K83" s="1918"/>
      <c r="M83" s="909"/>
    </row>
    <row r="84" spans="1:14">
      <c r="C84" s="908" t="s">
        <v>464</v>
      </c>
      <c r="D84" s="907">
        <v>1</v>
      </c>
      <c r="E84" s="908" t="s">
        <v>764</v>
      </c>
      <c r="G84" s="907"/>
      <c r="K84" s="1918"/>
      <c r="M84" s="911">
        <f>D84*K84</f>
        <v>0</v>
      </c>
      <c r="N84" s="919"/>
    </row>
    <row r="85" spans="1:14">
      <c r="K85" s="1918"/>
      <c r="M85" s="911"/>
    </row>
    <row r="86" spans="1:14" ht="15.75" customHeight="1">
      <c r="A86" s="918">
        <v>18</v>
      </c>
      <c r="C86" s="2236" t="s">
        <v>875</v>
      </c>
      <c r="D86" s="2237"/>
      <c r="E86" s="2237"/>
      <c r="K86" s="1918"/>
      <c r="M86" s="909"/>
    </row>
    <row r="87" spans="1:14">
      <c r="K87" s="1918"/>
      <c r="M87" s="911"/>
    </row>
    <row r="88" spans="1:14">
      <c r="C88" s="908" t="s">
        <v>464</v>
      </c>
      <c r="D88" s="907">
        <v>2</v>
      </c>
      <c r="E88" s="908" t="s">
        <v>764</v>
      </c>
      <c r="G88" s="907"/>
      <c r="K88" s="1918"/>
      <c r="M88" s="911">
        <f>D88*K88</f>
        <v>0</v>
      </c>
    </row>
    <row r="89" spans="1:14">
      <c r="K89" s="1918"/>
      <c r="M89" s="911"/>
    </row>
    <row r="90" spans="1:14" ht="30" customHeight="1">
      <c r="A90" s="918">
        <v>19</v>
      </c>
      <c r="C90" s="2236" t="s">
        <v>876</v>
      </c>
      <c r="D90" s="2237"/>
      <c r="E90" s="2237"/>
      <c r="K90" s="1918"/>
      <c r="M90" s="909"/>
    </row>
    <row r="91" spans="1:14">
      <c r="K91" s="1918"/>
      <c r="M91" s="911"/>
    </row>
    <row r="92" spans="1:14">
      <c r="C92" s="908" t="s">
        <v>464</v>
      </c>
      <c r="D92" s="907">
        <v>2</v>
      </c>
      <c r="E92" s="908" t="s">
        <v>764</v>
      </c>
      <c r="G92" s="907"/>
      <c r="K92" s="1918"/>
      <c r="M92" s="911">
        <f>D92*K92</f>
        <v>0</v>
      </c>
    </row>
    <row r="93" spans="1:14">
      <c r="K93" s="1918"/>
      <c r="M93" s="911"/>
    </row>
    <row r="94" spans="1:14">
      <c r="K94" s="1918"/>
      <c r="M94" s="911"/>
    </row>
    <row r="95" spans="1:14">
      <c r="K95" s="1918"/>
      <c r="M95" s="911"/>
      <c r="N95" s="919" t="s">
        <v>829</v>
      </c>
    </row>
    <row r="96" spans="1:14" ht="12.75" customHeight="1">
      <c r="A96" s="918">
        <v>20</v>
      </c>
      <c r="C96" s="2236" t="s">
        <v>877</v>
      </c>
      <c r="D96" s="2237"/>
      <c r="E96" s="2237"/>
      <c r="K96" s="1918"/>
      <c r="M96" s="909"/>
    </row>
    <row r="97" spans="1:14">
      <c r="K97" s="1918"/>
      <c r="M97" s="911"/>
    </row>
    <row r="98" spans="1:14">
      <c r="C98" s="908" t="s">
        <v>464</v>
      </c>
      <c r="D98" s="907">
        <v>2</v>
      </c>
      <c r="E98" s="908" t="s">
        <v>764</v>
      </c>
      <c r="G98" s="907"/>
      <c r="K98" s="1918"/>
      <c r="M98" s="911">
        <f>D98*K98</f>
        <v>0</v>
      </c>
    </row>
    <row r="99" spans="1:14">
      <c r="K99" s="1918"/>
      <c r="M99" s="919"/>
      <c r="N99" s="919"/>
    </row>
    <row r="100" spans="1:14" ht="27" customHeight="1">
      <c r="A100" s="918">
        <v>21</v>
      </c>
      <c r="C100" s="2236" t="s">
        <v>878</v>
      </c>
      <c r="D100" s="2237"/>
      <c r="E100" s="2237"/>
      <c r="K100" s="1918"/>
      <c r="M100" s="909"/>
    </row>
    <row r="101" spans="1:14">
      <c r="K101" s="1918"/>
      <c r="M101" s="911"/>
    </row>
    <row r="102" spans="1:14">
      <c r="C102" s="908" t="s">
        <v>764</v>
      </c>
      <c r="D102" s="907">
        <v>1</v>
      </c>
      <c r="K102" s="1918"/>
      <c r="M102" s="911">
        <f>D102*K102</f>
        <v>0</v>
      </c>
    </row>
    <row r="103" spans="1:14">
      <c r="K103" s="1918"/>
      <c r="M103" s="909"/>
    </row>
    <row r="104" spans="1:14" ht="28.5" customHeight="1">
      <c r="A104" s="918">
        <v>22</v>
      </c>
      <c r="C104" s="2236" t="s">
        <v>879</v>
      </c>
      <c r="D104" s="2237"/>
      <c r="E104" s="2237"/>
      <c r="K104" s="1918"/>
      <c r="M104" s="909"/>
    </row>
    <row r="105" spans="1:14" ht="12.75" customHeight="1">
      <c r="A105" s="918"/>
      <c r="C105" s="921"/>
      <c r="D105" s="922"/>
      <c r="E105" s="922"/>
      <c r="K105" s="1918"/>
      <c r="M105" s="909"/>
    </row>
    <row r="106" spans="1:14">
      <c r="C106" s="908" t="s">
        <v>880</v>
      </c>
      <c r="D106" s="907">
        <v>30</v>
      </c>
      <c r="K106" s="1918"/>
      <c r="M106" s="911">
        <f>D106*K106</f>
        <v>0</v>
      </c>
    </row>
    <row r="107" spans="1:14">
      <c r="K107" s="1918"/>
      <c r="M107" s="911"/>
    </row>
    <row r="108" spans="1:14" ht="27.75" customHeight="1">
      <c r="A108" s="918">
        <v>23</v>
      </c>
      <c r="C108" s="2236" t="s">
        <v>881</v>
      </c>
      <c r="D108" s="2237"/>
      <c r="E108" s="2237"/>
      <c r="K108" s="1918"/>
      <c r="M108" s="909"/>
    </row>
    <row r="109" spans="1:14">
      <c r="K109" s="1918"/>
      <c r="M109" s="909"/>
    </row>
    <row r="110" spans="1:14">
      <c r="C110" s="908" t="s">
        <v>701</v>
      </c>
      <c r="D110" s="907">
        <v>80</v>
      </c>
      <c r="K110" s="1918"/>
      <c r="M110" s="911">
        <f>D110*K110</f>
        <v>0</v>
      </c>
    </row>
    <row r="111" spans="1:14">
      <c r="K111" s="1918"/>
      <c r="M111" s="909"/>
      <c r="N111" s="919"/>
    </row>
    <row r="112" spans="1:14" ht="41.25" customHeight="1">
      <c r="A112" s="918">
        <v>24</v>
      </c>
      <c r="C112" s="2236" t="s">
        <v>882</v>
      </c>
      <c r="D112" s="2237"/>
      <c r="E112" s="2237"/>
      <c r="K112" s="1918"/>
      <c r="M112" s="909"/>
    </row>
    <row r="113" spans="1:14">
      <c r="K113" s="1918"/>
      <c r="M113" s="909"/>
    </row>
    <row r="114" spans="1:14">
      <c r="C114" s="908" t="s">
        <v>701</v>
      </c>
      <c r="D114" s="907">
        <v>80</v>
      </c>
      <c r="K114" s="1918"/>
      <c r="M114" s="911">
        <f>D114*K114</f>
        <v>0</v>
      </c>
    </row>
    <row r="115" spans="1:14">
      <c r="K115" s="1918"/>
      <c r="M115" s="909"/>
      <c r="N115" s="919"/>
    </row>
    <row r="116" spans="1:14" ht="27" customHeight="1">
      <c r="A116" s="918">
        <v>25</v>
      </c>
      <c r="C116" s="2236" t="s">
        <v>883</v>
      </c>
      <c r="D116" s="2237"/>
      <c r="E116" s="2237"/>
      <c r="K116" s="1918"/>
      <c r="M116" s="909"/>
    </row>
    <row r="117" spans="1:14">
      <c r="K117" s="1918"/>
      <c r="M117" s="909"/>
    </row>
    <row r="118" spans="1:14">
      <c r="C118" s="908" t="s">
        <v>11</v>
      </c>
      <c r="D118" s="907">
        <v>2</v>
      </c>
      <c r="K118" s="1918"/>
      <c r="M118" s="911">
        <f>D118*K118</f>
        <v>0</v>
      </c>
    </row>
    <row r="119" spans="1:14">
      <c r="K119" s="1918"/>
      <c r="M119" s="911"/>
    </row>
    <row r="120" spans="1:14" ht="27" customHeight="1">
      <c r="A120" s="918">
        <v>26</v>
      </c>
      <c r="C120" s="2236" t="s">
        <v>884</v>
      </c>
      <c r="D120" s="2237"/>
      <c r="E120" s="2237"/>
      <c r="K120" s="1918"/>
      <c r="M120" s="909"/>
    </row>
    <row r="121" spans="1:14">
      <c r="K121" s="1918"/>
      <c r="M121" s="909"/>
    </row>
    <row r="122" spans="1:14">
      <c r="C122" s="908" t="s">
        <v>885</v>
      </c>
      <c r="D122" s="907">
        <v>20</v>
      </c>
      <c r="K122" s="1918"/>
      <c r="M122" s="911">
        <f>D122*K122</f>
        <v>0</v>
      </c>
    </row>
    <row r="123" spans="1:14">
      <c r="K123" s="1918"/>
      <c r="M123" s="911"/>
    </row>
    <row r="124" spans="1:14" ht="27" customHeight="1">
      <c r="A124" s="918">
        <v>27</v>
      </c>
      <c r="C124" s="2236" t="s">
        <v>886</v>
      </c>
      <c r="D124" s="2237"/>
      <c r="E124" s="2237"/>
      <c r="K124" s="1918"/>
      <c r="M124" s="909"/>
    </row>
    <row r="125" spans="1:14">
      <c r="K125" s="1918"/>
      <c r="M125" s="909"/>
    </row>
    <row r="126" spans="1:14">
      <c r="C126" s="908" t="s">
        <v>701</v>
      </c>
      <c r="D126" s="907">
        <v>80</v>
      </c>
      <c r="K126" s="1918"/>
      <c r="M126" s="911">
        <f>D126*K126</f>
        <v>0</v>
      </c>
    </row>
    <row r="127" spans="1:14">
      <c r="K127" s="1918"/>
      <c r="M127" s="909"/>
      <c r="N127" s="919"/>
    </row>
    <row r="128" spans="1:14" ht="15.75" customHeight="1">
      <c r="A128" s="918">
        <v>28</v>
      </c>
      <c r="C128" s="2236" t="s">
        <v>887</v>
      </c>
      <c r="D128" s="2237"/>
      <c r="E128" s="2237"/>
      <c r="K128" s="1918"/>
      <c r="M128" s="909"/>
    </row>
    <row r="129" spans="1:14">
      <c r="K129" s="1918"/>
      <c r="M129" s="909"/>
    </row>
    <row r="130" spans="1:14">
      <c r="C130" s="908" t="s">
        <v>885</v>
      </c>
      <c r="D130" s="907">
        <v>18</v>
      </c>
      <c r="K130" s="1918"/>
      <c r="M130" s="911">
        <f>D130*K130</f>
        <v>0</v>
      </c>
    </row>
    <row r="131" spans="1:14">
      <c r="K131" s="1918"/>
      <c r="M131" s="911"/>
    </row>
    <row r="132" spans="1:14" ht="18" customHeight="1">
      <c r="A132" s="918">
        <v>29</v>
      </c>
      <c r="C132" s="2236" t="s">
        <v>888</v>
      </c>
      <c r="D132" s="2237"/>
      <c r="E132" s="2237"/>
      <c r="K132" s="1918"/>
      <c r="M132" s="909"/>
    </row>
    <row r="133" spans="1:14">
      <c r="K133" s="1918"/>
      <c r="M133" s="909"/>
    </row>
    <row r="134" spans="1:14">
      <c r="C134" s="908" t="s">
        <v>885</v>
      </c>
      <c r="D134" s="907">
        <v>24</v>
      </c>
      <c r="K134" s="1918"/>
      <c r="M134" s="911">
        <f>D134*K134</f>
        <v>0</v>
      </c>
    </row>
    <row r="135" spans="1:14">
      <c r="K135" s="1918"/>
      <c r="M135" s="911"/>
      <c r="N135" s="919"/>
    </row>
    <row r="136" spans="1:14" ht="13.5" customHeight="1">
      <c r="A136" s="918">
        <v>30</v>
      </c>
      <c r="C136" s="2236" t="s">
        <v>889</v>
      </c>
      <c r="D136" s="2237"/>
      <c r="E136" s="2237"/>
      <c r="K136" s="1918"/>
      <c r="M136" s="909"/>
    </row>
    <row r="137" spans="1:14">
      <c r="K137" s="1918"/>
      <c r="M137" s="909"/>
    </row>
    <row r="138" spans="1:14">
      <c r="C138" s="908" t="s">
        <v>764</v>
      </c>
      <c r="D138" s="907">
        <v>1</v>
      </c>
      <c r="K138" s="1918"/>
      <c r="M138" s="911">
        <f>D138*K138</f>
        <v>0</v>
      </c>
    </row>
    <row r="139" spans="1:14">
      <c r="K139" s="1918"/>
      <c r="M139" s="911"/>
    </row>
    <row r="140" spans="1:14" ht="32.25" customHeight="1">
      <c r="A140" s="918">
        <v>31</v>
      </c>
      <c r="C140" s="2236" t="s">
        <v>890</v>
      </c>
      <c r="D140" s="2237"/>
      <c r="E140" s="2237"/>
      <c r="K140" s="1918"/>
      <c r="M140" s="909"/>
    </row>
    <row r="141" spans="1:14">
      <c r="K141" s="1968"/>
      <c r="M141" s="909"/>
    </row>
    <row r="142" spans="1:14">
      <c r="C142" s="908" t="s">
        <v>764</v>
      </c>
      <c r="D142" s="907">
        <v>1</v>
      </c>
      <c r="K142" s="1964">
        <f>SUM(M9:M140)*0.03</f>
        <v>0</v>
      </c>
      <c r="M142" s="911">
        <f>D142*K142</f>
        <v>0</v>
      </c>
    </row>
    <row r="143" spans="1:14" ht="12.75" customHeight="1" thickBot="1">
      <c r="K143" s="1968"/>
      <c r="M143" s="911"/>
    </row>
    <row r="144" spans="1:14" ht="13.8" thickTop="1">
      <c r="C144" s="912"/>
      <c r="D144" s="913"/>
      <c r="E144" s="912"/>
      <c r="F144" s="912"/>
      <c r="G144" s="912"/>
      <c r="H144" s="912"/>
      <c r="I144" s="912"/>
      <c r="J144" s="913"/>
      <c r="K144" s="914"/>
      <c r="L144" s="914"/>
      <c r="M144" s="915"/>
    </row>
    <row r="145" spans="1:13" s="904" customFormat="1">
      <c r="A145" s="903"/>
      <c r="C145" s="904" t="s">
        <v>650</v>
      </c>
      <c r="D145" s="903"/>
      <c r="J145" s="903"/>
      <c r="K145" s="905"/>
      <c r="L145" s="905"/>
      <c r="M145" s="916">
        <f>SUM(M14:M143)</f>
        <v>0</v>
      </c>
    </row>
    <row r="146" spans="1:13" s="904" customFormat="1">
      <c r="A146" s="903"/>
      <c r="D146" s="903"/>
      <c r="J146" s="903"/>
      <c r="K146" s="905"/>
      <c r="L146" s="905"/>
      <c r="M146" s="916"/>
    </row>
    <row r="147" spans="1:13" s="904" customFormat="1">
      <c r="A147" s="903"/>
      <c r="D147" s="903"/>
      <c r="J147" s="903"/>
      <c r="K147" s="905"/>
      <c r="L147" s="905"/>
      <c r="M147" s="916"/>
    </row>
    <row r="148" spans="1:13" s="904" customFormat="1">
      <c r="A148" s="903"/>
      <c r="D148" s="903"/>
      <c r="J148" s="903"/>
      <c r="K148" s="905"/>
      <c r="L148" s="905"/>
      <c r="M148" s="916"/>
    </row>
    <row r="149" spans="1:13" s="904" customFormat="1">
      <c r="A149" s="903"/>
      <c r="D149" s="903"/>
      <c r="J149" s="903"/>
      <c r="K149" s="905"/>
      <c r="L149" s="905"/>
      <c r="M149" s="916"/>
    </row>
    <row r="150" spans="1:13" s="904" customFormat="1">
      <c r="A150" s="903"/>
      <c r="D150" s="903"/>
      <c r="J150" s="903"/>
      <c r="K150" s="905"/>
      <c r="L150" s="905"/>
      <c r="M150" s="916"/>
    </row>
    <row r="151" spans="1:13" s="904" customFormat="1">
      <c r="A151" s="903"/>
      <c r="D151" s="903"/>
      <c r="J151" s="903"/>
      <c r="K151" s="905"/>
      <c r="L151" s="905"/>
      <c r="M151" s="916"/>
    </row>
    <row r="152" spans="1:13" s="904" customFormat="1">
      <c r="A152" s="903"/>
      <c r="D152" s="903"/>
      <c r="J152" s="903"/>
      <c r="K152" s="905"/>
      <c r="L152" s="905"/>
      <c r="M152" s="916"/>
    </row>
    <row r="153" spans="1:13" s="904" customFormat="1">
      <c r="A153" s="903"/>
      <c r="D153" s="903"/>
      <c r="J153" s="903"/>
      <c r="K153" s="905"/>
      <c r="L153" s="905"/>
      <c r="M153" s="916"/>
    </row>
    <row r="154" spans="1:13" s="904" customFormat="1">
      <c r="A154" s="903"/>
      <c r="D154" s="903"/>
      <c r="J154" s="903"/>
      <c r="K154" s="905"/>
      <c r="L154" s="905"/>
      <c r="M154" s="916"/>
    </row>
    <row r="155" spans="1:13" s="904" customFormat="1">
      <c r="A155" s="903"/>
      <c r="D155" s="903"/>
      <c r="J155" s="903"/>
      <c r="K155" s="905"/>
      <c r="L155" s="905"/>
      <c r="M155" s="916"/>
    </row>
    <row r="156" spans="1:13" s="904" customFormat="1">
      <c r="A156" s="903"/>
      <c r="D156" s="903"/>
      <c r="J156" s="903"/>
      <c r="K156" s="905"/>
      <c r="L156" s="905"/>
      <c r="M156" s="916"/>
    </row>
    <row r="157" spans="1:13" s="904" customFormat="1">
      <c r="A157" s="903"/>
      <c r="D157" s="903"/>
      <c r="J157" s="903"/>
      <c r="K157" s="905"/>
      <c r="L157" s="905"/>
      <c r="M157" s="916"/>
    </row>
    <row r="158" spans="1:13" s="904" customFormat="1">
      <c r="A158" s="903"/>
      <c r="D158" s="903"/>
      <c r="J158" s="903"/>
      <c r="K158" s="905"/>
      <c r="L158" s="905"/>
      <c r="M158" s="916"/>
    </row>
    <row r="159" spans="1:13" s="904" customFormat="1">
      <c r="A159" s="903"/>
      <c r="D159" s="903"/>
      <c r="J159" s="903"/>
      <c r="K159" s="905"/>
      <c r="L159" s="905"/>
      <c r="M159" s="916"/>
    </row>
    <row r="160" spans="1:13" s="904" customFormat="1">
      <c r="A160" s="903"/>
      <c r="D160" s="903"/>
      <c r="J160" s="903"/>
      <c r="K160" s="905"/>
      <c r="L160" s="905"/>
      <c r="M160" s="916"/>
    </row>
    <row r="161" spans="1:14" s="904" customFormat="1">
      <c r="A161" s="903"/>
      <c r="D161" s="903"/>
      <c r="J161" s="903"/>
      <c r="K161" s="905"/>
      <c r="L161" s="905"/>
      <c r="M161" s="916"/>
    </row>
    <row r="162" spans="1:14" s="904" customFormat="1">
      <c r="A162" s="903"/>
      <c r="D162" s="903"/>
      <c r="J162" s="903"/>
      <c r="K162" s="905"/>
      <c r="L162" s="905"/>
      <c r="M162" s="916"/>
    </row>
    <row r="163" spans="1:14" s="904" customFormat="1">
      <c r="A163" s="903"/>
      <c r="D163" s="903"/>
      <c r="J163" s="903"/>
      <c r="K163" s="905"/>
      <c r="L163" s="905"/>
      <c r="M163" s="916"/>
      <c r="N163" s="919" t="s">
        <v>846</v>
      </c>
    </row>
    <row r="164" spans="1:14">
      <c r="M164" s="919"/>
    </row>
    <row r="165" spans="1:14">
      <c r="A165" s="903"/>
      <c r="B165" s="904"/>
      <c r="C165" s="904" t="s">
        <v>891</v>
      </c>
      <c r="D165" s="903"/>
      <c r="E165" s="904"/>
      <c r="F165" s="904"/>
      <c r="G165" s="904"/>
      <c r="H165" s="904"/>
      <c r="I165" s="904"/>
      <c r="J165" s="903"/>
      <c r="K165" s="905"/>
      <c r="L165" s="905"/>
      <c r="M165" s="906"/>
    </row>
    <row r="166" spans="1:14">
      <c r="A166" s="903"/>
      <c r="B166" s="904"/>
      <c r="C166" s="904"/>
      <c r="D166" s="903"/>
      <c r="E166" s="904"/>
      <c r="F166" s="904"/>
      <c r="G166" s="904"/>
      <c r="H166" s="904"/>
      <c r="I166" s="904"/>
      <c r="J166" s="903"/>
      <c r="K166" s="905"/>
      <c r="L166" s="905"/>
      <c r="M166" s="906"/>
    </row>
    <row r="167" spans="1:14">
      <c r="A167" s="903"/>
      <c r="B167" s="904"/>
      <c r="D167" s="903"/>
      <c r="E167" s="904"/>
      <c r="F167" s="904"/>
      <c r="G167" s="904"/>
      <c r="H167" s="904"/>
      <c r="I167" s="904"/>
      <c r="J167" s="903"/>
      <c r="K167" s="905"/>
      <c r="L167" s="905"/>
      <c r="M167" s="906"/>
    </row>
    <row r="168" spans="1:14">
      <c r="A168" s="903"/>
      <c r="B168" s="904"/>
      <c r="C168" s="904" t="s">
        <v>854</v>
      </c>
      <c r="D168" s="903"/>
      <c r="E168" s="904"/>
      <c r="F168" s="904"/>
      <c r="G168" s="904"/>
      <c r="H168" s="904"/>
      <c r="I168" s="904"/>
      <c r="J168" s="903"/>
      <c r="K168" s="905"/>
      <c r="L168" s="905"/>
      <c r="M168" s="906">
        <f>SUM(M9)</f>
        <v>0</v>
      </c>
    </row>
    <row r="169" spans="1:14">
      <c r="A169" s="903"/>
      <c r="B169" s="904"/>
      <c r="C169" s="904"/>
      <c r="D169" s="903"/>
      <c r="E169" s="904"/>
      <c r="F169" s="904"/>
      <c r="G169" s="904"/>
      <c r="H169" s="904"/>
      <c r="I169" s="904"/>
      <c r="J169" s="903"/>
      <c r="K169" s="905"/>
      <c r="L169" s="905"/>
      <c r="M169" s="906"/>
    </row>
    <row r="170" spans="1:14">
      <c r="A170" s="903"/>
      <c r="B170" s="904"/>
      <c r="C170" s="904" t="s">
        <v>892</v>
      </c>
      <c r="D170" s="903"/>
      <c r="E170" s="904"/>
      <c r="F170" s="904"/>
      <c r="G170" s="904"/>
      <c r="H170" s="904"/>
      <c r="I170" s="904"/>
      <c r="J170" s="903"/>
      <c r="K170" s="905"/>
      <c r="L170" s="905"/>
      <c r="M170" s="906">
        <f>SUM(M145)</f>
        <v>0</v>
      </c>
    </row>
    <row r="171" spans="1:14" ht="13.8" thickBot="1"/>
    <row r="172" spans="1:14" ht="13.8" thickTop="1">
      <c r="C172" s="912"/>
      <c r="D172" s="913"/>
      <c r="E172" s="912"/>
      <c r="F172" s="912"/>
      <c r="G172" s="912"/>
      <c r="H172" s="912"/>
      <c r="I172" s="912"/>
      <c r="J172" s="913"/>
      <c r="K172" s="914"/>
      <c r="L172" s="914"/>
      <c r="M172" s="923"/>
    </row>
    <row r="173" spans="1:14">
      <c r="A173" s="903"/>
      <c r="B173" s="904"/>
      <c r="C173" s="904" t="s">
        <v>650</v>
      </c>
      <c r="D173" s="903"/>
      <c r="E173" s="904"/>
      <c r="F173" s="904"/>
      <c r="G173" s="904"/>
      <c r="H173" s="904"/>
      <c r="I173" s="904"/>
      <c r="J173" s="903"/>
      <c r="K173" s="905"/>
      <c r="L173" s="905"/>
      <c r="M173" s="906">
        <f>SUM(M167:M170)</f>
        <v>0</v>
      </c>
    </row>
    <row r="174" spans="1:14">
      <c r="A174" s="903"/>
      <c r="B174" s="904"/>
      <c r="C174" s="904"/>
      <c r="D174" s="903"/>
      <c r="E174" s="904"/>
      <c r="F174" s="904"/>
      <c r="G174" s="904"/>
      <c r="H174" s="904"/>
      <c r="I174" s="904"/>
      <c r="J174" s="903"/>
      <c r="K174" s="905"/>
      <c r="L174" s="905"/>
      <c r="M174" s="906"/>
    </row>
    <row r="175" spans="1:14">
      <c r="A175" s="903"/>
      <c r="B175" s="904"/>
      <c r="C175" s="904"/>
      <c r="D175" s="903"/>
      <c r="E175" s="904"/>
      <c r="F175" s="904"/>
      <c r="G175" s="904"/>
      <c r="H175" s="904"/>
      <c r="I175" s="904"/>
      <c r="J175" s="904"/>
      <c r="K175" s="904" t="s">
        <v>34</v>
      </c>
      <c r="L175" s="903"/>
      <c r="M175" s="906">
        <f>SUM(M173*0.22)</f>
        <v>0</v>
      </c>
    </row>
    <row r="176" spans="1:14" ht="13.8" thickBot="1">
      <c r="A176" s="924"/>
      <c r="B176" s="925"/>
      <c r="C176" s="926"/>
      <c r="D176" s="927"/>
      <c r="E176" s="926"/>
      <c r="F176" s="926"/>
      <c r="G176" s="926"/>
      <c r="H176" s="926"/>
      <c r="I176" s="926"/>
      <c r="J176" s="927"/>
      <c r="K176" s="928"/>
      <c r="L176" s="928"/>
      <c r="M176" s="929"/>
    </row>
    <row r="177" spans="1:14" ht="13.8" thickTop="1">
      <c r="A177" s="903"/>
      <c r="B177" s="904"/>
      <c r="C177" s="904"/>
      <c r="D177" s="903"/>
      <c r="E177" s="904"/>
      <c r="F177" s="904"/>
      <c r="G177" s="904"/>
      <c r="H177" s="904" t="s">
        <v>650</v>
      </c>
      <c r="I177" s="904"/>
      <c r="J177" s="903"/>
      <c r="K177" s="905"/>
      <c r="L177" s="905"/>
      <c r="M177" s="906">
        <f>SUM(M173:M175)</f>
        <v>0</v>
      </c>
    </row>
    <row r="178" spans="1:14" s="930" customFormat="1">
      <c r="B178" s="931"/>
      <c r="C178" s="932"/>
      <c r="D178" s="932"/>
      <c r="E178" s="933"/>
      <c r="F178" s="934"/>
      <c r="G178" s="934"/>
      <c r="H178" s="934"/>
      <c r="I178" s="935"/>
      <c r="J178" s="936"/>
    </row>
    <row r="179" spans="1:14" s="930" customFormat="1">
      <c r="B179" s="937"/>
      <c r="C179" s="938"/>
      <c r="D179" s="939"/>
      <c r="E179" s="940"/>
      <c r="F179" s="941"/>
      <c r="G179" s="941"/>
      <c r="H179" s="941"/>
      <c r="I179" s="942"/>
    </row>
    <row r="180" spans="1:14" s="930" customFormat="1">
      <c r="B180" s="937"/>
      <c r="C180" s="938"/>
      <c r="D180" s="939"/>
      <c r="E180" s="940"/>
      <c r="F180" s="941"/>
      <c r="G180" s="941"/>
      <c r="H180" s="941"/>
      <c r="I180" s="942"/>
    </row>
    <row r="181" spans="1:14" s="930" customFormat="1">
      <c r="B181" s="937"/>
      <c r="C181" s="938"/>
      <c r="D181" s="939"/>
      <c r="E181" s="940"/>
      <c r="F181" s="941"/>
      <c r="G181" s="941"/>
      <c r="H181" s="941"/>
      <c r="I181" s="942"/>
    </row>
    <row r="182" spans="1:14" s="930" customFormat="1">
      <c r="B182" s="937"/>
      <c r="C182" s="938"/>
      <c r="D182" s="939"/>
      <c r="E182" s="940"/>
      <c r="F182" s="941"/>
      <c r="G182" s="941"/>
      <c r="H182" s="941"/>
      <c r="I182" s="942"/>
    </row>
    <row r="183" spans="1:14" s="930" customFormat="1">
      <c r="B183" s="937"/>
      <c r="C183" s="938" t="s">
        <v>44</v>
      </c>
      <c r="D183" s="939"/>
      <c r="E183" s="940"/>
      <c r="F183" s="941"/>
      <c r="G183" s="941"/>
      <c r="H183" s="941"/>
      <c r="I183" s="942"/>
    </row>
    <row r="184" spans="1:14" s="930" customFormat="1">
      <c r="B184" s="937"/>
      <c r="C184" s="938"/>
      <c r="D184" s="939"/>
      <c r="E184" s="940"/>
      <c r="F184" s="941"/>
      <c r="G184" s="941"/>
      <c r="H184" s="941"/>
      <c r="I184" s="942"/>
    </row>
    <row r="185" spans="1:14" s="930" customFormat="1">
      <c r="B185" s="937"/>
      <c r="C185" s="2240" t="s">
        <v>893</v>
      </c>
      <c r="D185" s="2241"/>
      <c r="E185" s="2241"/>
      <c r="F185" s="2241"/>
      <c r="G185" s="2241"/>
      <c r="H185" s="2241"/>
      <c r="I185" s="2241"/>
      <c r="J185" s="2241"/>
      <c r="K185" s="2242"/>
      <c r="L185" s="2242"/>
      <c r="M185" s="2242"/>
      <c r="N185" s="2242"/>
    </row>
    <row r="186" spans="1:14" s="930" customFormat="1">
      <c r="B186" s="937"/>
      <c r="C186" s="2241"/>
      <c r="D186" s="2241"/>
      <c r="E186" s="2241"/>
      <c r="F186" s="2241"/>
      <c r="G186" s="2241"/>
      <c r="H186" s="2241"/>
      <c r="I186" s="2241"/>
      <c r="J186" s="2241"/>
      <c r="K186" s="2242"/>
      <c r="L186" s="2242"/>
      <c r="M186" s="2242"/>
      <c r="N186" s="2242"/>
    </row>
    <row r="187" spans="1:14" s="930" customFormat="1">
      <c r="B187" s="937"/>
      <c r="C187" s="2241"/>
      <c r="D187" s="2241"/>
      <c r="E187" s="2241"/>
      <c r="F187" s="2241"/>
      <c r="G187" s="2241"/>
      <c r="H187" s="2241"/>
      <c r="I187" s="2241"/>
      <c r="J187" s="2241"/>
      <c r="K187" s="2242"/>
      <c r="L187" s="2242"/>
      <c r="M187" s="2242"/>
      <c r="N187" s="2242"/>
    </row>
    <row r="188" spans="1:14" s="930" customFormat="1">
      <c r="B188" s="937"/>
      <c r="C188" s="2241"/>
      <c r="D188" s="2241"/>
      <c r="E188" s="2241"/>
      <c r="F188" s="2241"/>
      <c r="G188" s="2241"/>
      <c r="H188" s="2241"/>
      <c r="I188" s="2241"/>
      <c r="J188" s="2241"/>
      <c r="K188" s="2242"/>
      <c r="L188" s="2242"/>
      <c r="M188" s="2242"/>
      <c r="N188" s="2242"/>
    </row>
    <row r="189" spans="1:14" s="930" customFormat="1">
      <c r="B189" s="937"/>
      <c r="C189" s="2241"/>
      <c r="D189" s="2241"/>
      <c r="E189" s="2241"/>
      <c r="F189" s="2241"/>
      <c r="G189" s="2241"/>
      <c r="H189" s="2241"/>
      <c r="I189" s="2241"/>
      <c r="J189" s="2241"/>
      <c r="K189" s="2242"/>
      <c r="L189" s="2242"/>
      <c r="M189" s="2242"/>
      <c r="N189" s="2242"/>
    </row>
    <row r="190" spans="1:14" s="930" customFormat="1">
      <c r="B190" s="937"/>
      <c r="C190" s="2241"/>
      <c r="D190" s="2241"/>
      <c r="E190" s="2241"/>
      <c r="F190" s="2241"/>
      <c r="G190" s="2241"/>
      <c r="H190" s="2241"/>
      <c r="I190" s="2241"/>
      <c r="J190" s="2241"/>
      <c r="K190" s="2242"/>
      <c r="L190" s="2242"/>
      <c r="M190" s="2242"/>
      <c r="N190" s="2242"/>
    </row>
    <row r="191" spans="1:14" s="930" customFormat="1">
      <c r="B191" s="937"/>
      <c r="C191" s="2241"/>
      <c r="D191" s="2241"/>
      <c r="E191" s="2241"/>
      <c r="F191" s="2241"/>
      <c r="G191" s="2241"/>
      <c r="H191" s="2241"/>
      <c r="I191" s="2241"/>
      <c r="J191" s="2241"/>
      <c r="K191" s="2242"/>
      <c r="L191" s="2242"/>
      <c r="M191" s="2242"/>
      <c r="N191" s="2242"/>
    </row>
    <row r="192" spans="1:14" s="930" customFormat="1">
      <c r="B192" s="937"/>
      <c r="C192" s="2241"/>
      <c r="D192" s="2241"/>
      <c r="E192" s="2241"/>
      <c r="F192" s="2241"/>
      <c r="G192" s="2241"/>
      <c r="H192" s="2241"/>
      <c r="I192" s="2241"/>
      <c r="J192" s="2241"/>
      <c r="K192" s="2242"/>
      <c r="L192" s="2242"/>
      <c r="M192" s="2242"/>
      <c r="N192" s="2242"/>
    </row>
    <row r="193" spans="2:14" s="930" customFormat="1">
      <c r="B193" s="937"/>
      <c r="C193" s="2241"/>
      <c r="D193" s="2241"/>
      <c r="E193" s="2241"/>
      <c r="F193" s="2241"/>
      <c r="G193" s="2241"/>
      <c r="H193" s="2241"/>
      <c r="I193" s="2241"/>
      <c r="J193" s="2241"/>
      <c r="K193" s="2242"/>
      <c r="L193" s="2242"/>
      <c r="M193" s="2242"/>
      <c r="N193" s="2242"/>
    </row>
    <row r="194" spans="2:14" s="930" customFormat="1">
      <c r="B194" s="937"/>
      <c r="C194" s="2241"/>
      <c r="D194" s="2241"/>
      <c r="E194" s="2241"/>
      <c r="F194" s="2241"/>
      <c r="G194" s="2241"/>
      <c r="H194" s="2241"/>
      <c r="I194" s="2241"/>
      <c r="J194" s="2241"/>
      <c r="K194" s="2242"/>
      <c r="L194" s="2242"/>
      <c r="M194" s="2242"/>
      <c r="N194" s="2242"/>
    </row>
    <row r="195" spans="2:14" s="930" customFormat="1" ht="15" customHeight="1">
      <c r="B195" s="937"/>
      <c r="C195" s="2241"/>
      <c r="D195" s="2241"/>
      <c r="E195" s="2241"/>
      <c r="F195" s="2241"/>
      <c r="G195" s="2241"/>
      <c r="H195" s="2241"/>
      <c r="I195" s="2241"/>
      <c r="J195" s="2241"/>
      <c r="K195" s="2242"/>
      <c r="L195" s="2242"/>
      <c r="M195" s="2242"/>
      <c r="N195" s="2242"/>
    </row>
    <row r="242" spans="14:14">
      <c r="N242" s="919" t="s">
        <v>852</v>
      </c>
    </row>
    <row r="266" spans="11:13" ht="15.6">
      <c r="K266" s="943"/>
    </row>
    <row r="268" spans="11:13" ht="15.6">
      <c r="K268" s="908"/>
      <c r="L268" s="943"/>
      <c r="M268" s="944"/>
    </row>
    <row r="318" spans="11:11" ht="15.6">
      <c r="K318" s="943"/>
    </row>
    <row r="370" spans="11:11" ht="15.6">
      <c r="K370" s="943"/>
    </row>
    <row r="381" spans="11:11" hidden="1"/>
    <row r="382" spans="11:11" hidden="1"/>
    <row r="385" spans="8:8" hidden="1"/>
    <row r="386" spans="8:8" hidden="1"/>
    <row r="389" spans="8:8">
      <c r="H389" s="907"/>
    </row>
    <row r="390" spans="8:8">
      <c r="H390" s="907"/>
    </row>
    <row r="391" spans="8:8" hidden="1"/>
    <row r="392" spans="8:8" hidden="1"/>
    <row r="428" spans="11:11" ht="15.6">
      <c r="K428" s="943"/>
    </row>
    <row r="480" spans="11:11" ht="15.6">
      <c r="K480" s="943"/>
    </row>
    <row r="493" spans="1:13" ht="13.8" thickBot="1"/>
    <row r="494" spans="1:13" ht="13.8" thickTop="1">
      <c r="C494" s="912"/>
      <c r="D494" s="913"/>
      <c r="E494" s="912"/>
      <c r="F494" s="912"/>
      <c r="G494" s="912"/>
      <c r="H494" s="912"/>
      <c r="I494" s="912"/>
      <c r="J494" s="913"/>
      <c r="K494" s="914"/>
      <c r="L494" s="914"/>
      <c r="M494" s="923"/>
    </row>
    <row r="495" spans="1:13" s="904" customFormat="1">
      <c r="A495" s="903"/>
      <c r="D495" s="903"/>
      <c r="J495" s="903"/>
      <c r="K495" s="905"/>
      <c r="L495" s="905"/>
      <c r="M495" s="906"/>
    </row>
    <row r="531" spans="11:11" ht="15.6">
      <c r="K531" s="943"/>
    </row>
    <row r="547" spans="1:13">
      <c r="A547" s="903"/>
      <c r="B547" s="904"/>
      <c r="C547" s="904"/>
      <c r="D547" s="903"/>
      <c r="E547" s="904"/>
      <c r="F547" s="904"/>
      <c r="G547" s="904"/>
      <c r="H547" s="904"/>
      <c r="I547" s="904"/>
      <c r="J547" s="903"/>
      <c r="K547" s="905"/>
      <c r="L547" s="905"/>
      <c r="M547" s="906"/>
    </row>
    <row r="548" spans="1:13">
      <c r="A548" s="903"/>
      <c r="B548" s="904"/>
      <c r="C548" s="904"/>
      <c r="D548" s="903"/>
      <c r="E548" s="904"/>
      <c r="F548" s="904"/>
      <c r="G548" s="904"/>
      <c r="H548" s="904"/>
      <c r="I548" s="904"/>
      <c r="J548" s="903"/>
      <c r="K548" s="905"/>
      <c r="L548" s="905"/>
      <c r="M548" s="906"/>
    </row>
    <row r="549" spans="1:13">
      <c r="A549" s="903"/>
      <c r="B549" s="904"/>
      <c r="C549" s="904"/>
      <c r="D549" s="903"/>
      <c r="E549" s="904"/>
      <c r="F549" s="904"/>
      <c r="G549" s="904"/>
      <c r="H549" s="904"/>
      <c r="I549" s="904"/>
      <c r="J549" s="903"/>
      <c r="K549" s="905"/>
      <c r="L549" s="905"/>
      <c r="M549" s="906"/>
    </row>
    <row r="550" spans="1:13">
      <c r="A550" s="903"/>
      <c r="B550" s="904"/>
      <c r="C550" s="904"/>
      <c r="D550" s="903"/>
      <c r="E550" s="904"/>
      <c r="F550" s="904"/>
      <c r="G550" s="904"/>
      <c r="H550" s="904"/>
      <c r="I550" s="904"/>
      <c r="J550" s="903"/>
      <c r="K550" s="905"/>
      <c r="L550" s="905"/>
      <c r="M550" s="906"/>
    </row>
    <row r="551" spans="1:13">
      <c r="A551" s="903"/>
      <c r="B551" s="904"/>
      <c r="C551" s="904"/>
      <c r="D551" s="903"/>
      <c r="E551" s="904"/>
      <c r="F551" s="904"/>
      <c r="G551" s="904"/>
      <c r="H551" s="904"/>
      <c r="I551" s="904"/>
      <c r="J551" s="903"/>
      <c r="K551" s="905"/>
      <c r="L551" s="905"/>
      <c r="M551" s="906"/>
    </row>
    <row r="553" spans="1:13" ht="13.8" thickBot="1"/>
    <row r="554" spans="1:13" ht="13.8" thickTop="1">
      <c r="C554" s="912"/>
      <c r="D554" s="913"/>
      <c r="E554" s="912"/>
      <c r="F554" s="912"/>
      <c r="G554" s="912"/>
      <c r="H554" s="912"/>
      <c r="I554" s="912"/>
      <c r="J554" s="913"/>
      <c r="K554" s="914"/>
      <c r="L554" s="914"/>
      <c r="M554" s="923"/>
    </row>
    <row r="555" spans="1:13">
      <c r="A555" s="903"/>
      <c r="B555" s="904"/>
      <c r="C555" s="904"/>
      <c r="D555" s="903"/>
      <c r="E555" s="904"/>
      <c r="F555" s="904"/>
      <c r="G555" s="904"/>
      <c r="H555" s="904"/>
      <c r="I555" s="904"/>
      <c r="J555" s="903"/>
      <c r="K555" s="905"/>
      <c r="L555" s="905"/>
      <c r="M555" s="906"/>
    </row>
    <row r="556" spans="1:13">
      <c r="A556" s="903"/>
      <c r="B556" s="904"/>
      <c r="C556" s="904"/>
      <c r="D556" s="903"/>
      <c r="E556" s="904"/>
      <c r="F556" s="904"/>
      <c r="G556" s="904"/>
      <c r="H556" s="904"/>
      <c r="I556" s="904"/>
      <c r="J556" s="904"/>
      <c r="K556" s="904"/>
      <c r="L556" s="903"/>
      <c r="M556" s="906"/>
    </row>
    <row r="557" spans="1:13" ht="13.8" thickBot="1">
      <c r="A557" s="924"/>
      <c r="B557" s="925"/>
      <c r="C557" s="926"/>
      <c r="D557" s="927"/>
      <c r="E557" s="926"/>
      <c r="F557" s="926"/>
      <c r="G557" s="926"/>
      <c r="H557" s="926"/>
      <c r="I557" s="926"/>
      <c r="J557" s="927"/>
      <c r="K557" s="928"/>
      <c r="L557" s="928"/>
      <c r="M557" s="929"/>
    </row>
    <row r="558" spans="1:13" ht="13.8" thickTop="1">
      <c r="A558" s="903"/>
      <c r="B558" s="904"/>
      <c r="C558" s="904"/>
      <c r="D558" s="903"/>
      <c r="E558" s="904"/>
      <c r="F558" s="904"/>
      <c r="G558" s="904"/>
      <c r="H558" s="904"/>
      <c r="I558" s="904"/>
      <c r="J558" s="903"/>
      <c r="K558" s="905"/>
      <c r="L558" s="905"/>
      <c r="M558" s="906"/>
    </row>
    <row r="584" spans="1:13" ht="15.6">
      <c r="K584" s="943"/>
    </row>
    <row r="586" spans="1:13">
      <c r="K586" s="908"/>
    </row>
    <row r="588" spans="1:13" s="904" customFormat="1">
      <c r="M588" s="945"/>
    </row>
    <row r="589" spans="1:13" s="904" customFormat="1">
      <c r="M589" s="945"/>
    </row>
    <row r="590" spans="1:13" s="904" customFormat="1">
      <c r="M590" s="945"/>
    </row>
    <row r="591" spans="1:13">
      <c r="A591" s="908"/>
      <c r="D591" s="908"/>
      <c r="J591" s="908"/>
      <c r="K591" s="908"/>
      <c r="L591" s="908"/>
      <c r="M591" s="946"/>
    </row>
    <row r="592" spans="1:13">
      <c r="A592" s="908"/>
      <c r="D592" s="908"/>
      <c r="J592" s="908"/>
      <c r="K592" s="908"/>
      <c r="L592" s="908"/>
      <c r="M592" s="946"/>
    </row>
    <row r="593" spans="1:13">
      <c r="A593" s="908"/>
      <c r="D593" s="908"/>
      <c r="J593" s="908"/>
      <c r="K593" s="908"/>
      <c r="L593" s="908"/>
      <c r="M593" s="946"/>
    </row>
    <row r="594" spans="1:13" s="904" customFormat="1">
      <c r="M594" s="945"/>
    </row>
    <row r="595" spans="1:13" s="904" customFormat="1">
      <c r="M595" s="945"/>
    </row>
    <row r="596" spans="1:13" s="925" customFormat="1">
      <c r="M596" s="947"/>
    </row>
    <row r="597" spans="1:13" s="904" customFormat="1">
      <c r="M597" s="945"/>
    </row>
  </sheetData>
  <sheetProtection algorithmName="SHA-512" hashValue="yOMUAqFfz44VFzLlJva/62hSVFwyuXveUiA25/XQYq0/OuamCeSVcQ9Le7bAQwEW2juA9SKv+DmmVwUR2JS+Wg==" saltValue="1ABPpQ/gU7LkFdwJ++I2gg==" spinCount="100000" sheet="1" objects="1" scenarios="1" selectLockedCells="1"/>
  <mergeCells count="32">
    <mergeCell ref="C140:E140"/>
    <mergeCell ref="C185:N195"/>
    <mergeCell ref="C116:E116"/>
    <mergeCell ref="C120:E120"/>
    <mergeCell ref="C124:E124"/>
    <mergeCell ref="C128:E128"/>
    <mergeCell ref="C132:E132"/>
    <mergeCell ref="C136:E136"/>
    <mergeCell ref="C112:E112"/>
    <mergeCell ref="C66:E66"/>
    <mergeCell ref="C70:E70"/>
    <mergeCell ref="C74:E74"/>
    <mergeCell ref="C78:E78"/>
    <mergeCell ref="C82:E82"/>
    <mergeCell ref="C86:E86"/>
    <mergeCell ref="C90:E90"/>
    <mergeCell ref="C96:E96"/>
    <mergeCell ref="C100:E100"/>
    <mergeCell ref="C104:E104"/>
    <mergeCell ref="C108:E108"/>
    <mergeCell ref="C62:E62"/>
    <mergeCell ref="C14:E14"/>
    <mergeCell ref="C18:E18"/>
    <mergeCell ref="C22:E22"/>
    <mergeCell ref="C26:E26"/>
    <mergeCell ref="C30:E30"/>
    <mergeCell ref="C34:E34"/>
    <mergeCell ref="C38:E38"/>
    <mergeCell ref="C46:E46"/>
    <mergeCell ref="C50:E50"/>
    <mergeCell ref="C54:E54"/>
    <mergeCell ref="C58:E58"/>
  </mergeCells>
  <dataValidations count="1">
    <dataValidation type="custom" allowBlank="1" showInputMessage="1" showErrorMessage="1" error="Ceno na e.m. je potrebno vnesti na dve decimalni mesti " sqref="K7 K16:K140">
      <formula1>K7=ROUND(K7,2)</formula1>
    </dataValidation>
  </dataValidations>
  <printOptions horizontalCentered="1"/>
  <pageMargins left="0.35433070866141736" right="0.11811023622047245" top="0.74803149606299213" bottom="0.74803149606299213" header="0.51181102362204722" footer="0.51181102362204722"/>
  <pageSetup paperSize="9" scale="66" orientation="portrait" r:id="rId1"/>
  <headerFooter alignWithMargins="0"/>
  <rowBreaks count="7" manualBreakCount="7">
    <brk id="99" max="13" man="1"/>
    <brk id="164" max="13" man="1"/>
    <brk id="269" max="16383" man="1"/>
    <brk id="321" max="16383" man="1"/>
    <brk id="373" max="16383" man="1"/>
    <brk id="431" max="16383" man="1"/>
    <brk id="4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602"/>
  <sheetViews>
    <sheetView view="pageBreakPreview" zoomScaleNormal="100" zoomScaleSheetLayoutView="100" workbookViewId="0">
      <selection activeCell="K6" sqref="K6:K152"/>
    </sheetView>
  </sheetViews>
  <sheetFormatPr defaultColWidth="13.6640625" defaultRowHeight="13.2"/>
  <cols>
    <col min="1" max="1" width="3.88671875" style="907" customWidth="1"/>
    <col min="2" max="2" width="1.44140625" style="908" customWidth="1"/>
    <col min="3" max="3" width="22.6640625" style="908" customWidth="1"/>
    <col min="4" max="4" width="10.88671875" style="907" customWidth="1"/>
    <col min="5" max="5" width="8.33203125" style="908" customWidth="1"/>
    <col min="6" max="6" width="1.44140625" style="908" customWidth="1"/>
    <col min="7" max="7" width="5.6640625" style="908" customWidth="1"/>
    <col min="8" max="8" width="2.44140625" style="908" customWidth="1"/>
    <col min="9" max="9" width="3.33203125" style="908" hidden="1" customWidth="1"/>
    <col min="10" max="10" width="5" style="907" hidden="1" customWidth="1"/>
    <col min="11" max="11" width="12.88671875" style="909" customWidth="1"/>
    <col min="12" max="12" width="1.109375" style="909" customWidth="1"/>
    <col min="13" max="13" width="20.109375" style="910" customWidth="1"/>
    <col min="14" max="14" width="17.44140625" style="908" customWidth="1"/>
    <col min="15" max="256" width="13.6640625" style="908"/>
    <col min="257" max="257" width="3.88671875" style="908" customWidth="1"/>
    <col min="258" max="258" width="1.44140625" style="908" customWidth="1"/>
    <col min="259" max="259" width="22.6640625" style="908" customWidth="1"/>
    <col min="260" max="260" width="10.88671875" style="908" customWidth="1"/>
    <col min="261" max="261" width="8.33203125" style="908" customWidth="1"/>
    <col min="262" max="262" width="1.44140625" style="908" customWidth="1"/>
    <col min="263" max="263" width="5.6640625" style="908" customWidth="1"/>
    <col min="264" max="264" width="2.44140625" style="908" customWidth="1"/>
    <col min="265" max="266" width="0" style="908" hidden="1" customWidth="1"/>
    <col min="267" max="267" width="12.88671875" style="908" customWidth="1"/>
    <col min="268" max="268" width="1.109375" style="908" customWidth="1"/>
    <col min="269" max="269" width="20.109375" style="908" customWidth="1"/>
    <col min="270" max="270" width="17.44140625" style="908" customWidth="1"/>
    <col min="271" max="512" width="13.6640625" style="908"/>
    <col min="513" max="513" width="3.88671875" style="908" customWidth="1"/>
    <col min="514" max="514" width="1.44140625" style="908" customWidth="1"/>
    <col min="515" max="515" width="22.6640625" style="908" customWidth="1"/>
    <col min="516" max="516" width="10.88671875" style="908" customWidth="1"/>
    <col min="517" max="517" width="8.33203125" style="908" customWidth="1"/>
    <col min="518" max="518" width="1.44140625" style="908" customWidth="1"/>
    <col min="519" max="519" width="5.6640625" style="908" customWidth="1"/>
    <col min="520" max="520" width="2.44140625" style="908" customWidth="1"/>
    <col min="521" max="522" width="0" style="908" hidden="1" customWidth="1"/>
    <col min="523" max="523" width="12.88671875" style="908" customWidth="1"/>
    <col min="524" max="524" width="1.109375" style="908" customWidth="1"/>
    <col min="525" max="525" width="20.109375" style="908" customWidth="1"/>
    <col min="526" max="526" width="17.44140625" style="908" customWidth="1"/>
    <col min="527" max="768" width="13.6640625" style="908"/>
    <col min="769" max="769" width="3.88671875" style="908" customWidth="1"/>
    <col min="770" max="770" width="1.44140625" style="908" customWidth="1"/>
    <col min="771" max="771" width="22.6640625" style="908" customWidth="1"/>
    <col min="772" max="772" width="10.88671875" style="908" customWidth="1"/>
    <col min="773" max="773" width="8.33203125" style="908" customWidth="1"/>
    <col min="774" max="774" width="1.44140625" style="908" customWidth="1"/>
    <col min="775" max="775" width="5.6640625" style="908" customWidth="1"/>
    <col min="776" max="776" width="2.44140625" style="908" customWidth="1"/>
    <col min="777" max="778" width="0" style="908" hidden="1" customWidth="1"/>
    <col min="779" max="779" width="12.88671875" style="908" customWidth="1"/>
    <col min="780" max="780" width="1.109375" style="908" customWidth="1"/>
    <col min="781" max="781" width="20.109375" style="908" customWidth="1"/>
    <col min="782" max="782" width="17.44140625" style="908" customWidth="1"/>
    <col min="783" max="1024" width="13.6640625" style="908"/>
    <col min="1025" max="1025" width="3.88671875" style="908" customWidth="1"/>
    <col min="1026" max="1026" width="1.44140625" style="908" customWidth="1"/>
    <col min="1027" max="1027" width="22.6640625" style="908" customWidth="1"/>
    <col min="1028" max="1028" width="10.88671875" style="908" customWidth="1"/>
    <col min="1029" max="1029" width="8.33203125" style="908" customWidth="1"/>
    <col min="1030" max="1030" width="1.44140625" style="908" customWidth="1"/>
    <col min="1031" max="1031" width="5.6640625" style="908" customWidth="1"/>
    <col min="1032" max="1032" width="2.44140625" style="908" customWidth="1"/>
    <col min="1033" max="1034" width="0" style="908" hidden="1" customWidth="1"/>
    <col min="1035" max="1035" width="12.88671875" style="908" customWidth="1"/>
    <col min="1036" max="1036" width="1.109375" style="908" customWidth="1"/>
    <col min="1037" max="1037" width="20.109375" style="908" customWidth="1"/>
    <col min="1038" max="1038" width="17.44140625" style="908" customWidth="1"/>
    <col min="1039" max="1280" width="13.6640625" style="908"/>
    <col min="1281" max="1281" width="3.88671875" style="908" customWidth="1"/>
    <col min="1282" max="1282" width="1.44140625" style="908" customWidth="1"/>
    <col min="1283" max="1283" width="22.6640625" style="908" customWidth="1"/>
    <col min="1284" max="1284" width="10.88671875" style="908" customWidth="1"/>
    <col min="1285" max="1285" width="8.33203125" style="908" customWidth="1"/>
    <col min="1286" max="1286" width="1.44140625" style="908" customWidth="1"/>
    <col min="1287" max="1287" width="5.6640625" style="908" customWidth="1"/>
    <col min="1288" max="1288" width="2.44140625" style="908" customWidth="1"/>
    <col min="1289" max="1290" width="0" style="908" hidden="1" customWidth="1"/>
    <col min="1291" max="1291" width="12.88671875" style="908" customWidth="1"/>
    <col min="1292" max="1292" width="1.109375" style="908" customWidth="1"/>
    <col min="1293" max="1293" width="20.109375" style="908" customWidth="1"/>
    <col min="1294" max="1294" width="17.44140625" style="908" customWidth="1"/>
    <col min="1295" max="1536" width="13.6640625" style="908"/>
    <col min="1537" max="1537" width="3.88671875" style="908" customWidth="1"/>
    <col min="1538" max="1538" width="1.44140625" style="908" customWidth="1"/>
    <col min="1539" max="1539" width="22.6640625" style="908" customWidth="1"/>
    <col min="1540" max="1540" width="10.88671875" style="908" customWidth="1"/>
    <col min="1541" max="1541" width="8.33203125" style="908" customWidth="1"/>
    <col min="1542" max="1542" width="1.44140625" style="908" customWidth="1"/>
    <col min="1543" max="1543" width="5.6640625" style="908" customWidth="1"/>
    <col min="1544" max="1544" width="2.44140625" style="908" customWidth="1"/>
    <col min="1545" max="1546" width="0" style="908" hidden="1" customWidth="1"/>
    <col min="1547" max="1547" width="12.88671875" style="908" customWidth="1"/>
    <col min="1548" max="1548" width="1.109375" style="908" customWidth="1"/>
    <col min="1549" max="1549" width="20.109375" style="908" customWidth="1"/>
    <col min="1550" max="1550" width="17.44140625" style="908" customWidth="1"/>
    <col min="1551" max="1792" width="13.6640625" style="908"/>
    <col min="1793" max="1793" width="3.88671875" style="908" customWidth="1"/>
    <col min="1794" max="1794" width="1.44140625" style="908" customWidth="1"/>
    <col min="1795" max="1795" width="22.6640625" style="908" customWidth="1"/>
    <col min="1796" max="1796" width="10.88671875" style="908" customWidth="1"/>
    <col min="1797" max="1797" width="8.33203125" style="908" customWidth="1"/>
    <col min="1798" max="1798" width="1.44140625" style="908" customWidth="1"/>
    <col min="1799" max="1799" width="5.6640625" style="908" customWidth="1"/>
    <col min="1800" max="1800" width="2.44140625" style="908" customWidth="1"/>
    <col min="1801" max="1802" width="0" style="908" hidden="1" customWidth="1"/>
    <col min="1803" max="1803" width="12.88671875" style="908" customWidth="1"/>
    <col min="1804" max="1804" width="1.109375" style="908" customWidth="1"/>
    <col min="1805" max="1805" width="20.109375" style="908" customWidth="1"/>
    <col min="1806" max="1806" width="17.44140625" style="908" customWidth="1"/>
    <col min="1807" max="2048" width="13.6640625" style="908"/>
    <col min="2049" max="2049" width="3.88671875" style="908" customWidth="1"/>
    <col min="2050" max="2050" width="1.44140625" style="908" customWidth="1"/>
    <col min="2051" max="2051" width="22.6640625" style="908" customWidth="1"/>
    <col min="2052" max="2052" width="10.88671875" style="908" customWidth="1"/>
    <col min="2053" max="2053" width="8.33203125" style="908" customWidth="1"/>
    <col min="2054" max="2054" width="1.44140625" style="908" customWidth="1"/>
    <col min="2055" max="2055" width="5.6640625" style="908" customWidth="1"/>
    <col min="2056" max="2056" width="2.44140625" style="908" customWidth="1"/>
    <col min="2057" max="2058" width="0" style="908" hidden="1" customWidth="1"/>
    <col min="2059" max="2059" width="12.88671875" style="908" customWidth="1"/>
    <col min="2060" max="2060" width="1.109375" style="908" customWidth="1"/>
    <col min="2061" max="2061" width="20.109375" style="908" customWidth="1"/>
    <col min="2062" max="2062" width="17.44140625" style="908" customWidth="1"/>
    <col min="2063" max="2304" width="13.6640625" style="908"/>
    <col min="2305" max="2305" width="3.88671875" style="908" customWidth="1"/>
    <col min="2306" max="2306" width="1.44140625" style="908" customWidth="1"/>
    <col min="2307" max="2307" width="22.6640625" style="908" customWidth="1"/>
    <col min="2308" max="2308" width="10.88671875" style="908" customWidth="1"/>
    <col min="2309" max="2309" width="8.33203125" style="908" customWidth="1"/>
    <col min="2310" max="2310" width="1.44140625" style="908" customWidth="1"/>
    <col min="2311" max="2311" width="5.6640625" style="908" customWidth="1"/>
    <col min="2312" max="2312" width="2.44140625" style="908" customWidth="1"/>
    <col min="2313" max="2314" width="0" style="908" hidden="1" customWidth="1"/>
    <col min="2315" max="2315" width="12.88671875" style="908" customWidth="1"/>
    <col min="2316" max="2316" width="1.109375" style="908" customWidth="1"/>
    <col min="2317" max="2317" width="20.109375" style="908" customWidth="1"/>
    <col min="2318" max="2318" width="17.44140625" style="908" customWidth="1"/>
    <col min="2319" max="2560" width="13.6640625" style="908"/>
    <col min="2561" max="2561" width="3.88671875" style="908" customWidth="1"/>
    <col min="2562" max="2562" width="1.44140625" style="908" customWidth="1"/>
    <col min="2563" max="2563" width="22.6640625" style="908" customWidth="1"/>
    <col min="2564" max="2564" width="10.88671875" style="908" customWidth="1"/>
    <col min="2565" max="2565" width="8.33203125" style="908" customWidth="1"/>
    <col min="2566" max="2566" width="1.44140625" style="908" customWidth="1"/>
    <col min="2567" max="2567" width="5.6640625" style="908" customWidth="1"/>
    <col min="2568" max="2568" width="2.44140625" style="908" customWidth="1"/>
    <col min="2569" max="2570" width="0" style="908" hidden="1" customWidth="1"/>
    <col min="2571" max="2571" width="12.88671875" style="908" customWidth="1"/>
    <col min="2572" max="2572" width="1.109375" style="908" customWidth="1"/>
    <col min="2573" max="2573" width="20.109375" style="908" customWidth="1"/>
    <col min="2574" max="2574" width="17.44140625" style="908" customWidth="1"/>
    <col min="2575" max="2816" width="13.6640625" style="908"/>
    <col min="2817" max="2817" width="3.88671875" style="908" customWidth="1"/>
    <col min="2818" max="2818" width="1.44140625" style="908" customWidth="1"/>
    <col min="2819" max="2819" width="22.6640625" style="908" customWidth="1"/>
    <col min="2820" max="2820" width="10.88671875" style="908" customWidth="1"/>
    <col min="2821" max="2821" width="8.33203125" style="908" customWidth="1"/>
    <col min="2822" max="2822" width="1.44140625" style="908" customWidth="1"/>
    <col min="2823" max="2823" width="5.6640625" style="908" customWidth="1"/>
    <col min="2824" max="2824" width="2.44140625" style="908" customWidth="1"/>
    <col min="2825" max="2826" width="0" style="908" hidden="1" customWidth="1"/>
    <col min="2827" max="2827" width="12.88671875" style="908" customWidth="1"/>
    <col min="2828" max="2828" width="1.109375" style="908" customWidth="1"/>
    <col min="2829" max="2829" width="20.109375" style="908" customWidth="1"/>
    <col min="2830" max="2830" width="17.44140625" style="908" customWidth="1"/>
    <col min="2831" max="3072" width="13.6640625" style="908"/>
    <col min="3073" max="3073" width="3.88671875" style="908" customWidth="1"/>
    <col min="3074" max="3074" width="1.44140625" style="908" customWidth="1"/>
    <col min="3075" max="3075" width="22.6640625" style="908" customWidth="1"/>
    <col min="3076" max="3076" width="10.88671875" style="908" customWidth="1"/>
    <col min="3077" max="3077" width="8.33203125" style="908" customWidth="1"/>
    <col min="3078" max="3078" width="1.44140625" style="908" customWidth="1"/>
    <col min="3079" max="3079" width="5.6640625" style="908" customWidth="1"/>
    <col min="3080" max="3080" width="2.44140625" style="908" customWidth="1"/>
    <col min="3081" max="3082" width="0" style="908" hidden="1" customWidth="1"/>
    <col min="3083" max="3083" width="12.88671875" style="908" customWidth="1"/>
    <col min="3084" max="3084" width="1.109375" style="908" customWidth="1"/>
    <col min="3085" max="3085" width="20.109375" style="908" customWidth="1"/>
    <col min="3086" max="3086" width="17.44140625" style="908" customWidth="1"/>
    <col min="3087" max="3328" width="13.6640625" style="908"/>
    <col min="3329" max="3329" width="3.88671875" style="908" customWidth="1"/>
    <col min="3330" max="3330" width="1.44140625" style="908" customWidth="1"/>
    <col min="3331" max="3331" width="22.6640625" style="908" customWidth="1"/>
    <col min="3332" max="3332" width="10.88671875" style="908" customWidth="1"/>
    <col min="3333" max="3333" width="8.33203125" style="908" customWidth="1"/>
    <col min="3334" max="3334" width="1.44140625" style="908" customWidth="1"/>
    <col min="3335" max="3335" width="5.6640625" style="908" customWidth="1"/>
    <col min="3336" max="3336" width="2.44140625" style="908" customWidth="1"/>
    <col min="3337" max="3338" width="0" style="908" hidden="1" customWidth="1"/>
    <col min="3339" max="3339" width="12.88671875" style="908" customWidth="1"/>
    <col min="3340" max="3340" width="1.109375" style="908" customWidth="1"/>
    <col min="3341" max="3341" width="20.109375" style="908" customWidth="1"/>
    <col min="3342" max="3342" width="17.44140625" style="908" customWidth="1"/>
    <col min="3343" max="3584" width="13.6640625" style="908"/>
    <col min="3585" max="3585" width="3.88671875" style="908" customWidth="1"/>
    <col min="3586" max="3586" width="1.44140625" style="908" customWidth="1"/>
    <col min="3587" max="3587" width="22.6640625" style="908" customWidth="1"/>
    <col min="3588" max="3588" width="10.88671875" style="908" customWidth="1"/>
    <col min="3589" max="3589" width="8.33203125" style="908" customWidth="1"/>
    <col min="3590" max="3590" width="1.44140625" style="908" customWidth="1"/>
    <col min="3591" max="3591" width="5.6640625" style="908" customWidth="1"/>
    <col min="3592" max="3592" width="2.44140625" style="908" customWidth="1"/>
    <col min="3593" max="3594" width="0" style="908" hidden="1" customWidth="1"/>
    <col min="3595" max="3595" width="12.88671875" style="908" customWidth="1"/>
    <col min="3596" max="3596" width="1.109375" style="908" customWidth="1"/>
    <col min="3597" max="3597" width="20.109375" style="908" customWidth="1"/>
    <col min="3598" max="3598" width="17.44140625" style="908" customWidth="1"/>
    <col min="3599" max="3840" width="13.6640625" style="908"/>
    <col min="3841" max="3841" width="3.88671875" style="908" customWidth="1"/>
    <col min="3842" max="3842" width="1.44140625" style="908" customWidth="1"/>
    <col min="3843" max="3843" width="22.6640625" style="908" customWidth="1"/>
    <col min="3844" max="3844" width="10.88671875" style="908" customWidth="1"/>
    <col min="3845" max="3845" width="8.33203125" style="908" customWidth="1"/>
    <col min="3846" max="3846" width="1.44140625" style="908" customWidth="1"/>
    <col min="3847" max="3847" width="5.6640625" style="908" customWidth="1"/>
    <col min="3848" max="3848" width="2.44140625" style="908" customWidth="1"/>
    <col min="3849" max="3850" width="0" style="908" hidden="1" customWidth="1"/>
    <col min="3851" max="3851" width="12.88671875" style="908" customWidth="1"/>
    <col min="3852" max="3852" width="1.109375" style="908" customWidth="1"/>
    <col min="3853" max="3853" width="20.109375" style="908" customWidth="1"/>
    <col min="3854" max="3854" width="17.44140625" style="908" customWidth="1"/>
    <col min="3855" max="4096" width="13.6640625" style="908"/>
    <col min="4097" max="4097" width="3.88671875" style="908" customWidth="1"/>
    <col min="4098" max="4098" width="1.44140625" style="908" customWidth="1"/>
    <col min="4099" max="4099" width="22.6640625" style="908" customWidth="1"/>
    <col min="4100" max="4100" width="10.88671875" style="908" customWidth="1"/>
    <col min="4101" max="4101" width="8.33203125" style="908" customWidth="1"/>
    <col min="4102" max="4102" width="1.44140625" style="908" customWidth="1"/>
    <col min="4103" max="4103" width="5.6640625" style="908" customWidth="1"/>
    <col min="4104" max="4104" width="2.44140625" style="908" customWidth="1"/>
    <col min="4105" max="4106" width="0" style="908" hidden="1" customWidth="1"/>
    <col min="4107" max="4107" width="12.88671875" style="908" customWidth="1"/>
    <col min="4108" max="4108" width="1.109375" style="908" customWidth="1"/>
    <col min="4109" max="4109" width="20.109375" style="908" customWidth="1"/>
    <col min="4110" max="4110" width="17.44140625" style="908" customWidth="1"/>
    <col min="4111" max="4352" width="13.6640625" style="908"/>
    <col min="4353" max="4353" width="3.88671875" style="908" customWidth="1"/>
    <col min="4354" max="4354" width="1.44140625" style="908" customWidth="1"/>
    <col min="4355" max="4355" width="22.6640625" style="908" customWidth="1"/>
    <col min="4356" max="4356" width="10.88671875" style="908" customWidth="1"/>
    <col min="4357" max="4357" width="8.33203125" style="908" customWidth="1"/>
    <col min="4358" max="4358" width="1.44140625" style="908" customWidth="1"/>
    <col min="4359" max="4359" width="5.6640625" style="908" customWidth="1"/>
    <col min="4360" max="4360" width="2.44140625" style="908" customWidth="1"/>
    <col min="4361" max="4362" width="0" style="908" hidden="1" customWidth="1"/>
    <col min="4363" max="4363" width="12.88671875" style="908" customWidth="1"/>
    <col min="4364" max="4364" width="1.109375" style="908" customWidth="1"/>
    <col min="4365" max="4365" width="20.109375" style="908" customWidth="1"/>
    <col min="4366" max="4366" width="17.44140625" style="908" customWidth="1"/>
    <col min="4367" max="4608" width="13.6640625" style="908"/>
    <col min="4609" max="4609" width="3.88671875" style="908" customWidth="1"/>
    <col min="4610" max="4610" width="1.44140625" style="908" customWidth="1"/>
    <col min="4611" max="4611" width="22.6640625" style="908" customWidth="1"/>
    <col min="4612" max="4612" width="10.88671875" style="908" customWidth="1"/>
    <col min="4613" max="4613" width="8.33203125" style="908" customWidth="1"/>
    <col min="4614" max="4614" width="1.44140625" style="908" customWidth="1"/>
    <col min="4615" max="4615" width="5.6640625" style="908" customWidth="1"/>
    <col min="4616" max="4616" width="2.44140625" style="908" customWidth="1"/>
    <col min="4617" max="4618" width="0" style="908" hidden="1" customWidth="1"/>
    <col min="4619" max="4619" width="12.88671875" style="908" customWidth="1"/>
    <col min="4620" max="4620" width="1.109375" style="908" customWidth="1"/>
    <col min="4621" max="4621" width="20.109375" style="908" customWidth="1"/>
    <col min="4622" max="4622" width="17.44140625" style="908" customWidth="1"/>
    <col min="4623" max="4864" width="13.6640625" style="908"/>
    <col min="4865" max="4865" width="3.88671875" style="908" customWidth="1"/>
    <col min="4866" max="4866" width="1.44140625" style="908" customWidth="1"/>
    <col min="4867" max="4867" width="22.6640625" style="908" customWidth="1"/>
    <col min="4868" max="4868" width="10.88671875" style="908" customWidth="1"/>
    <col min="4869" max="4869" width="8.33203125" style="908" customWidth="1"/>
    <col min="4870" max="4870" width="1.44140625" style="908" customWidth="1"/>
    <col min="4871" max="4871" width="5.6640625" style="908" customWidth="1"/>
    <col min="4872" max="4872" width="2.44140625" style="908" customWidth="1"/>
    <col min="4873" max="4874" width="0" style="908" hidden="1" customWidth="1"/>
    <col min="4875" max="4875" width="12.88671875" style="908" customWidth="1"/>
    <col min="4876" max="4876" width="1.109375" style="908" customWidth="1"/>
    <col min="4877" max="4877" width="20.109375" style="908" customWidth="1"/>
    <col min="4878" max="4878" width="17.44140625" style="908" customWidth="1"/>
    <col min="4879" max="5120" width="13.6640625" style="908"/>
    <col min="5121" max="5121" width="3.88671875" style="908" customWidth="1"/>
    <col min="5122" max="5122" width="1.44140625" style="908" customWidth="1"/>
    <col min="5123" max="5123" width="22.6640625" style="908" customWidth="1"/>
    <col min="5124" max="5124" width="10.88671875" style="908" customWidth="1"/>
    <col min="5125" max="5125" width="8.33203125" style="908" customWidth="1"/>
    <col min="5126" max="5126" width="1.44140625" style="908" customWidth="1"/>
    <col min="5127" max="5127" width="5.6640625" style="908" customWidth="1"/>
    <col min="5128" max="5128" width="2.44140625" style="908" customWidth="1"/>
    <col min="5129" max="5130" width="0" style="908" hidden="1" customWidth="1"/>
    <col min="5131" max="5131" width="12.88671875" style="908" customWidth="1"/>
    <col min="5132" max="5132" width="1.109375" style="908" customWidth="1"/>
    <col min="5133" max="5133" width="20.109375" style="908" customWidth="1"/>
    <col min="5134" max="5134" width="17.44140625" style="908" customWidth="1"/>
    <col min="5135" max="5376" width="13.6640625" style="908"/>
    <col min="5377" max="5377" width="3.88671875" style="908" customWidth="1"/>
    <col min="5378" max="5378" width="1.44140625" style="908" customWidth="1"/>
    <col min="5379" max="5379" width="22.6640625" style="908" customWidth="1"/>
    <col min="5380" max="5380" width="10.88671875" style="908" customWidth="1"/>
    <col min="5381" max="5381" width="8.33203125" style="908" customWidth="1"/>
    <col min="5382" max="5382" width="1.44140625" style="908" customWidth="1"/>
    <col min="5383" max="5383" width="5.6640625" style="908" customWidth="1"/>
    <col min="5384" max="5384" width="2.44140625" style="908" customWidth="1"/>
    <col min="5385" max="5386" width="0" style="908" hidden="1" customWidth="1"/>
    <col min="5387" max="5387" width="12.88671875" style="908" customWidth="1"/>
    <col min="5388" max="5388" width="1.109375" style="908" customWidth="1"/>
    <col min="5389" max="5389" width="20.109375" style="908" customWidth="1"/>
    <col min="5390" max="5390" width="17.44140625" style="908" customWidth="1"/>
    <col min="5391" max="5632" width="13.6640625" style="908"/>
    <col min="5633" max="5633" width="3.88671875" style="908" customWidth="1"/>
    <col min="5634" max="5634" width="1.44140625" style="908" customWidth="1"/>
    <col min="5635" max="5635" width="22.6640625" style="908" customWidth="1"/>
    <col min="5636" max="5636" width="10.88671875" style="908" customWidth="1"/>
    <col min="5637" max="5637" width="8.33203125" style="908" customWidth="1"/>
    <col min="5638" max="5638" width="1.44140625" style="908" customWidth="1"/>
    <col min="5639" max="5639" width="5.6640625" style="908" customWidth="1"/>
    <col min="5640" max="5640" width="2.44140625" style="908" customWidth="1"/>
    <col min="5641" max="5642" width="0" style="908" hidden="1" customWidth="1"/>
    <col min="5643" max="5643" width="12.88671875" style="908" customWidth="1"/>
    <col min="5644" max="5644" width="1.109375" style="908" customWidth="1"/>
    <col min="5645" max="5645" width="20.109375" style="908" customWidth="1"/>
    <col min="5646" max="5646" width="17.44140625" style="908" customWidth="1"/>
    <col min="5647" max="5888" width="13.6640625" style="908"/>
    <col min="5889" max="5889" width="3.88671875" style="908" customWidth="1"/>
    <col min="5890" max="5890" width="1.44140625" style="908" customWidth="1"/>
    <col min="5891" max="5891" width="22.6640625" style="908" customWidth="1"/>
    <col min="5892" max="5892" width="10.88671875" style="908" customWidth="1"/>
    <col min="5893" max="5893" width="8.33203125" style="908" customWidth="1"/>
    <col min="5894" max="5894" width="1.44140625" style="908" customWidth="1"/>
    <col min="5895" max="5895" width="5.6640625" style="908" customWidth="1"/>
    <col min="5896" max="5896" width="2.44140625" style="908" customWidth="1"/>
    <col min="5897" max="5898" width="0" style="908" hidden="1" customWidth="1"/>
    <col min="5899" max="5899" width="12.88671875" style="908" customWidth="1"/>
    <col min="5900" max="5900" width="1.109375" style="908" customWidth="1"/>
    <col min="5901" max="5901" width="20.109375" style="908" customWidth="1"/>
    <col min="5902" max="5902" width="17.44140625" style="908" customWidth="1"/>
    <col min="5903" max="6144" width="13.6640625" style="908"/>
    <col min="6145" max="6145" width="3.88671875" style="908" customWidth="1"/>
    <col min="6146" max="6146" width="1.44140625" style="908" customWidth="1"/>
    <col min="6147" max="6147" width="22.6640625" style="908" customWidth="1"/>
    <col min="6148" max="6148" width="10.88671875" style="908" customWidth="1"/>
    <col min="6149" max="6149" width="8.33203125" style="908" customWidth="1"/>
    <col min="6150" max="6150" width="1.44140625" style="908" customWidth="1"/>
    <col min="6151" max="6151" width="5.6640625" style="908" customWidth="1"/>
    <col min="6152" max="6152" width="2.44140625" style="908" customWidth="1"/>
    <col min="6153" max="6154" width="0" style="908" hidden="1" customWidth="1"/>
    <col min="6155" max="6155" width="12.88671875" style="908" customWidth="1"/>
    <col min="6156" max="6156" width="1.109375" style="908" customWidth="1"/>
    <col min="6157" max="6157" width="20.109375" style="908" customWidth="1"/>
    <col min="6158" max="6158" width="17.44140625" style="908" customWidth="1"/>
    <col min="6159" max="6400" width="13.6640625" style="908"/>
    <col min="6401" max="6401" width="3.88671875" style="908" customWidth="1"/>
    <col min="6402" max="6402" width="1.44140625" style="908" customWidth="1"/>
    <col min="6403" max="6403" width="22.6640625" style="908" customWidth="1"/>
    <col min="6404" max="6404" width="10.88671875" style="908" customWidth="1"/>
    <col min="6405" max="6405" width="8.33203125" style="908" customWidth="1"/>
    <col min="6406" max="6406" width="1.44140625" style="908" customWidth="1"/>
    <col min="6407" max="6407" width="5.6640625" style="908" customWidth="1"/>
    <col min="6408" max="6408" width="2.44140625" style="908" customWidth="1"/>
    <col min="6409" max="6410" width="0" style="908" hidden="1" customWidth="1"/>
    <col min="6411" max="6411" width="12.88671875" style="908" customWidth="1"/>
    <col min="6412" max="6412" width="1.109375" style="908" customWidth="1"/>
    <col min="6413" max="6413" width="20.109375" style="908" customWidth="1"/>
    <col min="6414" max="6414" width="17.44140625" style="908" customWidth="1"/>
    <col min="6415" max="6656" width="13.6640625" style="908"/>
    <col min="6657" max="6657" width="3.88671875" style="908" customWidth="1"/>
    <col min="6658" max="6658" width="1.44140625" style="908" customWidth="1"/>
    <col min="6659" max="6659" width="22.6640625" style="908" customWidth="1"/>
    <col min="6660" max="6660" width="10.88671875" style="908" customWidth="1"/>
    <col min="6661" max="6661" width="8.33203125" style="908" customWidth="1"/>
    <col min="6662" max="6662" width="1.44140625" style="908" customWidth="1"/>
    <col min="6663" max="6663" width="5.6640625" style="908" customWidth="1"/>
    <col min="6664" max="6664" width="2.44140625" style="908" customWidth="1"/>
    <col min="6665" max="6666" width="0" style="908" hidden="1" customWidth="1"/>
    <col min="6667" max="6667" width="12.88671875" style="908" customWidth="1"/>
    <col min="6668" max="6668" width="1.109375" style="908" customWidth="1"/>
    <col min="6669" max="6669" width="20.109375" style="908" customWidth="1"/>
    <col min="6670" max="6670" width="17.44140625" style="908" customWidth="1"/>
    <col min="6671" max="6912" width="13.6640625" style="908"/>
    <col min="6913" max="6913" width="3.88671875" style="908" customWidth="1"/>
    <col min="6914" max="6914" width="1.44140625" style="908" customWidth="1"/>
    <col min="6915" max="6915" width="22.6640625" style="908" customWidth="1"/>
    <col min="6916" max="6916" width="10.88671875" style="908" customWidth="1"/>
    <col min="6917" max="6917" width="8.33203125" style="908" customWidth="1"/>
    <col min="6918" max="6918" width="1.44140625" style="908" customWidth="1"/>
    <col min="6919" max="6919" width="5.6640625" style="908" customWidth="1"/>
    <col min="6920" max="6920" width="2.44140625" style="908" customWidth="1"/>
    <col min="6921" max="6922" width="0" style="908" hidden="1" customWidth="1"/>
    <col min="6923" max="6923" width="12.88671875" style="908" customWidth="1"/>
    <col min="6924" max="6924" width="1.109375" style="908" customWidth="1"/>
    <col min="6925" max="6925" width="20.109375" style="908" customWidth="1"/>
    <col min="6926" max="6926" width="17.44140625" style="908" customWidth="1"/>
    <col min="6927" max="7168" width="13.6640625" style="908"/>
    <col min="7169" max="7169" width="3.88671875" style="908" customWidth="1"/>
    <col min="7170" max="7170" width="1.44140625" style="908" customWidth="1"/>
    <col min="7171" max="7171" width="22.6640625" style="908" customWidth="1"/>
    <col min="7172" max="7172" width="10.88671875" style="908" customWidth="1"/>
    <col min="7173" max="7173" width="8.33203125" style="908" customWidth="1"/>
    <col min="7174" max="7174" width="1.44140625" style="908" customWidth="1"/>
    <col min="7175" max="7175" width="5.6640625" style="908" customWidth="1"/>
    <col min="7176" max="7176" width="2.44140625" style="908" customWidth="1"/>
    <col min="7177" max="7178" width="0" style="908" hidden="1" customWidth="1"/>
    <col min="7179" max="7179" width="12.88671875" style="908" customWidth="1"/>
    <col min="7180" max="7180" width="1.109375" style="908" customWidth="1"/>
    <col min="7181" max="7181" width="20.109375" style="908" customWidth="1"/>
    <col min="7182" max="7182" width="17.44140625" style="908" customWidth="1"/>
    <col min="7183" max="7424" width="13.6640625" style="908"/>
    <col min="7425" max="7425" width="3.88671875" style="908" customWidth="1"/>
    <col min="7426" max="7426" width="1.44140625" style="908" customWidth="1"/>
    <col min="7427" max="7427" width="22.6640625" style="908" customWidth="1"/>
    <col min="7428" max="7428" width="10.88671875" style="908" customWidth="1"/>
    <col min="7429" max="7429" width="8.33203125" style="908" customWidth="1"/>
    <col min="7430" max="7430" width="1.44140625" style="908" customWidth="1"/>
    <col min="7431" max="7431" width="5.6640625" style="908" customWidth="1"/>
    <col min="7432" max="7432" width="2.44140625" style="908" customWidth="1"/>
    <col min="7433" max="7434" width="0" style="908" hidden="1" customWidth="1"/>
    <col min="7435" max="7435" width="12.88671875" style="908" customWidth="1"/>
    <col min="7436" max="7436" width="1.109375" style="908" customWidth="1"/>
    <col min="7437" max="7437" width="20.109375" style="908" customWidth="1"/>
    <col min="7438" max="7438" width="17.44140625" style="908" customWidth="1"/>
    <col min="7439" max="7680" width="13.6640625" style="908"/>
    <col min="7681" max="7681" width="3.88671875" style="908" customWidth="1"/>
    <col min="7682" max="7682" width="1.44140625" style="908" customWidth="1"/>
    <col min="7683" max="7683" width="22.6640625" style="908" customWidth="1"/>
    <col min="7684" max="7684" width="10.88671875" style="908" customWidth="1"/>
    <col min="7685" max="7685" width="8.33203125" style="908" customWidth="1"/>
    <col min="7686" max="7686" width="1.44140625" style="908" customWidth="1"/>
    <col min="7687" max="7687" width="5.6640625" style="908" customWidth="1"/>
    <col min="7688" max="7688" width="2.44140625" style="908" customWidth="1"/>
    <col min="7689" max="7690" width="0" style="908" hidden="1" customWidth="1"/>
    <col min="7691" max="7691" width="12.88671875" style="908" customWidth="1"/>
    <col min="7692" max="7692" width="1.109375" style="908" customWidth="1"/>
    <col min="7693" max="7693" width="20.109375" style="908" customWidth="1"/>
    <col min="7694" max="7694" width="17.44140625" style="908" customWidth="1"/>
    <col min="7695" max="7936" width="13.6640625" style="908"/>
    <col min="7937" max="7937" width="3.88671875" style="908" customWidth="1"/>
    <col min="7938" max="7938" width="1.44140625" style="908" customWidth="1"/>
    <col min="7939" max="7939" width="22.6640625" style="908" customWidth="1"/>
    <col min="7940" max="7940" width="10.88671875" style="908" customWidth="1"/>
    <col min="7941" max="7941" width="8.33203125" style="908" customWidth="1"/>
    <col min="7942" max="7942" width="1.44140625" style="908" customWidth="1"/>
    <col min="7943" max="7943" width="5.6640625" style="908" customWidth="1"/>
    <col min="7944" max="7944" width="2.44140625" style="908" customWidth="1"/>
    <col min="7945" max="7946" width="0" style="908" hidden="1" customWidth="1"/>
    <col min="7947" max="7947" width="12.88671875" style="908" customWidth="1"/>
    <col min="7948" max="7948" width="1.109375" style="908" customWidth="1"/>
    <col min="7949" max="7949" width="20.109375" style="908" customWidth="1"/>
    <col min="7950" max="7950" width="17.44140625" style="908" customWidth="1"/>
    <col min="7951" max="8192" width="13.6640625" style="908"/>
    <col min="8193" max="8193" width="3.88671875" style="908" customWidth="1"/>
    <col min="8194" max="8194" width="1.44140625" style="908" customWidth="1"/>
    <col min="8195" max="8195" width="22.6640625" style="908" customWidth="1"/>
    <col min="8196" max="8196" width="10.88671875" style="908" customWidth="1"/>
    <col min="8197" max="8197" width="8.33203125" style="908" customWidth="1"/>
    <col min="8198" max="8198" width="1.44140625" style="908" customWidth="1"/>
    <col min="8199" max="8199" width="5.6640625" style="908" customWidth="1"/>
    <col min="8200" max="8200" width="2.44140625" style="908" customWidth="1"/>
    <col min="8201" max="8202" width="0" style="908" hidden="1" customWidth="1"/>
    <col min="8203" max="8203" width="12.88671875" style="908" customWidth="1"/>
    <col min="8204" max="8204" width="1.109375" style="908" customWidth="1"/>
    <col min="8205" max="8205" width="20.109375" style="908" customWidth="1"/>
    <col min="8206" max="8206" width="17.44140625" style="908" customWidth="1"/>
    <col min="8207" max="8448" width="13.6640625" style="908"/>
    <col min="8449" max="8449" width="3.88671875" style="908" customWidth="1"/>
    <col min="8450" max="8450" width="1.44140625" style="908" customWidth="1"/>
    <col min="8451" max="8451" width="22.6640625" style="908" customWidth="1"/>
    <col min="8452" max="8452" width="10.88671875" style="908" customWidth="1"/>
    <col min="8453" max="8453" width="8.33203125" style="908" customWidth="1"/>
    <col min="8454" max="8454" width="1.44140625" style="908" customWidth="1"/>
    <col min="8455" max="8455" width="5.6640625" style="908" customWidth="1"/>
    <col min="8456" max="8456" width="2.44140625" style="908" customWidth="1"/>
    <col min="8457" max="8458" width="0" style="908" hidden="1" customWidth="1"/>
    <col min="8459" max="8459" width="12.88671875" style="908" customWidth="1"/>
    <col min="8460" max="8460" width="1.109375" style="908" customWidth="1"/>
    <col min="8461" max="8461" width="20.109375" style="908" customWidth="1"/>
    <col min="8462" max="8462" width="17.44140625" style="908" customWidth="1"/>
    <col min="8463" max="8704" width="13.6640625" style="908"/>
    <col min="8705" max="8705" width="3.88671875" style="908" customWidth="1"/>
    <col min="8706" max="8706" width="1.44140625" style="908" customWidth="1"/>
    <col min="8707" max="8707" width="22.6640625" style="908" customWidth="1"/>
    <col min="8708" max="8708" width="10.88671875" style="908" customWidth="1"/>
    <col min="8709" max="8709" width="8.33203125" style="908" customWidth="1"/>
    <col min="8710" max="8710" width="1.44140625" style="908" customWidth="1"/>
    <col min="8711" max="8711" width="5.6640625" style="908" customWidth="1"/>
    <col min="8712" max="8712" width="2.44140625" style="908" customWidth="1"/>
    <col min="8713" max="8714" width="0" style="908" hidden="1" customWidth="1"/>
    <col min="8715" max="8715" width="12.88671875" style="908" customWidth="1"/>
    <col min="8716" max="8716" width="1.109375" style="908" customWidth="1"/>
    <col min="8717" max="8717" width="20.109375" style="908" customWidth="1"/>
    <col min="8718" max="8718" width="17.44140625" style="908" customWidth="1"/>
    <col min="8719" max="8960" width="13.6640625" style="908"/>
    <col min="8961" max="8961" width="3.88671875" style="908" customWidth="1"/>
    <col min="8962" max="8962" width="1.44140625" style="908" customWidth="1"/>
    <col min="8963" max="8963" width="22.6640625" style="908" customWidth="1"/>
    <col min="8964" max="8964" width="10.88671875" style="908" customWidth="1"/>
    <col min="8965" max="8965" width="8.33203125" style="908" customWidth="1"/>
    <col min="8966" max="8966" width="1.44140625" style="908" customWidth="1"/>
    <col min="8967" max="8967" width="5.6640625" style="908" customWidth="1"/>
    <col min="8968" max="8968" width="2.44140625" style="908" customWidth="1"/>
    <col min="8969" max="8970" width="0" style="908" hidden="1" customWidth="1"/>
    <col min="8971" max="8971" width="12.88671875" style="908" customWidth="1"/>
    <col min="8972" max="8972" width="1.109375" style="908" customWidth="1"/>
    <col min="8973" max="8973" width="20.109375" style="908" customWidth="1"/>
    <col min="8974" max="8974" width="17.44140625" style="908" customWidth="1"/>
    <col min="8975" max="9216" width="13.6640625" style="908"/>
    <col min="9217" max="9217" width="3.88671875" style="908" customWidth="1"/>
    <col min="9218" max="9218" width="1.44140625" style="908" customWidth="1"/>
    <col min="9219" max="9219" width="22.6640625" style="908" customWidth="1"/>
    <col min="9220" max="9220" width="10.88671875" style="908" customWidth="1"/>
    <col min="9221" max="9221" width="8.33203125" style="908" customWidth="1"/>
    <col min="9222" max="9222" width="1.44140625" style="908" customWidth="1"/>
    <col min="9223" max="9223" width="5.6640625" style="908" customWidth="1"/>
    <col min="9224" max="9224" width="2.44140625" style="908" customWidth="1"/>
    <col min="9225" max="9226" width="0" style="908" hidden="1" customWidth="1"/>
    <col min="9227" max="9227" width="12.88671875" style="908" customWidth="1"/>
    <col min="9228" max="9228" width="1.109375" style="908" customWidth="1"/>
    <col min="9229" max="9229" width="20.109375" style="908" customWidth="1"/>
    <col min="9230" max="9230" width="17.44140625" style="908" customWidth="1"/>
    <col min="9231" max="9472" width="13.6640625" style="908"/>
    <col min="9473" max="9473" width="3.88671875" style="908" customWidth="1"/>
    <col min="9474" max="9474" width="1.44140625" style="908" customWidth="1"/>
    <col min="9475" max="9475" width="22.6640625" style="908" customWidth="1"/>
    <col min="9476" max="9476" width="10.88671875" style="908" customWidth="1"/>
    <col min="9477" max="9477" width="8.33203125" style="908" customWidth="1"/>
    <col min="9478" max="9478" width="1.44140625" style="908" customWidth="1"/>
    <col min="9479" max="9479" width="5.6640625" style="908" customWidth="1"/>
    <col min="9480" max="9480" width="2.44140625" style="908" customWidth="1"/>
    <col min="9481" max="9482" width="0" style="908" hidden="1" customWidth="1"/>
    <col min="9483" max="9483" width="12.88671875" style="908" customWidth="1"/>
    <col min="9484" max="9484" width="1.109375" style="908" customWidth="1"/>
    <col min="9485" max="9485" width="20.109375" style="908" customWidth="1"/>
    <col min="9486" max="9486" width="17.44140625" style="908" customWidth="1"/>
    <col min="9487" max="9728" width="13.6640625" style="908"/>
    <col min="9729" max="9729" width="3.88671875" style="908" customWidth="1"/>
    <col min="9730" max="9730" width="1.44140625" style="908" customWidth="1"/>
    <col min="9731" max="9731" width="22.6640625" style="908" customWidth="1"/>
    <col min="9732" max="9732" width="10.88671875" style="908" customWidth="1"/>
    <col min="9733" max="9733" width="8.33203125" style="908" customWidth="1"/>
    <col min="9734" max="9734" width="1.44140625" style="908" customWidth="1"/>
    <col min="9735" max="9735" width="5.6640625" style="908" customWidth="1"/>
    <col min="9736" max="9736" width="2.44140625" style="908" customWidth="1"/>
    <col min="9737" max="9738" width="0" style="908" hidden="1" customWidth="1"/>
    <col min="9739" max="9739" width="12.88671875" style="908" customWidth="1"/>
    <col min="9740" max="9740" width="1.109375" style="908" customWidth="1"/>
    <col min="9741" max="9741" width="20.109375" style="908" customWidth="1"/>
    <col min="9742" max="9742" width="17.44140625" style="908" customWidth="1"/>
    <col min="9743" max="9984" width="13.6640625" style="908"/>
    <col min="9985" max="9985" width="3.88671875" style="908" customWidth="1"/>
    <col min="9986" max="9986" width="1.44140625" style="908" customWidth="1"/>
    <col min="9987" max="9987" width="22.6640625" style="908" customWidth="1"/>
    <col min="9988" max="9988" width="10.88671875" style="908" customWidth="1"/>
    <col min="9989" max="9989" width="8.33203125" style="908" customWidth="1"/>
    <col min="9990" max="9990" width="1.44140625" style="908" customWidth="1"/>
    <col min="9991" max="9991" width="5.6640625" style="908" customWidth="1"/>
    <col min="9992" max="9992" width="2.44140625" style="908" customWidth="1"/>
    <col min="9993" max="9994" width="0" style="908" hidden="1" customWidth="1"/>
    <col min="9995" max="9995" width="12.88671875" style="908" customWidth="1"/>
    <col min="9996" max="9996" width="1.109375" style="908" customWidth="1"/>
    <col min="9997" max="9997" width="20.109375" style="908" customWidth="1"/>
    <col min="9998" max="9998" width="17.44140625" style="908" customWidth="1"/>
    <col min="9999" max="10240" width="13.6640625" style="908"/>
    <col min="10241" max="10241" width="3.88671875" style="908" customWidth="1"/>
    <col min="10242" max="10242" width="1.44140625" style="908" customWidth="1"/>
    <col min="10243" max="10243" width="22.6640625" style="908" customWidth="1"/>
    <col min="10244" max="10244" width="10.88671875" style="908" customWidth="1"/>
    <col min="10245" max="10245" width="8.33203125" style="908" customWidth="1"/>
    <col min="10246" max="10246" width="1.44140625" style="908" customWidth="1"/>
    <col min="10247" max="10247" width="5.6640625" style="908" customWidth="1"/>
    <col min="10248" max="10248" width="2.44140625" style="908" customWidth="1"/>
    <col min="10249" max="10250" width="0" style="908" hidden="1" customWidth="1"/>
    <col min="10251" max="10251" width="12.88671875" style="908" customWidth="1"/>
    <col min="10252" max="10252" width="1.109375" style="908" customWidth="1"/>
    <col min="10253" max="10253" width="20.109375" style="908" customWidth="1"/>
    <col min="10254" max="10254" width="17.44140625" style="908" customWidth="1"/>
    <col min="10255" max="10496" width="13.6640625" style="908"/>
    <col min="10497" max="10497" width="3.88671875" style="908" customWidth="1"/>
    <col min="10498" max="10498" width="1.44140625" style="908" customWidth="1"/>
    <col min="10499" max="10499" width="22.6640625" style="908" customWidth="1"/>
    <col min="10500" max="10500" width="10.88671875" style="908" customWidth="1"/>
    <col min="10501" max="10501" width="8.33203125" style="908" customWidth="1"/>
    <col min="10502" max="10502" width="1.44140625" style="908" customWidth="1"/>
    <col min="10503" max="10503" width="5.6640625" style="908" customWidth="1"/>
    <col min="10504" max="10504" width="2.44140625" style="908" customWidth="1"/>
    <col min="10505" max="10506" width="0" style="908" hidden="1" customWidth="1"/>
    <col min="10507" max="10507" width="12.88671875" style="908" customWidth="1"/>
    <col min="10508" max="10508" width="1.109375" style="908" customWidth="1"/>
    <col min="10509" max="10509" width="20.109375" style="908" customWidth="1"/>
    <col min="10510" max="10510" width="17.44140625" style="908" customWidth="1"/>
    <col min="10511" max="10752" width="13.6640625" style="908"/>
    <col min="10753" max="10753" width="3.88671875" style="908" customWidth="1"/>
    <col min="10754" max="10754" width="1.44140625" style="908" customWidth="1"/>
    <col min="10755" max="10755" width="22.6640625" style="908" customWidth="1"/>
    <col min="10756" max="10756" width="10.88671875" style="908" customWidth="1"/>
    <col min="10757" max="10757" width="8.33203125" style="908" customWidth="1"/>
    <col min="10758" max="10758" width="1.44140625" style="908" customWidth="1"/>
    <col min="10759" max="10759" width="5.6640625" style="908" customWidth="1"/>
    <col min="10760" max="10760" width="2.44140625" style="908" customWidth="1"/>
    <col min="10761" max="10762" width="0" style="908" hidden="1" customWidth="1"/>
    <col min="10763" max="10763" width="12.88671875" style="908" customWidth="1"/>
    <col min="10764" max="10764" width="1.109375" style="908" customWidth="1"/>
    <col min="10765" max="10765" width="20.109375" style="908" customWidth="1"/>
    <col min="10766" max="10766" width="17.44140625" style="908" customWidth="1"/>
    <col min="10767" max="11008" width="13.6640625" style="908"/>
    <col min="11009" max="11009" width="3.88671875" style="908" customWidth="1"/>
    <col min="11010" max="11010" width="1.44140625" style="908" customWidth="1"/>
    <col min="11011" max="11011" width="22.6640625" style="908" customWidth="1"/>
    <col min="11012" max="11012" width="10.88671875" style="908" customWidth="1"/>
    <col min="11013" max="11013" width="8.33203125" style="908" customWidth="1"/>
    <col min="11014" max="11014" width="1.44140625" style="908" customWidth="1"/>
    <col min="11015" max="11015" width="5.6640625" style="908" customWidth="1"/>
    <col min="11016" max="11016" width="2.44140625" style="908" customWidth="1"/>
    <col min="11017" max="11018" width="0" style="908" hidden="1" customWidth="1"/>
    <col min="11019" max="11019" width="12.88671875" style="908" customWidth="1"/>
    <col min="11020" max="11020" width="1.109375" style="908" customWidth="1"/>
    <col min="11021" max="11021" width="20.109375" style="908" customWidth="1"/>
    <col min="11022" max="11022" width="17.44140625" style="908" customWidth="1"/>
    <col min="11023" max="11264" width="13.6640625" style="908"/>
    <col min="11265" max="11265" width="3.88671875" style="908" customWidth="1"/>
    <col min="11266" max="11266" width="1.44140625" style="908" customWidth="1"/>
    <col min="11267" max="11267" width="22.6640625" style="908" customWidth="1"/>
    <col min="11268" max="11268" width="10.88671875" style="908" customWidth="1"/>
    <col min="11269" max="11269" width="8.33203125" style="908" customWidth="1"/>
    <col min="11270" max="11270" width="1.44140625" style="908" customWidth="1"/>
    <col min="11271" max="11271" width="5.6640625" style="908" customWidth="1"/>
    <col min="11272" max="11272" width="2.44140625" style="908" customWidth="1"/>
    <col min="11273" max="11274" width="0" style="908" hidden="1" customWidth="1"/>
    <col min="11275" max="11275" width="12.88671875" style="908" customWidth="1"/>
    <col min="11276" max="11276" width="1.109375" style="908" customWidth="1"/>
    <col min="11277" max="11277" width="20.109375" style="908" customWidth="1"/>
    <col min="11278" max="11278" width="17.44140625" style="908" customWidth="1"/>
    <col min="11279" max="11520" width="13.6640625" style="908"/>
    <col min="11521" max="11521" width="3.88671875" style="908" customWidth="1"/>
    <col min="11522" max="11522" width="1.44140625" style="908" customWidth="1"/>
    <col min="11523" max="11523" width="22.6640625" style="908" customWidth="1"/>
    <col min="11524" max="11524" width="10.88671875" style="908" customWidth="1"/>
    <col min="11525" max="11525" width="8.33203125" style="908" customWidth="1"/>
    <col min="11526" max="11526" width="1.44140625" style="908" customWidth="1"/>
    <col min="11527" max="11527" width="5.6640625" style="908" customWidth="1"/>
    <col min="11528" max="11528" width="2.44140625" style="908" customWidth="1"/>
    <col min="11529" max="11530" width="0" style="908" hidden="1" customWidth="1"/>
    <col min="11531" max="11531" width="12.88671875" style="908" customWidth="1"/>
    <col min="11532" max="11532" width="1.109375" style="908" customWidth="1"/>
    <col min="11533" max="11533" width="20.109375" style="908" customWidth="1"/>
    <col min="11534" max="11534" width="17.44140625" style="908" customWidth="1"/>
    <col min="11535" max="11776" width="13.6640625" style="908"/>
    <col min="11777" max="11777" width="3.88671875" style="908" customWidth="1"/>
    <col min="11778" max="11778" width="1.44140625" style="908" customWidth="1"/>
    <col min="11779" max="11779" width="22.6640625" style="908" customWidth="1"/>
    <col min="11780" max="11780" width="10.88671875" style="908" customWidth="1"/>
    <col min="11781" max="11781" width="8.33203125" style="908" customWidth="1"/>
    <col min="11782" max="11782" width="1.44140625" style="908" customWidth="1"/>
    <col min="11783" max="11783" width="5.6640625" style="908" customWidth="1"/>
    <col min="11784" max="11784" width="2.44140625" style="908" customWidth="1"/>
    <col min="11785" max="11786" width="0" style="908" hidden="1" customWidth="1"/>
    <col min="11787" max="11787" width="12.88671875" style="908" customWidth="1"/>
    <col min="11788" max="11788" width="1.109375" style="908" customWidth="1"/>
    <col min="11789" max="11789" width="20.109375" style="908" customWidth="1"/>
    <col min="11790" max="11790" width="17.44140625" style="908" customWidth="1"/>
    <col min="11791" max="12032" width="13.6640625" style="908"/>
    <col min="12033" max="12033" width="3.88671875" style="908" customWidth="1"/>
    <col min="12034" max="12034" width="1.44140625" style="908" customWidth="1"/>
    <col min="12035" max="12035" width="22.6640625" style="908" customWidth="1"/>
    <col min="12036" max="12036" width="10.88671875" style="908" customWidth="1"/>
    <col min="12037" max="12037" width="8.33203125" style="908" customWidth="1"/>
    <col min="12038" max="12038" width="1.44140625" style="908" customWidth="1"/>
    <col min="12039" max="12039" width="5.6640625" style="908" customWidth="1"/>
    <col min="12040" max="12040" width="2.44140625" style="908" customWidth="1"/>
    <col min="12041" max="12042" width="0" style="908" hidden="1" customWidth="1"/>
    <col min="12043" max="12043" width="12.88671875" style="908" customWidth="1"/>
    <col min="12044" max="12044" width="1.109375" style="908" customWidth="1"/>
    <col min="12045" max="12045" width="20.109375" style="908" customWidth="1"/>
    <col min="12046" max="12046" width="17.44140625" style="908" customWidth="1"/>
    <col min="12047" max="12288" width="13.6640625" style="908"/>
    <col min="12289" max="12289" width="3.88671875" style="908" customWidth="1"/>
    <col min="12290" max="12290" width="1.44140625" style="908" customWidth="1"/>
    <col min="12291" max="12291" width="22.6640625" style="908" customWidth="1"/>
    <col min="12292" max="12292" width="10.88671875" style="908" customWidth="1"/>
    <col min="12293" max="12293" width="8.33203125" style="908" customWidth="1"/>
    <col min="12294" max="12294" width="1.44140625" style="908" customWidth="1"/>
    <col min="12295" max="12295" width="5.6640625" style="908" customWidth="1"/>
    <col min="12296" max="12296" width="2.44140625" style="908" customWidth="1"/>
    <col min="12297" max="12298" width="0" style="908" hidden="1" customWidth="1"/>
    <col min="12299" max="12299" width="12.88671875" style="908" customWidth="1"/>
    <col min="12300" max="12300" width="1.109375" style="908" customWidth="1"/>
    <col min="12301" max="12301" width="20.109375" style="908" customWidth="1"/>
    <col min="12302" max="12302" width="17.44140625" style="908" customWidth="1"/>
    <col min="12303" max="12544" width="13.6640625" style="908"/>
    <col min="12545" max="12545" width="3.88671875" style="908" customWidth="1"/>
    <col min="12546" max="12546" width="1.44140625" style="908" customWidth="1"/>
    <col min="12547" max="12547" width="22.6640625" style="908" customWidth="1"/>
    <col min="12548" max="12548" width="10.88671875" style="908" customWidth="1"/>
    <col min="12549" max="12549" width="8.33203125" style="908" customWidth="1"/>
    <col min="12550" max="12550" width="1.44140625" style="908" customWidth="1"/>
    <col min="12551" max="12551" width="5.6640625" style="908" customWidth="1"/>
    <col min="12552" max="12552" width="2.44140625" style="908" customWidth="1"/>
    <col min="12553" max="12554" width="0" style="908" hidden="1" customWidth="1"/>
    <col min="12555" max="12555" width="12.88671875" style="908" customWidth="1"/>
    <col min="12556" max="12556" width="1.109375" style="908" customWidth="1"/>
    <col min="12557" max="12557" width="20.109375" style="908" customWidth="1"/>
    <col min="12558" max="12558" width="17.44140625" style="908" customWidth="1"/>
    <col min="12559" max="12800" width="13.6640625" style="908"/>
    <col min="12801" max="12801" width="3.88671875" style="908" customWidth="1"/>
    <col min="12802" max="12802" width="1.44140625" style="908" customWidth="1"/>
    <col min="12803" max="12803" width="22.6640625" style="908" customWidth="1"/>
    <col min="12804" max="12804" width="10.88671875" style="908" customWidth="1"/>
    <col min="12805" max="12805" width="8.33203125" style="908" customWidth="1"/>
    <col min="12806" max="12806" width="1.44140625" style="908" customWidth="1"/>
    <col min="12807" max="12807" width="5.6640625" style="908" customWidth="1"/>
    <col min="12808" max="12808" width="2.44140625" style="908" customWidth="1"/>
    <col min="12809" max="12810" width="0" style="908" hidden="1" customWidth="1"/>
    <col min="12811" max="12811" width="12.88671875" style="908" customWidth="1"/>
    <col min="12812" max="12812" width="1.109375" style="908" customWidth="1"/>
    <col min="12813" max="12813" width="20.109375" style="908" customWidth="1"/>
    <col min="12814" max="12814" width="17.44140625" style="908" customWidth="1"/>
    <col min="12815" max="13056" width="13.6640625" style="908"/>
    <col min="13057" max="13057" width="3.88671875" style="908" customWidth="1"/>
    <col min="13058" max="13058" width="1.44140625" style="908" customWidth="1"/>
    <col min="13059" max="13059" width="22.6640625" style="908" customWidth="1"/>
    <col min="13060" max="13060" width="10.88671875" style="908" customWidth="1"/>
    <col min="13061" max="13061" width="8.33203125" style="908" customWidth="1"/>
    <col min="13062" max="13062" width="1.44140625" style="908" customWidth="1"/>
    <col min="13063" max="13063" width="5.6640625" style="908" customWidth="1"/>
    <col min="13064" max="13064" width="2.44140625" style="908" customWidth="1"/>
    <col min="13065" max="13066" width="0" style="908" hidden="1" customWidth="1"/>
    <col min="13067" max="13067" width="12.88671875" style="908" customWidth="1"/>
    <col min="13068" max="13068" width="1.109375" style="908" customWidth="1"/>
    <col min="13069" max="13069" width="20.109375" style="908" customWidth="1"/>
    <col min="13070" max="13070" width="17.44140625" style="908" customWidth="1"/>
    <col min="13071" max="13312" width="13.6640625" style="908"/>
    <col min="13313" max="13313" width="3.88671875" style="908" customWidth="1"/>
    <col min="13314" max="13314" width="1.44140625" style="908" customWidth="1"/>
    <col min="13315" max="13315" width="22.6640625" style="908" customWidth="1"/>
    <col min="13316" max="13316" width="10.88671875" style="908" customWidth="1"/>
    <col min="13317" max="13317" width="8.33203125" style="908" customWidth="1"/>
    <col min="13318" max="13318" width="1.44140625" style="908" customWidth="1"/>
    <col min="13319" max="13319" width="5.6640625" style="908" customWidth="1"/>
    <col min="13320" max="13320" width="2.44140625" style="908" customWidth="1"/>
    <col min="13321" max="13322" width="0" style="908" hidden="1" customWidth="1"/>
    <col min="13323" max="13323" width="12.88671875" style="908" customWidth="1"/>
    <col min="13324" max="13324" width="1.109375" style="908" customWidth="1"/>
    <col min="13325" max="13325" width="20.109375" style="908" customWidth="1"/>
    <col min="13326" max="13326" width="17.44140625" style="908" customWidth="1"/>
    <col min="13327" max="13568" width="13.6640625" style="908"/>
    <col min="13569" max="13569" width="3.88671875" style="908" customWidth="1"/>
    <col min="13570" max="13570" width="1.44140625" style="908" customWidth="1"/>
    <col min="13571" max="13571" width="22.6640625" style="908" customWidth="1"/>
    <col min="13572" max="13572" width="10.88671875" style="908" customWidth="1"/>
    <col min="13573" max="13573" width="8.33203125" style="908" customWidth="1"/>
    <col min="13574" max="13574" width="1.44140625" style="908" customWidth="1"/>
    <col min="13575" max="13575" width="5.6640625" style="908" customWidth="1"/>
    <col min="13576" max="13576" width="2.44140625" style="908" customWidth="1"/>
    <col min="13577" max="13578" width="0" style="908" hidden="1" customWidth="1"/>
    <col min="13579" max="13579" width="12.88671875" style="908" customWidth="1"/>
    <col min="13580" max="13580" width="1.109375" style="908" customWidth="1"/>
    <col min="13581" max="13581" width="20.109375" style="908" customWidth="1"/>
    <col min="13582" max="13582" width="17.44140625" style="908" customWidth="1"/>
    <col min="13583" max="13824" width="13.6640625" style="908"/>
    <col min="13825" max="13825" width="3.88671875" style="908" customWidth="1"/>
    <col min="13826" max="13826" width="1.44140625" style="908" customWidth="1"/>
    <col min="13827" max="13827" width="22.6640625" style="908" customWidth="1"/>
    <col min="13828" max="13828" width="10.88671875" style="908" customWidth="1"/>
    <col min="13829" max="13829" width="8.33203125" style="908" customWidth="1"/>
    <col min="13830" max="13830" width="1.44140625" style="908" customWidth="1"/>
    <col min="13831" max="13831" width="5.6640625" style="908" customWidth="1"/>
    <col min="13832" max="13832" width="2.44140625" style="908" customWidth="1"/>
    <col min="13833" max="13834" width="0" style="908" hidden="1" customWidth="1"/>
    <col min="13835" max="13835" width="12.88671875" style="908" customWidth="1"/>
    <col min="13836" max="13836" width="1.109375" style="908" customWidth="1"/>
    <col min="13837" max="13837" width="20.109375" style="908" customWidth="1"/>
    <col min="13838" max="13838" width="17.44140625" style="908" customWidth="1"/>
    <col min="13839" max="14080" width="13.6640625" style="908"/>
    <col min="14081" max="14081" width="3.88671875" style="908" customWidth="1"/>
    <col min="14082" max="14082" width="1.44140625" style="908" customWidth="1"/>
    <col min="14083" max="14083" width="22.6640625" style="908" customWidth="1"/>
    <col min="14084" max="14084" width="10.88671875" style="908" customWidth="1"/>
    <col min="14085" max="14085" width="8.33203125" style="908" customWidth="1"/>
    <col min="14086" max="14086" width="1.44140625" style="908" customWidth="1"/>
    <col min="14087" max="14087" width="5.6640625" style="908" customWidth="1"/>
    <col min="14088" max="14088" width="2.44140625" style="908" customWidth="1"/>
    <col min="14089" max="14090" width="0" style="908" hidden="1" customWidth="1"/>
    <col min="14091" max="14091" width="12.88671875" style="908" customWidth="1"/>
    <col min="14092" max="14092" width="1.109375" style="908" customWidth="1"/>
    <col min="14093" max="14093" width="20.109375" style="908" customWidth="1"/>
    <col min="14094" max="14094" width="17.44140625" style="908" customWidth="1"/>
    <col min="14095" max="14336" width="13.6640625" style="908"/>
    <col min="14337" max="14337" width="3.88671875" style="908" customWidth="1"/>
    <col min="14338" max="14338" width="1.44140625" style="908" customWidth="1"/>
    <col min="14339" max="14339" width="22.6640625" style="908" customWidth="1"/>
    <col min="14340" max="14340" width="10.88671875" style="908" customWidth="1"/>
    <col min="14341" max="14341" width="8.33203125" style="908" customWidth="1"/>
    <col min="14342" max="14342" width="1.44140625" style="908" customWidth="1"/>
    <col min="14343" max="14343" width="5.6640625" style="908" customWidth="1"/>
    <col min="14344" max="14344" width="2.44140625" style="908" customWidth="1"/>
    <col min="14345" max="14346" width="0" style="908" hidden="1" customWidth="1"/>
    <col min="14347" max="14347" width="12.88671875" style="908" customWidth="1"/>
    <col min="14348" max="14348" width="1.109375" style="908" customWidth="1"/>
    <col min="14349" max="14349" width="20.109375" style="908" customWidth="1"/>
    <col min="14350" max="14350" width="17.44140625" style="908" customWidth="1"/>
    <col min="14351" max="14592" width="13.6640625" style="908"/>
    <col min="14593" max="14593" width="3.88671875" style="908" customWidth="1"/>
    <col min="14594" max="14594" width="1.44140625" style="908" customWidth="1"/>
    <col min="14595" max="14595" width="22.6640625" style="908" customWidth="1"/>
    <col min="14596" max="14596" width="10.88671875" style="908" customWidth="1"/>
    <col min="14597" max="14597" width="8.33203125" style="908" customWidth="1"/>
    <col min="14598" max="14598" width="1.44140625" style="908" customWidth="1"/>
    <col min="14599" max="14599" width="5.6640625" style="908" customWidth="1"/>
    <col min="14600" max="14600" width="2.44140625" style="908" customWidth="1"/>
    <col min="14601" max="14602" width="0" style="908" hidden="1" customWidth="1"/>
    <col min="14603" max="14603" width="12.88671875" style="908" customWidth="1"/>
    <col min="14604" max="14604" width="1.109375" style="908" customWidth="1"/>
    <col min="14605" max="14605" width="20.109375" style="908" customWidth="1"/>
    <col min="14606" max="14606" width="17.44140625" style="908" customWidth="1"/>
    <col min="14607" max="14848" width="13.6640625" style="908"/>
    <col min="14849" max="14849" width="3.88671875" style="908" customWidth="1"/>
    <col min="14850" max="14850" width="1.44140625" style="908" customWidth="1"/>
    <col min="14851" max="14851" width="22.6640625" style="908" customWidth="1"/>
    <col min="14852" max="14852" width="10.88671875" style="908" customWidth="1"/>
    <col min="14853" max="14853" width="8.33203125" style="908" customWidth="1"/>
    <col min="14854" max="14854" width="1.44140625" style="908" customWidth="1"/>
    <col min="14855" max="14855" width="5.6640625" style="908" customWidth="1"/>
    <col min="14856" max="14856" width="2.44140625" style="908" customWidth="1"/>
    <col min="14857" max="14858" width="0" style="908" hidden="1" customWidth="1"/>
    <col min="14859" max="14859" width="12.88671875" style="908" customWidth="1"/>
    <col min="14860" max="14860" width="1.109375" style="908" customWidth="1"/>
    <col min="14861" max="14861" width="20.109375" style="908" customWidth="1"/>
    <col min="14862" max="14862" width="17.44140625" style="908" customWidth="1"/>
    <col min="14863" max="15104" width="13.6640625" style="908"/>
    <col min="15105" max="15105" width="3.88671875" style="908" customWidth="1"/>
    <col min="15106" max="15106" width="1.44140625" style="908" customWidth="1"/>
    <col min="15107" max="15107" width="22.6640625" style="908" customWidth="1"/>
    <col min="15108" max="15108" width="10.88671875" style="908" customWidth="1"/>
    <col min="15109" max="15109" width="8.33203125" style="908" customWidth="1"/>
    <col min="15110" max="15110" width="1.44140625" style="908" customWidth="1"/>
    <col min="15111" max="15111" width="5.6640625" style="908" customWidth="1"/>
    <col min="15112" max="15112" width="2.44140625" style="908" customWidth="1"/>
    <col min="15113" max="15114" width="0" style="908" hidden="1" customWidth="1"/>
    <col min="15115" max="15115" width="12.88671875" style="908" customWidth="1"/>
    <col min="15116" max="15116" width="1.109375" style="908" customWidth="1"/>
    <col min="15117" max="15117" width="20.109375" style="908" customWidth="1"/>
    <col min="15118" max="15118" width="17.44140625" style="908" customWidth="1"/>
    <col min="15119" max="15360" width="13.6640625" style="908"/>
    <col min="15361" max="15361" width="3.88671875" style="908" customWidth="1"/>
    <col min="15362" max="15362" width="1.44140625" style="908" customWidth="1"/>
    <col min="15363" max="15363" width="22.6640625" style="908" customWidth="1"/>
    <col min="15364" max="15364" width="10.88671875" style="908" customWidth="1"/>
    <col min="15365" max="15365" width="8.33203125" style="908" customWidth="1"/>
    <col min="15366" max="15366" width="1.44140625" style="908" customWidth="1"/>
    <col min="15367" max="15367" width="5.6640625" style="908" customWidth="1"/>
    <col min="15368" max="15368" width="2.44140625" style="908" customWidth="1"/>
    <col min="15369" max="15370" width="0" style="908" hidden="1" customWidth="1"/>
    <col min="15371" max="15371" width="12.88671875" style="908" customWidth="1"/>
    <col min="15372" max="15372" width="1.109375" style="908" customWidth="1"/>
    <col min="15373" max="15373" width="20.109375" style="908" customWidth="1"/>
    <col min="15374" max="15374" width="17.44140625" style="908" customWidth="1"/>
    <col min="15375" max="15616" width="13.6640625" style="908"/>
    <col min="15617" max="15617" width="3.88671875" style="908" customWidth="1"/>
    <col min="15618" max="15618" width="1.44140625" style="908" customWidth="1"/>
    <col min="15619" max="15619" width="22.6640625" style="908" customWidth="1"/>
    <col min="15620" max="15620" width="10.88671875" style="908" customWidth="1"/>
    <col min="15621" max="15621" width="8.33203125" style="908" customWidth="1"/>
    <col min="15622" max="15622" width="1.44140625" style="908" customWidth="1"/>
    <col min="15623" max="15623" width="5.6640625" style="908" customWidth="1"/>
    <col min="15624" max="15624" width="2.44140625" style="908" customWidth="1"/>
    <col min="15625" max="15626" width="0" style="908" hidden="1" customWidth="1"/>
    <col min="15627" max="15627" width="12.88671875" style="908" customWidth="1"/>
    <col min="15628" max="15628" width="1.109375" style="908" customWidth="1"/>
    <col min="15629" max="15629" width="20.109375" style="908" customWidth="1"/>
    <col min="15630" max="15630" width="17.44140625" style="908" customWidth="1"/>
    <col min="15631" max="15872" width="13.6640625" style="908"/>
    <col min="15873" max="15873" width="3.88671875" style="908" customWidth="1"/>
    <col min="15874" max="15874" width="1.44140625" style="908" customWidth="1"/>
    <col min="15875" max="15875" width="22.6640625" style="908" customWidth="1"/>
    <col min="15876" max="15876" width="10.88671875" style="908" customWidth="1"/>
    <col min="15877" max="15877" width="8.33203125" style="908" customWidth="1"/>
    <col min="15878" max="15878" width="1.44140625" style="908" customWidth="1"/>
    <col min="15879" max="15879" width="5.6640625" style="908" customWidth="1"/>
    <col min="15880" max="15880" width="2.44140625" style="908" customWidth="1"/>
    <col min="15881" max="15882" width="0" style="908" hidden="1" customWidth="1"/>
    <col min="15883" max="15883" width="12.88671875" style="908" customWidth="1"/>
    <col min="15884" max="15884" width="1.109375" style="908" customWidth="1"/>
    <col min="15885" max="15885" width="20.109375" style="908" customWidth="1"/>
    <col min="15886" max="15886" width="17.44140625" style="908" customWidth="1"/>
    <col min="15887" max="16128" width="13.6640625" style="908"/>
    <col min="16129" max="16129" width="3.88671875" style="908" customWidth="1"/>
    <col min="16130" max="16130" width="1.44140625" style="908" customWidth="1"/>
    <col min="16131" max="16131" width="22.6640625" style="908" customWidth="1"/>
    <col min="16132" max="16132" width="10.88671875" style="908" customWidth="1"/>
    <col min="16133" max="16133" width="8.33203125" style="908" customWidth="1"/>
    <col min="16134" max="16134" width="1.44140625" style="908" customWidth="1"/>
    <col min="16135" max="16135" width="5.6640625" style="908" customWidth="1"/>
    <col min="16136" max="16136" width="2.44140625" style="908" customWidth="1"/>
    <col min="16137" max="16138" width="0" style="908" hidden="1" customWidth="1"/>
    <col min="16139" max="16139" width="12.88671875" style="908" customWidth="1"/>
    <col min="16140" max="16140" width="1.109375" style="908" customWidth="1"/>
    <col min="16141" max="16141" width="20.109375" style="908" customWidth="1"/>
    <col min="16142" max="16142" width="17.44140625" style="908" customWidth="1"/>
    <col min="16143" max="16384" width="13.6640625" style="908"/>
  </cols>
  <sheetData>
    <row r="1" spans="1:13" s="904" customFormat="1">
      <c r="A1" s="903"/>
      <c r="C1" s="904" t="s">
        <v>896</v>
      </c>
      <c r="F1" s="903"/>
      <c r="J1" s="903"/>
      <c r="K1" s="905"/>
      <c r="L1" s="905"/>
      <c r="M1" s="906"/>
    </row>
    <row r="2" spans="1:13" s="904" customFormat="1">
      <c r="F2" s="903"/>
      <c r="J2" s="903"/>
      <c r="K2" s="905"/>
      <c r="L2" s="905"/>
      <c r="M2" s="906"/>
    </row>
    <row r="3" spans="1:13" s="904" customFormat="1">
      <c r="A3" s="903"/>
      <c r="C3" s="904" t="s">
        <v>854</v>
      </c>
      <c r="D3" s="903"/>
      <c r="J3" s="903"/>
      <c r="K3" s="905"/>
      <c r="L3" s="905"/>
      <c r="M3" s="905"/>
    </row>
    <row r="4" spans="1:13">
      <c r="M4" s="909"/>
    </row>
    <row r="5" spans="1:13">
      <c r="A5" s="907">
        <v>1</v>
      </c>
      <c r="C5" s="908" t="s">
        <v>855</v>
      </c>
    </row>
    <row r="6" spans="1:13">
      <c r="K6" s="1968"/>
      <c r="M6" s="911"/>
    </row>
    <row r="7" spans="1:13" ht="12.75" customHeight="1" thickBot="1">
      <c r="C7" s="908" t="s">
        <v>897</v>
      </c>
      <c r="D7" s="907">
        <v>71</v>
      </c>
      <c r="E7" s="908" t="s">
        <v>701</v>
      </c>
      <c r="K7" s="1918"/>
      <c r="M7" s="911">
        <f>D7*K7</f>
        <v>0</v>
      </c>
    </row>
    <row r="8" spans="1:13" ht="13.8" thickTop="1">
      <c r="C8" s="912"/>
      <c r="D8" s="913"/>
      <c r="E8" s="912"/>
      <c r="F8" s="912"/>
      <c r="G8" s="912"/>
      <c r="H8" s="912"/>
      <c r="I8" s="912"/>
      <c r="J8" s="913"/>
      <c r="K8" s="1969"/>
      <c r="L8" s="914"/>
      <c r="M8" s="915"/>
    </row>
    <row r="9" spans="1:13" s="904" customFormat="1">
      <c r="A9" s="903"/>
      <c r="C9" s="904" t="s">
        <v>650</v>
      </c>
      <c r="D9" s="903"/>
      <c r="J9" s="903"/>
      <c r="K9" s="1970"/>
      <c r="L9" s="905"/>
      <c r="M9" s="916">
        <f>SUM(M7:M7)</f>
        <v>0</v>
      </c>
    </row>
    <row r="10" spans="1:13" s="904" customFormat="1">
      <c r="A10" s="903"/>
      <c r="D10" s="903"/>
      <c r="J10" s="903"/>
      <c r="K10" s="1970"/>
      <c r="L10" s="905"/>
      <c r="M10" s="916"/>
    </row>
    <row r="11" spans="1:13" s="904" customFormat="1">
      <c r="A11" s="903"/>
      <c r="D11" s="903"/>
      <c r="J11" s="903"/>
      <c r="K11" s="1970"/>
      <c r="L11" s="905"/>
      <c r="M11" s="905"/>
    </row>
    <row r="12" spans="1:13" s="904" customFormat="1">
      <c r="A12" s="903"/>
      <c r="C12" s="904" t="s">
        <v>857</v>
      </c>
      <c r="D12" s="903"/>
      <c r="J12" s="903"/>
      <c r="K12" s="1970"/>
      <c r="L12" s="905"/>
      <c r="M12" s="916"/>
    </row>
    <row r="13" spans="1:13">
      <c r="C13" s="917"/>
      <c r="K13" s="1968"/>
      <c r="M13" s="911"/>
    </row>
    <row r="14" spans="1:13" ht="36.75" customHeight="1">
      <c r="A14" s="918">
        <v>1</v>
      </c>
      <c r="C14" s="2238" t="s">
        <v>858</v>
      </c>
      <c r="D14" s="2239"/>
      <c r="E14" s="2239"/>
      <c r="K14" s="1968"/>
      <c r="M14" s="911"/>
    </row>
    <row r="15" spans="1:13">
      <c r="K15" s="1968"/>
      <c r="M15" s="911"/>
    </row>
    <row r="16" spans="1:13">
      <c r="C16" s="908" t="s">
        <v>701</v>
      </c>
      <c r="D16" s="907">
        <v>110</v>
      </c>
      <c r="K16" s="1918"/>
      <c r="M16" s="911">
        <f>D16*K16</f>
        <v>0</v>
      </c>
    </row>
    <row r="17" spans="1:13">
      <c r="K17" s="1918"/>
      <c r="M17" s="911"/>
    </row>
    <row r="18" spans="1:13" ht="41.25" customHeight="1">
      <c r="A18" s="918">
        <v>2</v>
      </c>
      <c r="C18" s="2236" t="s">
        <v>859</v>
      </c>
      <c r="D18" s="2239"/>
      <c r="E18" s="2239"/>
      <c r="K18" s="1918"/>
      <c r="M18" s="911"/>
    </row>
    <row r="19" spans="1:13">
      <c r="K19" s="1918"/>
      <c r="M19" s="911"/>
    </row>
    <row r="20" spans="1:13">
      <c r="C20" s="908" t="s">
        <v>701</v>
      </c>
      <c r="D20" s="907">
        <v>110</v>
      </c>
      <c r="K20" s="1918"/>
      <c r="M20" s="911">
        <f>D20*K20</f>
        <v>0</v>
      </c>
    </row>
    <row r="21" spans="1:13">
      <c r="K21" s="1918"/>
      <c r="M21" s="911"/>
    </row>
    <row r="22" spans="1:13" ht="81" customHeight="1">
      <c r="A22" s="918">
        <v>3</v>
      </c>
      <c r="C22" s="2236" t="s">
        <v>898</v>
      </c>
      <c r="D22" s="2237"/>
      <c r="E22" s="2237"/>
      <c r="K22" s="1918"/>
      <c r="M22" s="911"/>
    </row>
    <row r="23" spans="1:13" ht="12" customHeight="1">
      <c r="K23" s="1918"/>
      <c r="M23" s="911"/>
    </row>
    <row r="24" spans="1:13">
      <c r="C24" s="908" t="s">
        <v>701</v>
      </c>
      <c r="D24" s="907">
        <v>47</v>
      </c>
      <c r="K24" s="1918"/>
      <c r="M24" s="911">
        <f>D24*K24</f>
        <v>0</v>
      </c>
    </row>
    <row r="25" spans="1:13">
      <c r="K25" s="1918"/>
      <c r="M25" s="911"/>
    </row>
    <row r="26" spans="1:13" ht="78.75" customHeight="1">
      <c r="A26" s="918">
        <v>4</v>
      </c>
      <c r="C26" s="2236" t="s">
        <v>899</v>
      </c>
      <c r="D26" s="2236"/>
      <c r="E26" s="2236"/>
      <c r="K26" s="1918"/>
      <c r="M26" s="911"/>
    </row>
    <row r="27" spans="1:13" ht="12" customHeight="1">
      <c r="K27" s="1918"/>
      <c r="M27" s="911"/>
    </row>
    <row r="28" spans="1:13">
      <c r="C28" s="908" t="s">
        <v>701</v>
      </c>
      <c r="D28" s="907">
        <v>8</v>
      </c>
      <c r="K28" s="1918"/>
      <c r="M28" s="911">
        <f>D28*K28</f>
        <v>0</v>
      </c>
    </row>
    <row r="29" spans="1:13">
      <c r="K29" s="1918"/>
      <c r="M29" s="911"/>
    </row>
    <row r="30" spans="1:13" ht="48" customHeight="1">
      <c r="A30" s="918">
        <v>5</v>
      </c>
      <c r="C30" s="2236" t="s">
        <v>900</v>
      </c>
      <c r="D30" s="2236"/>
      <c r="E30" s="2236"/>
      <c r="K30" s="1918"/>
      <c r="M30" s="911"/>
    </row>
    <row r="31" spans="1:13" ht="12" customHeight="1">
      <c r="K31" s="1918"/>
      <c r="M31" s="911"/>
    </row>
    <row r="32" spans="1:13">
      <c r="C32" s="908" t="s">
        <v>701</v>
      </c>
      <c r="D32" s="907">
        <v>39</v>
      </c>
      <c r="K32" s="1918"/>
      <c r="M32" s="911">
        <f>D32*K32</f>
        <v>0</v>
      </c>
    </row>
    <row r="33" spans="1:14">
      <c r="K33" s="1918"/>
      <c r="M33" s="911"/>
    </row>
    <row r="34" spans="1:14" ht="117.75" customHeight="1">
      <c r="A34" s="918">
        <v>6</v>
      </c>
      <c r="C34" s="2236" t="s">
        <v>901</v>
      </c>
      <c r="D34" s="2237"/>
      <c r="E34" s="2237"/>
      <c r="K34" s="1918"/>
      <c r="M34" s="911"/>
    </row>
    <row r="35" spans="1:14" ht="12" customHeight="1">
      <c r="K35" s="1918"/>
      <c r="M35" s="911"/>
    </row>
    <row r="36" spans="1:14">
      <c r="C36" s="908" t="s">
        <v>701</v>
      </c>
      <c r="D36" s="907">
        <v>13</v>
      </c>
      <c r="K36" s="1918"/>
      <c r="M36" s="911">
        <f>D36*K36</f>
        <v>0</v>
      </c>
    </row>
    <row r="37" spans="1:14">
      <c r="K37" s="1918"/>
      <c r="M37" s="911"/>
    </row>
    <row r="38" spans="1:14" ht="103.5" customHeight="1">
      <c r="A38" s="918">
        <v>7</v>
      </c>
      <c r="C38" s="2236" t="s">
        <v>902</v>
      </c>
      <c r="D38" s="2237"/>
      <c r="E38" s="2237"/>
      <c r="K38" s="1918"/>
      <c r="M38" s="911"/>
    </row>
    <row r="39" spans="1:14" ht="12" customHeight="1">
      <c r="K39" s="1918"/>
      <c r="M39" s="911"/>
    </row>
    <row r="40" spans="1:14">
      <c r="C40" s="908" t="s">
        <v>701</v>
      </c>
      <c r="D40" s="907">
        <v>50</v>
      </c>
      <c r="K40" s="1918"/>
      <c r="M40" s="911">
        <f>D40*K40</f>
        <v>0</v>
      </c>
    </row>
    <row r="41" spans="1:14">
      <c r="K41" s="1918"/>
      <c r="M41" s="911"/>
    </row>
    <row r="42" spans="1:14">
      <c r="K42" s="1918"/>
      <c r="M42" s="911"/>
    </row>
    <row r="43" spans="1:14">
      <c r="K43" s="1918"/>
      <c r="M43" s="911"/>
    </row>
    <row r="44" spans="1:14">
      <c r="K44" s="1918"/>
      <c r="M44" s="911"/>
    </row>
    <row r="45" spans="1:14">
      <c r="K45" s="1918"/>
      <c r="M45" s="911"/>
    </row>
    <row r="46" spans="1:14">
      <c r="K46" s="1918"/>
      <c r="M46" s="911"/>
    </row>
    <row r="47" spans="1:14">
      <c r="K47" s="1918"/>
      <c r="M47" s="911"/>
      <c r="N47" s="919" t="s">
        <v>808</v>
      </c>
    </row>
    <row r="48" spans="1:14">
      <c r="K48" s="1918"/>
      <c r="M48" s="911"/>
    </row>
    <row r="49" spans="1:14" ht="103.5" customHeight="1">
      <c r="A49" s="918">
        <v>8</v>
      </c>
      <c r="C49" s="2236" t="s">
        <v>903</v>
      </c>
      <c r="D49" s="2237"/>
      <c r="E49" s="2237"/>
      <c r="K49" s="1918"/>
      <c r="M49" s="911"/>
    </row>
    <row r="50" spans="1:14" ht="12" customHeight="1">
      <c r="K50" s="1918"/>
      <c r="M50" s="911"/>
    </row>
    <row r="51" spans="1:14">
      <c r="C51" s="908" t="s">
        <v>701</v>
      </c>
      <c r="D51" s="907">
        <v>5</v>
      </c>
      <c r="K51" s="1918"/>
      <c r="M51" s="911">
        <f>D51*K51</f>
        <v>0</v>
      </c>
    </row>
    <row r="52" spans="1:14">
      <c r="K52" s="1918"/>
      <c r="M52" s="911"/>
    </row>
    <row r="53" spans="1:14" ht="28.5" customHeight="1">
      <c r="A53" s="918">
        <v>9</v>
      </c>
      <c r="C53" s="2236" t="s">
        <v>904</v>
      </c>
      <c r="D53" s="2237"/>
      <c r="E53" s="2237"/>
      <c r="K53" s="1918"/>
      <c r="M53" s="909"/>
    </row>
    <row r="54" spans="1:14">
      <c r="K54" s="1918"/>
      <c r="M54" s="909"/>
    </row>
    <row r="55" spans="1:14">
      <c r="C55" s="908" t="s">
        <v>11</v>
      </c>
      <c r="D55" s="907">
        <v>12</v>
      </c>
      <c r="K55" s="1918"/>
      <c r="M55" s="911">
        <f>D55*K55</f>
        <v>0</v>
      </c>
    </row>
    <row r="56" spans="1:14">
      <c r="K56" s="1918"/>
      <c r="M56" s="911"/>
      <c r="N56" s="919"/>
    </row>
    <row r="57" spans="1:14" ht="28.5" customHeight="1">
      <c r="A57" s="918">
        <v>10</v>
      </c>
      <c r="C57" s="2236" t="s">
        <v>905</v>
      </c>
      <c r="D57" s="2237"/>
      <c r="E57" s="2237"/>
      <c r="K57" s="1918"/>
      <c r="M57" s="909"/>
    </row>
    <row r="58" spans="1:14">
      <c r="K58" s="1918"/>
      <c r="M58" s="909"/>
    </row>
    <row r="59" spans="1:14">
      <c r="C59" s="908" t="s">
        <v>701</v>
      </c>
      <c r="D59" s="907">
        <v>68</v>
      </c>
      <c r="K59" s="1918"/>
      <c r="M59" s="911">
        <f>D59*K59</f>
        <v>0</v>
      </c>
    </row>
    <row r="60" spans="1:14">
      <c r="K60" s="1918"/>
      <c r="M60" s="909"/>
      <c r="N60" s="919"/>
    </row>
    <row r="61" spans="1:14" ht="77.25" customHeight="1">
      <c r="A61" s="918">
        <v>11</v>
      </c>
      <c r="C61" s="2236" t="s">
        <v>906</v>
      </c>
      <c r="D61" s="2237"/>
      <c r="E61" s="2237"/>
      <c r="K61" s="1918"/>
      <c r="M61" s="911"/>
    </row>
    <row r="62" spans="1:14" ht="12" customHeight="1">
      <c r="K62" s="1918"/>
      <c r="M62" s="911"/>
    </row>
    <row r="63" spans="1:14">
      <c r="C63" s="908" t="s">
        <v>11</v>
      </c>
      <c r="D63" s="907">
        <v>4</v>
      </c>
      <c r="K63" s="1918"/>
      <c r="M63" s="911">
        <f>D63*K63</f>
        <v>0</v>
      </c>
    </row>
    <row r="64" spans="1:14" ht="13.5" customHeight="1">
      <c r="C64" s="920"/>
      <c r="K64" s="1918"/>
      <c r="M64" s="911"/>
    </row>
    <row r="65" spans="1:13" ht="28.5" customHeight="1">
      <c r="A65" s="918">
        <v>12</v>
      </c>
      <c r="C65" s="2236" t="s">
        <v>907</v>
      </c>
      <c r="D65" s="2237"/>
      <c r="E65" s="2237"/>
      <c r="K65" s="1918"/>
      <c r="M65" s="909"/>
    </row>
    <row r="66" spans="1:13">
      <c r="K66" s="1918"/>
      <c r="M66" s="911"/>
    </row>
    <row r="67" spans="1:13">
      <c r="C67" s="908" t="s">
        <v>908</v>
      </c>
      <c r="D67" s="907">
        <v>4</v>
      </c>
      <c r="E67" s="908" t="s">
        <v>11</v>
      </c>
      <c r="K67" s="1918"/>
      <c r="M67" s="911">
        <f>D67*K67</f>
        <v>0</v>
      </c>
    </row>
    <row r="68" spans="1:13">
      <c r="K68" s="1918"/>
      <c r="M68" s="911"/>
    </row>
    <row r="69" spans="1:13" ht="28.5" customHeight="1">
      <c r="A69" s="918">
        <v>13</v>
      </c>
      <c r="C69" s="2236" t="s">
        <v>909</v>
      </c>
      <c r="D69" s="2237"/>
      <c r="E69" s="2237"/>
      <c r="K69" s="1918"/>
      <c r="M69" s="909"/>
    </row>
    <row r="70" spans="1:13">
      <c r="K70" s="1918"/>
      <c r="M70" s="911"/>
    </row>
    <row r="71" spans="1:13">
      <c r="C71" s="908" t="s">
        <v>908</v>
      </c>
      <c r="D71" s="907">
        <v>4</v>
      </c>
      <c r="E71" s="908" t="s">
        <v>11</v>
      </c>
      <c r="K71" s="1918"/>
      <c r="M71" s="911">
        <f>D71*K71</f>
        <v>0</v>
      </c>
    </row>
    <row r="72" spans="1:13">
      <c r="K72" s="1918"/>
      <c r="M72" s="911"/>
    </row>
    <row r="73" spans="1:13" ht="54" customHeight="1">
      <c r="A73" s="918">
        <v>14</v>
      </c>
      <c r="C73" s="2236" t="s">
        <v>910</v>
      </c>
      <c r="D73" s="2237"/>
      <c r="E73" s="2237"/>
      <c r="K73" s="1918"/>
      <c r="M73" s="909"/>
    </row>
    <row r="74" spans="1:13">
      <c r="K74" s="1918"/>
      <c r="M74" s="911"/>
    </row>
    <row r="75" spans="1:13">
      <c r="C75" s="908" t="s">
        <v>764</v>
      </c>
      <c r="D75" s="907">
        <v>2</v>
      </c>
      <c r="K75" s="1918"/>
      <c r="M75" s="911">
        <f>D75*K75</f>
        <v>0</v>
      </c>
    </row>
    <row r="76" spans="1:13">
      <c r="K76" s="1918"/>
      <c r="M76" s="911"/>
    </row>
    <row r="77" spans="1:13" ht="28.5" customHeight="1">
      <c r="A77" s="918">
        <v>15</v>
      </c>
      <c r="C77" s="2236" t="s">
        <v>911</v>
      </c>
      <c r="D77" s="2237"/>
      <c r="E77" s="2237"/>
      <c r="K77" s="1918"/>
      <c r="M77" s="909"/>
    </row>
    <row r="78" spans="1:13">
      <c r="K78" s="1918"/>
      <c r="M78" s="909"/>
    </row>
    <row r="79" spans="1:13">
      <c r="C79" s="908" t="s">
        <v>908</v>
      </c>
      <c r="D79" s="907">
        <v>14</v>
      </c>
      <c r="E79" s="908" t="s">
        <v>701</v>
      </c>
      <c r="K79" s="1918"/>
      <c r="M79" s="911">
        <f>D79*K79</f>
        <v>0</v>
      </c>
    </row>
    <row r="80" spans="1:13" ht="12.75" customHeight="1">
      <c r="C80" s="920"/>
      <c r="K80" s="1918"/>
      <c r="M80" s="911"/>
    </row>
    <row r="81" spans="1:14" ht="41.25" customHeight="1">
      <c r="A81" s="918">
        <v>16</v>
      </c>
      <c r="C81" s="2236" t="s">
        <v>912</v>
      </c>
      <c r="D81" s="2237"/>
      <c r="E81" s="2237"/>
      <c r="K81" s="1918"/>
      <c r="M81" s="909"/>
    </row>
    <row r="82" spans="1:14">
      <c r="K82" s="1918"/>
      <c r="M82" s="909"/>
    </row>
    <row r="83" spans="1:14">
      <c r="C83" s="908" t="s">
        <v>908</v>
      </c>
      <c r="D83" s="907">
        <v>71</v>
      </c>
      <c r="E83" s="908" t="s">
        <v>701</v>
      </c>
      <c r="K83" s="1918"/>
      <c r="M83" s="911">
        <f>D83*K83</f>
        <v>0</v>
      </c>
    </row>
    <row r="84" spans="1:14">
      <c r="K84" s="1918"/>
      <c r="M84" s="911"/>
      <c r="N84" s="919"/>
    </row>
    <row r="85" spans="1:14" ht="27.75" customHeight="1">
      <c r="A85" s="918">
        <v>17</v>
      </c>
      <c r="C85" s="2236" t="s">
        <v>874</v>
      </c>
      <c r="D85" s="2237"/>
      <c r="E85" s="2237"/>
      <c r="K85" s="1918"/>
      <c r="M85" s="909"/>
    </row>
    <row r="86" spans="1:14">
      <c r="G86" s="907"/>
      <c r="K86" s="1918"/>
      <c r="M86" s="909"/>
    </row>
    <row r="87" spans="1:14">
      <c r="C87" s="908" t="s">
        <v>464</v>
      </c>
      <c r="D87" s="907">
        <v>1</v>
      </c>
      <c r="E87" s="908" t="s">
        <v>764</v>
      </c>
      <c r="G87" s="907"/>
      <c r="K87" s="1918"/>
      <c r="M87" s="911">
        <f>D87*K87</f>
        <v>0</v>
      </c>
      <c r="N87" s="919"/>
    </row>
    <row r="88" spans="1:14">
      <c r="K88" s="1918"/>
      <c r="M88" s="911"/>
    </row>
    <row r="89" spans="1:14">
      <c r="A89" s="907">
        <v>18</v>
      </c>
      <c r="C89" s="2238" t="s">
        <v>913</v>
      </c>
      <c r="D89" s="2243"/>
      <c r="K89" s="1918"/>
      <c r="M89" s="911"/>
    </row>
    <row r="90" spans="1:14" ht="24" customHeight="1">
      <c r="C90" s="2242"/>
      <c r="D90" s="2243"/>
      <c r="K90" s="1918"/>
      <c r="M90" s="911"/>
    </row>
    <row r="91" spans="1:14">
      <c r="K91" s="1918"/>
      <c r="M91" s="911"/>
    </row>
    <row r="92" spans="1:14">
      <c r="C92" s="908" t="s">
        <v>914</v>
      </c>
      <c r="D92" s="907">
        <v>10</v>
      </c>
      <c r="K92" s="1918"/>
      <c r="M92" s="911">
        <f>D92*K92</f>
        <v>0</v>
      </c>
    </row>
    <row r="93" spans="1:14">
      <c r="K93" s="1918"/>
      <c r="M93" s="911"/>
    </row>
    <row r="94" spans="1:14" ht="15.75" customHeight="1">
      <c r="A94" s="918">
        <v>19</v>
      </c>
      <c r="C94" s="2236" t="s">
        <v>875</v>
      </c>
      <c r="D94" s="2237"/>
      <c r="E94" s="2237"/>
      <c r="K94" s="1918"/>
      <c r="M94" s="909"/>
    </row>
    <row r="95" spans="1:14">
      <c r="K95" s="1918"/>
      <c r="M95" s="911"/>
    </row>
    <row r="96" spans="1:14">
      <c r="C96" s="908" t="s">
        <v>914</v>
      </c>
      <c r="D96" s="907">
        <v>10</v>
      </c>
      <c r="K96" s="1918"/>
      <c r="M96" s="911">
        <f>D96*K96</f>
        <v>0</v>
      </c>
    </row>
    <row r="97" spans="1:14">
      <c r="K97" s="1918"/>
      <c r="M97" s="911"/>
    </row>
    <row r="98" spans="1:14">
      <c r="K98" s="1918"/>
      <c r="M98" s="911"/>
    </row>
    <row r="99" spans="1:14">
      <c r="K99" s="1918"/>
      <c r="M99" s="911"/>
    </row>
    <row r="100" spans="1:14">
      <c r="K100" s="1918"/>
      <c r="M100" s="911"/>
    </row>
    <row r="101" spans="1:14">
      <c r="K101" s="1918"/>
      <c r="M101" s="911"/>
      <c r="N101" s="919" t="s">
        <v>829</v>
      </c>
    </row>
    <row r="102" spans="1:14" ht="30" customHeight="1">
      <c r="A102" s="918">
        <v>20</v>
      </c>
      <c r="C102" s="2236" t="s">
        <v>876</v>
      </c>
      <c r="D102" s="2237"/>
      <c r="E102" s="2237"/>
      <c r="K102" s="1918"/>
      <c r="M102" s="909"/>
    </row>
    <row r="103" spans="1:14">
      <c r="K103" s="1918"/>
      <c r="M103" s="911"/>
    </row>
    <row r="104" spans="1:14">
      <c r="C104" s="908" t="s">
        <v>914</v>
      </c>
      <c r="D104" s="907">
        <v>10</v>
      </c>
      <c r="K104" s="1918"/>
      <c r="M104" s="911">
        <f>D104*K104</f>
        <v>0</v>
      </c>
    </row>
    <row r="105" spans="1:14">
      <c r="K105" s="1918"/>
      <c r="M105" s="919"/>
      <c r="N105" s="919"/>
    </row>
    <row r="106" spans="1:14" ht="12.75" customHeight="1">
      <c r="A106" s="918">
        <v>21</v>
      </c>
      <c r="C106" s="2236" t="s">
        <v>877</v>
      </c>
      <c r="D106" s="2237"/>
      <c r="E106" s="2237"/>
      <c r="K106" s="1918"/>
      <c r="M106" s="909"/>
    </row>
    <row r="107" spans="1:14">
      <c r="K107" s="1918"/>
      <c r="M107" s="911"/>
    </row>
    <row r="108" spans="1:14">
      <c r="C108" s="908" t="s">
        <v>914</v>
      </c>
      <c r="D108" s="907">
        <v>10</v>
      </c>
      <c r="K108" s="1918"/>
      <c r="M108" s="911">
        <f>D108*K108</f>
        <v>0</v>
      </c>
    </row>
    <row r="109" spans="1:14">
      <c r="K109" s="1918"/>
      <c r="M109" s="919"/>
      <c r="N109" s="919"/>
    </row>
    <row r="110" spans="1:14" ht="27" customHeight="1">
      <c r="A110" s="918">
        <v>22</v>
      </c>
      <c r="C110" s="2236" t="s">
        <v>878</v>
      </c>
      <c r="D110" s="2237"/>
      <c r="E110" s="2237"/>
      <c r="K110" s="1918"/>
      <c r="M110" s="909"/>
    </row>
    <row r="111" spans="1:14">
      <c r="K111" s="1918"/>
      <c r="M111" s="911"/>
    </row>
    <row r="112" spans="1:14">
      <c r="C112" s="908" t="s">
        <v>764</v>
      </c>
      <c r="D112" s="907">
        <v>1</v>
      </c>
      <c r="K112" s="1918"/>
      <c r="M112" s="911">
        <f>D112*K112</f>
        <v>0</v>
      </c>
    </row>
    <row r="113" spans="1:14">
      <c r="K113" s="1918"/>
      <c r="M113" s="909"/>
    </row>
    <row r="114" spans="1:14" ht="28.5" customHeight="1">
      <c r="A114" s="918">
        <v>23</v>
      </c>
      <c r="C114" s="2236" t="s">
        <v>879</v>
      </c>
      <c r="D114" s="2237"/>
      <c r="E114" s="2237"/>
      <c r="K114" s="1918"/>
      <c r="M114" s="909"/>
    </row>
    <row r="115" spans="1:14" ht="12.75" customHeight="1">
      <c r="A115" s="918"/>
      <c r="C115" s="921"/>
      <c r="D115" s="922"/>
      <c r="E115" s="922"/>
      <c r="K115" s="1918"/>
      <c r="M115" s="909"/>
    </row>
    <row r="116" spans="1:14">
      <c r="C116" s="908" t="s">
        <v>880</v>
      </c>
      <c r="D116" s="907">
        <v>110</v>
      </c>
      <c r="K116" s="1918"/>
      <c r="M116" s="911">
        <f>D116*K116</f>
        <v>0</v>
      </c>
    </row>
    <row r="117" spans="1:14">
      <c r="K117" s="1918"/>
      <c r="M117" s="911"/>
    </row>
    <row r="118" spans="1:14" ht="27.75" customHeight="1">
      <c r="A118" s="918">
        <v>24</v>
      </c>
      <c r="C118" s="2236" t="s">
        <v>881</v>
      </c>
      <c r="D118" s="2237"/>
      <c r="E118" s="2237"/>
      <c r="K118" s="1918"/>
      <c r="M118" s="909"/>
    </row>
    <row r="119" spans="1:14">
      <c r="K119" s="1918"/>
      <c r="M119" s="909"/>
    </row>
    <row r="120" spans="1:14">
      <c r="C120" s="908" t="s">
        <v>701</v>
      </c>
      <c r="D120" s="907">
        <v>110</v>
      </c>
      <c r="K120" s="1918"/>
      <c r="M120" s="911">
        <f>D120*K120</f>
        <v>0</v>
      </c>
    </row>
    <row r="121" spans="1:14">
      <c r="K121" s="1918"/>
      <c r="M121" s="909"/>
      <c r="N121" s="919"/>
    </row>
    <row r="122" spans="1:14" ht="41.25" customHeight="1">
      <c r="A122" s="918">
        <v>25</v>
      </c>
      <c r="C122" s="2236" t="s">
        <v>882</v>
      </c>
      <c r="D122" s="2237"/>
      <c r="E122" s="2237"/>
      <c r="K122" s="1918"/>
      <c r="M122" s="909"/>
    </row>
    <row r="123" spans="1:14">
      <c r="K123" s="1918"/>
      <c r="M123" s="909"/>
    </row>
    <row r="124" spans="1:14">
      <c r="C124" s="908" t="s">
        <v>701</v>
      </c>
      <c r="D124" s="907">
        <v>110</v>
      </c>
      <c r="K124" s="1918"/>
      <c r="M124" s="911">
        <f>D124*K124</f>
        <v>0</v>
      </c>
    </row>
    <row r="125" spans="1:14">
      <c r="K125" s="1918"/>
      <c r="M125" s="909"/>
      <c r="N125" s="919"/>
    </row>
    <row r="126" spans="1:14" ht="27" customHeight="1">
      <c r="A126" s="918">
        <v>26</v>
      </c>
      <c r="C126" s="2236" t="s">
        <v>883</v>
      </c>
      <c r="D126" s="2237"/>
      <c r="E126" s="2237"/>
      <c r="K126" s="1918"/>
      <c r="M126" s="909"/>
    </row>
    <row r="127" spans="1:14">
      <c r="K127" s="1918"/>
      <c r="M127" s="909"/>
    </row>
    <row r="128" spans="1:14">
      <c r="C128" s="908" t="s">
        <v>11</v>
      </c>
      <c r="D128" s="907">
        <v>4</v>
      </c>
      <c r="K128" s="1918"/>
      <c r="M128" s="911">
        <f>D128*K128</f>
        <v>0</v>
      </c>
    </row>
    <row r="129" spans="1:14">
      <c r="K129" s="1918"/>
      <c r="M129" s="911"/>
    </row>
    <row r="130" spans="1:14" ht="27" customHeight="1">
      <c r="A130" s="918">
        <v>27</v>
      </c>
      <c r="C130" s="2236" t="s">
        <v>884</v>
      </c>
      <c r="D130" s="2237"/>
      <c r="E130" s="2237"/>
      <c r="K130" s="1918"/>
      <c r="M130" s="909"/>
    </row>
    <row r="131" spans="1:14">
      <c r="K131" s="1918"/>
      <c r="M131" s="909"/>
    </row>
    <row r="132" spans="1:14">
      <c r="C132" s="908" t="s">
        <v>885</v>
      </c>
      <c r="D132" s="907">
        <v>20</v>
      </c>
      <c r="K132" s="1918"/>
      <c r="M132" s="911">
        <f>D132*K132</f>
        <v>0</v>
      </c>
    </row>
    <row r="133" spans="1:14">
      <c r="K133" s="1918"/>
      <c r="M133" s="911"/>
    </row>
    <row r="134" spans="1:14" ht="27" customHeight="1">
      <c r="A134" s="918">
        <v>28</v>
      </c>
      <c r="C134" s="2236" t="s">
        <v>886</v>
      </c>
      <c r="D134" s="2237"/>
      <c r="E134" s="2237"/>
      <c r="K134" s="1918"/>
      <c r="M134" s="909"/>
    </row>
    <row r="135" spans="1:14">
      <c r="K135" s="1918"/>
      <c r="M135" s="909"/>
    </row>
    <row r="136" spans="1:14">
      <c r="C136" s="908" t="s">
        <v>701</v>
      </c>
      <c r="D136" s="907">
        <v>110</v>
      </c>
      <c r="K136" s="1918"/>
      <c r="M136" s="911">
        <f>D136*K136</f>
        <v>0</v>
      </c>
    </row>
    <row r="137" spans="1:14">
      <c r="K137" s="1918"/>
      <c r="M137" s="909"/>
      <c r="N137" s="919"/>
    </row>
    <row r="138" spans="1:14" ht="15.75" customHeight="1">
      <c r="A138" s="918">
        <v>29</v>
      </c>
      <c r="C138" s="2236" t="s">
        <v>887</v>
      </c>
      <c r="D138" s="2237"/>
      <c r="E138" s="2237"/>
      <c r="K138" s="1918"/>
      <c r="M138" s="909"/>
    </row>
    <row r="139" spans="1:14">
      <c r="K139" s="1918"/>
      <c r="M139" s="909"/>
    </row>
    <row r="140" spans="1:14">
      <c r="C140" s="908" t="s">
        <v>885</v>
      </c>
      <c r="D140" s="907">
        <v>16</v>
      </c>
      <c r="K140" s="1918"/>
      <c r="M140" s="911">
        <f>D140*K140</f>
        <v>0</v>
      </c>
    </row>
    <row r="141" spans="1:14">
      <c r="K141" s="1918"/>
      <c r="M141" s="911"/>
    </row>
    <row r="142" spans="1:14" ht="18" customHeight="1">
      <c r="A142" s="918">
        <v>30</v>
      </c>
      <c r="C142" s="2236" t="s">
        <v>915</v>
      </c>
      <c r="D142" s="2237"/>
      <c r="E142" s="2237"/>
      <c r="K142" s="1918"/>
      <c r="M142" s="909"/>
    </row>
    <row r="143" spans="1:14">
      <c r="K143" s="1918"/>
      <c r="M143" s="909"/>
    </row>
    <row r="144" spans="1:14">
      <c r="C144" s="908" t="s">
        <v>885</v>
      </c>
      <c r="D144" s="907">
        <v>24</v>
      </c>
      <c r="K144" s="1918"/>
      <c r="M144" s="911">
        <f>D144*K144</f>
        <v>0</v>
      </c>
    </row>
    <row r="145" spans="1:14">
      <c r="K145" s="1918"/>
      <c r="M145" s="911"/>
      <c r="N145" s="919"/>
    </row>
    <row r="146" spans="1:14" ht="13.5" customHeight="1">
      <c r="A146" s="918">
        <v>31</v>
      </c>
      <c r="C146" s="2236" t="s">
        <v>889</v>
      </c>
      <c r="D146" s="2237"/>
      <c r="E146" s="2237"/>
      <c r="K146" s="1918"/>
      <c r="M146" s="909"/>
    </row>
    <row r="147" spans="1:14">
      <c r="K147" s="1918"/>
      <c r="M147" s="909"/>
    </row>
    <row r="148" spans="1:14">
      <c r="C148" s="908" t="s">
        <v>764</v>
      </c>
      <c r="D148" s="907">
        <v>1</v>
      </c>
      <c r="K148" s="1918"/>
      <c r="M148" s="911">
        <f>D148*K148</f>
        <v>0</v>
      </c>
    </row>
    <row r="149" spans="1:14">
      <c r="K149" s="1968"/>
      <c r="M149" s="911"/>
    </row>
    <row r="150" spans="1:14" ht="32.25" customHeight="1">
      <c r="A150" s="918">
        <v>32</v>
      </c>
      <c r="C150" s="2236" t="s">
        <v>890</v>
      </c>
      <c r="D150" s="2237"/>
      <c r="E150" s="2237"/>
      <c r="K150" s="1968"/>
      <c r="M150" s="909"/>
    </row>
    <row r="151" spans="1:14">
      <c r="K151" s="1968"/>
      <c r="M151" s="909"/>
    </row>
    <row r="152" spans="1:14">
      <c r="C152" s="908" t="s">
        <v>764</v>
      </c>
      <c r="D152" s="907">
        <v>1</v>
      </c>
      <c r="K152" s="1964">
        <f>SUM(M9:M150)*0.03</f>
        <v>0</v>
      </c>
      <c r="M152" s="911">
        <f>D152*K152</f>
        <v>0</v>
      </c>
    </row>
    <row r="153" spans="1:14" ht="12.75" customHeight="1" thickBot="1">
      <c r="M153" s="911"/>
    </row>
    <row r="154" spans="1:14" ht="13.8" thickTop="1">
      <c r="C154" s="912"/>
      <c r="D154" s="913"/>
      <c r="E154" s="912"/>
      <c r="F154" s="912"/>
      <c r="G154" s="912"/>
      <c r="H154" s="912"/>
      <c r="I154" s="912"/>
      <c r="J154" s="913"/>
      <c r="K154" s="914"/>
      <c r="L154" s="914"/>
      <c r="M154" s="915"/>
    </row>
    <row r="155" spans="1:14" s="904" customFormat="1">
      <c r="A155" s="903"/>
      <c r="C155" s="904" t="s">
        <v>650</v>
      </c>
      <c r="D155" s="903"/>
      <c r="J155" s="903"/>
      <c r="K155" s="905"/>
      <c r="L155" s="905"/>
      <c r="M155" s="916">
        <f>SUM(M14:M153)</f>
        <v>0</v>
      </c>
    </row>
    <row r="156" spans="1:14" s="904" customFormat="1">
      <c r="A156" s="903"/>
      <c r="D156" s="903"/>
      <c r="J156" s="903"/>
      <c r="K156" s="905"/>
      <c r="L156" s="905"/>
      <c r="M156" s="916"/>
    </row>
    <row r="157" spans="1:14" s="904" customFormat="1">
      <c r="A157" s="903"/>
      <c r="D157" s="903"/>
      <c r="J157" s="903"/>
      <c r="K157" s="905"/>
      <c r="L157" s="905"/>
      <c r="M157" s="916"/>
    </row>
    <row r="158" spans="1:14" s="904" customFormat="1">
      <c r="A158" s="903"/>
      <c r="D158" s="903"/>
      <c r="J158" s="903"/>
      <c r="K158" s="905"/>
      <c r="L158" s="905"/>
      <c r="M158" s="916"/>
    </row>
    <row r="159" spans="1:14" s="904" customFormat="1">
      <c r="A159" s="903"/>
      <c r="D159" s="903"/>
      <c r="J159" s="903"/>
      <c r="K159" s="905"/>
      <c r="L159" s="905"/>
      <c r="M159" s="916"/>
    </row>
    <row r="160" spans="1:14" s="904" customFormat="1">
      <c r="A160" s="903"/>
      <c r="D160" s="903"/>
      <c r="J160" s="903"/>
      <c r="K160" s="905"/>
      <c r="L160" s="905"/>
      <c r="M160" s="916"/>
    </row>
    <row r="161" spans="1:14" s="904" customFormat="1">
      <c r="A161" s="903"/>
      <c r="D161" s="903"/>
      <c r="J161" s="903"/>
      <c r="K161" s="905"/>
      <c r="L161" s="905"/>
      <c r="M161" s="916"/>
    </row>
    <row r="162" spans="1:14" s="904" customFormat="1">
      <c r="A162" s="903"/>
      <c r="D162" s="903"/>
      <c r="J162" s="903"/>
      <c r="K162" s="905"/>
      <c r="L162" s="905"/>
      <c r="M162" s="916"/>
    </row>
    <row r="163" spans="1:14" s="904" customFormat="1">
      <c r="A163" s="903"/>
      <c r="D163" s="903"/>
      <c r="J163" s="903"/>
      <c r="K163" s="905"/>
      <c r="L163" s="905"/>
      <c r="M163" s="916"/>
    </row>
    <row r="164" spans="1:14" s="904" customFormat="1">
      <c r="A164" s="903"/>
      <c r="D164" s="903"/>
      <c r="J164" s="903"/>
      <c r="K164" s="905"/>
      <c r="L164" s="905"/>
      <c r="M164" s="916"/>
    </row>
    <row r="165" spans="1:14" s="904" customFormat="1">
      <c r="A165" s="903"/>
      <c r="D165" s="903"/>
      <c r="J165" s="903"/>
      <c r="K165" s="905"/>
      <c r="L165" s="905"/>
      <c r="M165" s="916"/>
    </row>
    <row r="166" spans="1:14" s="904" customFormat="1">
      <c r="A166" s="903"/>
      <c r="D166" s="903"/>
      <c r="J166" s="903"/>
      <c r="K166" s="905"/>
      <c r="L166" s="905"/>
      <c r="M166" s="916"/>
    </row>
    <row r="167" spans="1:14" s="904" customFormat="1">
      <c r="A167" s="903"/>
      <c r="D167" s="903"/>
      <c r="J167" s="903"/>
      <c r="K167" s="905"/>
      <c r="L167" s="905"/>
      <c r="M167" s="916"/>
    </row>
    <row r="168" spans="1:14" s="904" customFormat="1">
      <c r="A168" s="903"/>
      <c r="D168" s="903"/>
      <c r="J168" s="903"/>
      <c r="K168" s="905"/>
      <c r="L168" s="905"/>
      <c r="M168" s="916"/>
      <c r="N168" s="919" t="s">
        <v>846</v>
      </c>
    </row>
    <row r="169" spans="1:14">
      <c r="M169" s="919"/>
    </row>
    <row r="170" spans="1:14">
      <c r="A170" s="903"/>
      <c r="B170" s="904"/>
      <c r="C170" s="904" t="s">
        <v>891</v>
      </c>
      <c r="D170" s="903"/>
      <c r="E170" s="904"/>
      <c r="F170" s="904"/>
      <c r="G170" s="904"/>
      <c r="H170" s="904"/>
      <c r="I170" s="904"/>
      <c r="J170" s="903"/>
      <c r="K170" s="905"/>
      <c r="L170" s="905"/>
      <c r="M170" s="906"/>
    </row>
    <row r="171" spans="1:14">
      <c r="A171" s="903"/>
      <c r="B171" s="904"/>
      <c r="C171" s="904"/>
      <c r="D171" s="903"/>
      <c r="E171" s="904"/>
      <c r="F171" s="904"/>
      <c r="G171" s="904"/>
      <c r="H171" s="904"/>
      <c r="I171" s="904"/>
      <c r="J171" s="903"/>
      <c r="K171" s="905"/>
      <c r="L171" s="905"/>
      <c r="M171" s="906"/>
    </row>
    <row r="172" spans="1:14">
      <c r="A172" s="903"/>
      <c r="B172" s="904"/>
      <c r="D172" s="903"/>
      <c r="E172" s="904"/>
      <c r="F172" s="904"/>
      <c r="G172" s="904"/>
      <c r="H172" s="904"/>
      <c r="I172" s="904"/>
      <c r="J172" s="903"/>
      <c r="K172" s="905"/>
      <c r="L172" s="905"/>
      <c r="M172" s="906"/>
    </row>
    <row r="173" spans="1:14">
      <c r="A173" s="903"/>
      <c r="B173" s="904"/>
      <c r="C173" s="904" t="s">
        <v>854</v>
      </c>
      <c r="D173" s="903"/>
      <c r="E173" s="904"/>
      <c r="F173" s="904"/>
      <c r="G173" s="904"/>
      <c r="H173" s="904"/>
      <c r="I173" s="904"/>
      <c r="J173" s="903"/>
      <c r="K173" s="905"/>
      <c r="L173" s="905"/>
      <c r="M173" s="906">
        <f>SUM(M9)</f>
        <v>0</v>
      </c>
    </row>
    <row r="174" spans="1:14">
      <c r="A174" s="903"/>
      <c r="B174" s="904"/>
      <c r="C174" s="904"/>
      <c r="D174" s="903"/>
      <c r="E174" s="904"/>
      <c r="F174" s="904"/>
      <c r="G174" s="904"/>
      <c r="H174" s="904"/>
      <c r="I174" s="904"/>
      <c r="J174" s="903"/>
      <c r="K174" s="905"/>
      <c r="L174" s="905"/>
      <c r="M174" s="906"/>
    </row>
    <row r="175" spans="1:14">
      <c r="A175" s="903"/>
      <c r="B175" s="904"/>
      <c r="C175" s="904" t="s">
        <v>892</v>
      </c>
      <c r="D175" s="903"/>
      <c r="E175" s="904"/>
      <c r="F175" s="904"/>
      <c r="G175" s="904"/>
      <c r="H175" s="904"/>
      <c r="I175" s="904"/>
      <c r="J175" s="903"/>
      <c r="K175" s="905"/>
      <c r="L175" s="905"/>
      <c r="M175" s="906">
        <f>SUM(M155)</f>
        <v>0</v>
      </c>
    </row>
    <row r="176" spans="1:14" ht="13.8" thickBot="1"/>
    <row r="177" spans="1:14" ht="13.8" thickTop="1">
      <c r="C177" s="912"/>
      <c r="D177" s="913"/>
      <c r="E177" s="912"/>
      <c r="F177" s="912"/>
      <c r="G177" s="912"/>
      <c r="H177" s="912"/>
      <c r="I177" s="912"/>
      <c r="J177" s="913"/>
      <c r="K177" s="914"/>
      <c r="L177" s="914"/>
      <c r="M177" s="923"/>
    </row>
    <row r="178" spans="1:14">
      <c r="A178" s="903"/>
      <c r="B178" s="904"/>
      <c r="C178" s="904" t="s">
        <v>650</v>
      </c>
      <c r="D178" s="903"/>
      <c r="E178" s="904"/>
      <c r="F178" s="904"/>
      <c r="G178" s="904"/>
      <c r="H178" s="904"/>
      <c r="I178" s="904"/>
      <c r="J178" s="903"/>
      <c r="K178" s="905"/>
      <c r="L178" s="905"/>
      <c r="M178" s="906">
        <f>SUM(M172:M175)</f>
        <v>0</v>
      </c>
    </row>
    <row r="179" spans="1:14">
      <c r="A179" s="903"/>
      <c r="B179" s="904"/>
      <c r="C179" s="904"/>
      <c r="D179" s="903"/>
      <c r="E179" s="904"/>
      <c r="F179" s="904"/>
      <c r="G179" s="904"/>
      <c r="H179" s="904"/>
      <c r="I179" s="904"/>
      <c r="J179" s="903"/>
      <c r="K179" s="905"/>
      <c r="L179" s="905"/>
      <c r="M179" s="906"/>
    </row>
    <row r="180" spans="1:14">
      <c r="A180" s="903"/>
      <c r="B180" s="904"/>
      <c r="C180" s="904"/>
      <c r="D180" s="903"/>
      <c r="E180" s="904"/>
      <c r="F180" s="904"/>
      <c r="G180" s="904"/>
      <c r="H180" s="904"/>
      <c r="I180" s="904"/>
      <c r="J180" s="904"/>
      <c r="K180" s="904" t="s">
        <v>34</v>
      </c>
      <c r="L180" s="903"/>
      <c r="M180" s="906">
        <f>SUM(M178*0.22)</f>
        <v>0</v>
      </c>
    </row>
    <row r="181" spans="1:14" ht="13.8" thickBot="1">
      <c r="A181" s="924"/>
      <c r="B181" s="925"/>
      <c r="C181" s="926"/>
      <c r="D181" s="927"/>
      <c r="E181" s="926"/>
      <c r="F181" s="926"/>
      <c r="G181" s="926"/>
      <c r="H181" s="926"/>
      <c r="I181" s="926"/>
      <c r="J181" s="927"/>
      <c r="K181" s="928"/>
      <c r="L181" s="928"/>
      <c r="M181" s="929"/>
    </row>
    <row r="182" spans="1:14" ht="13.8" thickTop="1">
      <c r="A182" s="903"/>
      <c r="B182" s="904"/>
      <c r="C182" s="904"/>
      <c r="D182" s="903"/>
      <c r="E182" s="904"/>
      <c r="F182" s="904"/>
      <c r="G182" s="904"/>
      <c r="H182" s="904" t="s">
        <v>650</v>
      </c>
      <c r="I182" s="904"/>
      <c r="J182" s="903"/>
      <c r="K182" s="905"/>
      <c r="L182" s="905"/>
      <c r="M182" s="906">
        <f>SUM(M178:M180)</f>
        <v>0</v>
      </c>
    </row>
    <row r="183" spans="1:14" s="930" customFormat="1">
      <c r="B183" s="931"/>
      <c r="C183" s="932"/>
      <c r="D183" s="932"/>
      <c r="E183" s="933"/>
      <c r="F183" s="934"/>
      <c r="G183" s="934"/>
      <c r="H183" s="934"/>
      <c r="I183" s="935"/>
      <c r="J183" s="936"/>
    </row>
    <row r="184" spans="1:14" s="930" customFormat="1">
      <c r="B184" s="937"/>
      <c r="C184" s="938"/>
      <c r="D184" s="939"/>
      <c r="E184" s="940"/>
      <c r="F184" s="941"/>
      <c r="G184" s="941"/>
      <c r="H184" s="941"/>
      <c r="I184" s="942"/>
    </row>
    <row r="185" spans="1:14" s="930" customFormat="1">
      <c r="B185" s="937"/>
      <c r="C185" s="938"/>
      <c r="D185" s="939"/>
      <c r="E185" s="940"/>
      <c r="F185" s="941"/>
      <c r="G185" s="941"/>
      <c r="H185" s="941"/>
      <c r="I185" s="942"/>
    </row>
    <row r="186" spans="1:14" s="930" customFormat="1">
      <c r="B186" s="937"/>
      <c r="C186" s="938"/>
      <c r="D186" s="939"/>
      <c r="E186" s="940"/>
      <c r="F186" s="941"/>
      <c r="G186" s="941"/>
      <c r="H186" s="941"/>
      <c r="I186" s="942"/>
    </row>
    <row r="187" spans="1:14" s="930" customFormat="1">
      <c r="B187" s="937"/>
      <c r="C187" s="938"/>
      <c r="D187" s="939"/>
      <c r="E187" s="940"/>
      <c r="F187" s="941"/>
      <c r="G187" s="941"/>
      <c r="H187" s="941"/>
      <c r="I187" s="942"/>
    </row>
    <row r="188" spans="1:14" s="930" customFormat="1">
      <c r="B188" s="937"/>
      <c r="C188" s="938" t="s">
        <v>44</v>
      </c>
      <c r="D188" s="939"/>
      <c r="E188" s="940"/>
      <c r="F188" s="941"/>
      <c r="G188" s="941"/>
      <c r="H188" s="941"/>
      <c r="I188" s="942"/>
    </row>
    <row r="189" spans="1:14" s="930" customFormat="1">
      <c r="B189" s="937"/>
      <c r="C189" s="938"/>
      <c r="D189" s="939"/>
      <c r="E189" s="940"/>
      <c r="F189" s="941"/>
      <c r="G189" s="941"/>
      <c r="H189" s="941"/>
      <c r="I189" s="942"/>
    </row>
    <row r="190" spans="1:14" s="930" customFormat="1">
      <c r="B190" s="937"/>
      <c r="C190" s="2240" t="s">
        <v>916</v>
      </c>
      <c r="D190" s="2241"/>
      <c r="E190" s="2241"/>
      <c r="F190" s="2241"/>
      <c r="G190" s="2241"/>
      <c r="H190" s="2241"/>
      <c r="I190" s="2241"/>
      <c r="J190" s="2241"/>
      <c r="K190" s="2242"/>
      <c r="L190" s="2242"/>
      <c r="M190" s="2242"/>
      <c r="N190" s="2242"/>
    </row>
    <row r="191" spans="1:14" s="930" customFormat="1">
      <c r="B191" s="937"/>
      <c r="C191" s="2241"/>
      <c r="D191" s="2241"/>
      <c r="E191" s="2241"/>
      <c r="F191" s="2241"/>
      <c r="G191" s="2241"/>
      <c r="H191" s="2241"/>
      <c r="I191" s="2241"/>
      <c r="J191" s="2241"/>
      <c r="K191" s="2242"/>
      <c r="L191" s="2242"/>
      <c r="M191" s="2242"/>
      <c r="N191" s="2242"/>
    </row>
    <row r="192" spans="1:14" s="930" customFormat="1">
      <c r="B192" s="937"/>
      <c r="C192" s="2241"/>
      <c r="D192" s="2241"/>
      <c r="E192" s="2241"/>
      <c r="F192" s="2241"/>
      <c r="G192" s="2241"/>
      <c r="H192" s="2241"/>
      <c r="I192" s="2241"/>
      <c r="J192" s="2241"/>
      <c r="K192" s="2242"/>
      <c r="L192" s="2242"/>
      <c r="M192" s="2242"/>
      <c r="N192" s="2242"/>
    </row>
    <row r="193" spans="2:14" s="930" customFormat="1">
      <c r="B193" s="937"/>
      <c r="C193" s="2241"/>
      <c r="D193" s="2241"/>
      <c r="E193" s="2241"/>
      <c r="F193" s="2241"/>
      <c r="G193" s="2241"/>
      <c r="H193" s="2241"/>
      <c r="I193" s="2241"/>
      <c r="J193" s="2241"/>
      <c r="K193" s="2242"/>
      <c r="L193" s="2242"/>
      <c r="M193" s="2242"/>
      <c r="N193" s="2242"/>
    </row>
    <row r="194" spans="2:14" s="930" customFormat="1">
      <c r="B194" s="937"/>
      <c r="C194" s="2241"/>
      <c r="D194" s="2241"/>
      <c r="E194" s="2241"/>
      <c r="F194" s="2241"/>
      <c r="G194" s="2241"/>
      <c r="H194" s="2241"/>
      <c r="I194" s="2241"/>
      <c r="J194" s="2241"/>
      <c r="K194" s="2242"/>
      <c r="L194" s="2242"/>
      <c r="M194" s="2242"/>
      <c r="N194" s="2242"/>
    </row>
    <row r="195" spans="2:14" s="930" customFormat="1">
      <c r="B195" s="937"/>
      <c r="C195" s="2241"/>
      <c r="D195" s="2241"/>
      <c r="E195" s="2241"/>
      <c r="F195" s="2241"/>
      <c r="G195" s="2241"/>
      <c r="H195" s="2241"/>
      <c r="I195" s="2241"/>
      <c r="J195" s="2241"/>
      <c r="K195" s="2242"/>
      <c r="L195" s="2242"/>
      <c r="M195" s="2242"/>
      <c r="N195" s="2242"/>
    </row>
    <row r="196" spans="2:14" s="930" customFormat="1">
      <c r="B196" s="937"/>
      <c r="C196" s="2241"/>
      <c r="D196" s="2241"/>
      <c r="E196" s="2241"/>
      <c r="F196" s="2241"/>
      <c r="G196" s="2241"/>
      <c r="H196" s="2241"/>
      <c r="I196" s="2241"/>
      <c r="J196" s="2241"/>
      <c r="K196" s="2242"/>
      <c r="L196" s="2242"/>
      <c r="M196" s="2242"/>
      <c r="N196" s="2242"/>
    </row>
    <row r="197" spans="2:14" s="930" customFormat="1">
      <c r="B197" s="937"/>
      <c r="C197" s="2241"/>
      <c r="D197" s="2241"/>
      <c r="E197" s="2241"/>
      <c r="F197" s="2241"/>
      <c r="G197" s="2241"/>
      <c r="H197" s="2241"/>
      <c r="I197" s="2241"/>
      <c r="J197" s="2241"/>
      <c r="K197" s="2242"/>
      <c r="L197" s="2242"/>
      <c r="M197" s="2242"/>
      <c r="N197" s="2242"/>
    </row>
    <row r="198" spans="2:14" s="930" customFormat="1">
      <c r="B198" s="937"/>
      <c r="C198" s="2241"/>
      <c r="D198" s="2241"/>
      <c r="E198" s="2241"/>
      <c r="F198" s="2241"/>
      <c r="G198" s="2241"/>
      <c r="H198" s="2241"/>
      <c r="I198" s="2241"/>
      <c r="J198" s="2241"/>
      <c r="K198" s="2242"/>
      <c r="L198" s="2242"/>
      <c r="M198" s="2242"/>
      <c r="N198" s="2242"/>
    </row>
    <row r="199" spans="2:14" s="930" customFormat="1">
      <c r="B199" s="937"/>
      <c r="C199" s="2241"/>
      <c r="D199" s="2241"/>
      <c r="E199" s="2241"/>
      <c r="F199" s="2241"/>
      <c r="G199" s="2241"/>
      <c r="H199" s="2241"/>
      <c r="I199" s="2241"/>
      <c r="J199" s="2241"/>
      <c r="K199" s="2242"/>
      <c r="L199" s="2242"/>
      <c r="M199" s="2242"/>
      <c r="N199" s="2242"/>
    </row>
    <row r="200" spans="2:14" s="930" customFormat="1" ht="15" customHeight="1">
      <c r="B200" s="937"/>
      <c r="C200" s="2241"/>
      <c r="D200" s="2241"/>
      <c r="E200" s="2241"/>
      <c r="F200" s="2241"/>
      <c r="G200" s="2241"/>
      <c r="H200" s="2241"/>
      <c r="I200" s="2241"/>
      <c r="J200" s="2241"/>
      <c r="K200" s="2242"/>
      <c r="L200" s="2242"/>
      <c r="M200" s="2242"/>
      <c r="N200" s="2242"/>
    </row>
    <row r="247" spans="14:14">
      <c r="N247" s="919" t="s">
        <v>852</v>
      </c>
    </row>
    <row r="271" spans="11:11" ht="15.6">
      <c r="K271" s="943"/>
    </row>
    <row r="273" spans="11:13" ht="15.6">
      <c r="K273" s="908"/>
      <c r="L273" s="943"/>
      <c r="M273" s="944"/>
    </row>
    <row r="323" spans="11:11" ht="15.6">
      <c r="K323" s="943"/>
    </row>
    <row r="375" spans="11:11" ht="15.6">
      <c r="K375" s="943"/>
    </row>
    <row r="386" spans="8:8" hidden="1"/>
    <row r="387" spans="8:8" hidden="1"/>
    <row r="390" spans="8:8" hidden="1"/>
    <row r="391" spans="8:8" hidden="1"/>
    <row r="394" spans="8:8">
      <c r="H394" s="907"/>
    </row>
    <row r="395" spans="8:8">
      <c r="H395" s="907"/>
    </row>
    <row r="396" spans="8:8" hidden="1"/>
    <row r="397" spans="8:8" hidden="1"/>
    <row r="433" spans="11:11" ht="15.6">
      <c r="K433" s="943"/>
    </row>
    <row r="485" spans="11:11" ht="15.6">
      <c r="K485" s="943"/>
    </row>
    <row r="498" spans="1:13" ht="13.8" thickBot="1"/>
    <row r="499" spans="1:13" ht="13.8" thickTop="1">
      <c r="C499" s="912"/>
      <c r="D499" s="913"/>
      <c r="E499" s="912"/>
      <c r="F499" s="912"/>
      <c r="G499" s="912"/>
      <c r="H499" s="912"/>
      <c r="I499" s="912"/>
      <c r="J499" s="913"/>
      <c r="K499" s="914"/>
      <c r="L499" s="914"/>
      <c r="M499" s="923"/>
    </row>
    <row r="500" spans="1:13" s="904" customFormat="1">
      <c r="A500" s="903"/>
      <c r="D500" s="903"/>
      <c r="J500" s="903"/>
      <c r="K500" s="905"/>
      <c r="L500" s="905"/>
      <c r="M500" s="906"/>
    </row>
    <row r="536" spans="11:11" ht="15.6">
      <c r="K536" s="943"/>
    </row>
    <row r="552" spans="1:13">
      <c r="A552" s="903"/>
      <c r="B552" s="904"/>
      <c r="C552" s="904"/>
      <c r="D552" s="903"/>
      <c r="E552" s="904"/>
      <c r="F552" s="904"/>
      <c r="G552" s="904"/>
      <c r="H552" s="904"/>
      <c r="I552" s="904"/>
      <c r="J552" s="903"/>
      <c r="K552" s="905"/>
      <c r="L552" s="905"/>
      <c r="M552" s="906"/>
    </row>
    <row r="553" spans="1:13">
      <c r="A553" s="903"/>
      <c r="B553" s="904"/>
      <c r="C553" s="904"/>
      <c r="D553" s="903"/>
      <c r="E553" s="904"/>
      <c r="F553" s="904"/>
      <c r="G553" s="904"/>
      <c r="H553" s="904"/>
      <c r="I553" s="904"/>
      <c r="J553" s="903"/>
      <c r="K553" s="905"/>
      <c r="L553" s="905"/>
      <c r="M553" s="906"/>
    </row>
    <row r="554" spans="1:13">
      <c r="A554" s="903"/>
      <c r="B554" s="904"/>
      <c r="C554" s="904"/>
      <c r="D554" s="903"/>
      <c r="E554" s="904"/>
      <c r="F554" s="904"/>
      <c r="G554" s="904"/>
      <c r="H554" s="904"/>
      <c r="I554" s="904"/>
      <c r="J554" s="903"/>
      <c r="K554" s="905"/>
      <c r="L554" s="905"/>
      <c r="M554" s="906"/>
    </row>
    <row r="555" spans="1:13">
      <c r="A555" s="903"/>
      <c r="B555" s="904"/>
      <c r="C555" s="904"/>
      <c r="D555" s="903"/>
      <c r="E555" s="904"/>
      <c r="F555" s="904"/>
      <c r="G555" s="904"/>
      <c r="H555" s="904"/>
      <c r="I555" s="904"/>
      <c r="J555" s="903"/>
      <c r="K555" s="905"/>
      <c r="L555" s="905"/>
      <c r="M555" s="906"/>
    </row>
    <row r="556" spans="1:13">
      <c r="A556" s="903"/>
      <c r="B556" s="904"/>
      <c r="C556" s="904"/>
      <c r="D556" s="903"/>
      <c r="E556" s="904"/>
      <c r="F556" s="904"/>
      <c r="G556" s="904"/>
      <c r="H556" s="904"/>
      <c r="I556" s="904"/>
      <c r="J556" s="903"/>
      <c r="K556" s="905"/>
      <c r="L556" s="905"/>
      <c r="M556" s="906"/>
    </row>
    <row r="558" spans="1:13" ht="13.8" thickBot="1"/>
    <row r="559" spans="1:13" ht="13.8" thickTop="1">
      <c r="C559" s="912"/>
      <c r="D559" s="913"/>
      <c r="E559" s="912"/>
      <c r="F559" s="912"/>
      <c r="G559" s="912"/>
      <c r="H559" s="912"/>
      <c r="I559" s="912"/>
      <c r="J559" s="913"/>
      <c r="K559" s="914"/>
      <c r="L559" s="914"/>
      <c r="M559" s="923"/>
    </row>
    <row r="560" spans="1:13">
      <c r="A560" s="903"/>
      <c r="B560" s="904"/>
      <c r="C560" s="904"/>
      <c r="D560" s="903"/>
      <c r="E560" s="904"/>
      <c r="F560" s="904"/>
      <c r="G560" s="904"/>
      <c r="H560" s="904"/>
      <c r="I560" s="904"/>
      <c r="J560" s="903"/>
      <c r="K560" s="905"/>
      <c r="L560" s="905"/>
      <c r="M560" s="906"/>
    </row>
    <row r="561" spans="1:13">
      <c r="A561" s="903"/>
      <c r="B561" s="904"/>
      <c r="C561" s="904"/>
      <c r="D561" s="903"/>
      <c r="E561" s="904"/>
      <c r="F561" s="904"/>
      <c r="G561" s="904"/>
      <c r="H561" s="904"/>
      <c r="I561" s="904"/>
      <c r="J561" s="904"/>
      <c r="K561" s="904"/>
      <c r="L561" s="903"/>
      <c r="M561" s="906"/>
    </row>
    <row r="562" spans="1:13" ht="13.8" thickBot="1">
      <c r="A562" s="924"/>
      <c r="B562" s="925"/>
      <c r="C562" s="926"/>
      <c r="D562" s="927"/>
      <c r="E562" s="926"/>
      <c r="F562" s="926"/>
      <c r="G562" s="926"/>
      <c r="H562" s="926"/>
      <c r="I562" s="926"/>
      <c r="J562" s="927"/>
      <c r="K562" s="928"/>
      <c r="L562" s="928"/>
      <c r="M562" s="929"/>
    </row>
    <row r="563" spans="1:13" ht="13.8" thickTop="1">
      <c r="A563" s="903"/>
      <c r="B563" s="904"/>
      <c r="C563" s="904"/>
      <c r="D563" s="903"/>
      <c r="E563" s="904"/>
      <c r="F563" s="904"/>
      <c r="G563" s="904"/>
      <c r="H563" s="904"/>
      <c r="I563" s="904"/>
      <c r="J563" s="903"/>
      <c r="K563" s="905"/>
      <c r="L563" s="905"/>
      <c r="M563" s="906"/>
    </row>
    <row r="589" spans="11:11" ht="15.6">
      <c r="K589" s="943"/>
    </row>
    <row r="591" spans="11:11">
      <c r="K591" s="908"/>
    </row>
    <row r="593" spans="1:13" s="904" customFormat="1">
      <c r="M593" s="945"/>
    </row>
    <row r="594" spans="1:13" s="904" customFormat="1">
      <c r="M594" s="945"/>
    </row>
    <row r="595" spans="1:13" s="904" customFormat="1">
      <c r="M595" s="945"/>
    </row>
    <row r="596" spans="1:13">
      <c r="A596" s="908"/>
      <c r="D596" s="908"/>
      <c r="J596" s="908"/>
      <c r="K596" s="908"/>
      <c r="L596" s="908"/>
      <c r="M596" s="946"/>
    </row>
    <row r="597" spans="1:13">
      <c r="A597" s="908"/>
      <c r="D597" s="908"/>
      <c r="J597" s="908"/>
      <c r="K597" s="908"/>
      <c r="L597" s="908"/>
      <c r="M597" s="946"/>
    </row>
    <row r="598" spans="1:13">
      <c r="A598" s="908"/>
      <c r="D598" s="908"/>
      <c r="J598" s="908"/>
      <c r="K598" s="908"/>
      <c r="L598" s="908"/>
      <c r="M598" s="946"/>
    </row>
    <row r="599" spans="1:13" s="904" customFormat="1">
      <c r="M599" s="945"/>
    </row>
    <row r="600" spans="1:13" s="904" customFormat="1">
      <c r="M600" s="945"/>
    </row>
    <row r="601" spans="1:13" s="925" customFormat="1">
      <c r="M601" s="947"/>
    </row>
    <row r="602" spans="1:13" s="904" customFormat="1">
      <c r="M602" s="945"/>
    </row>
  </sheetData>
  <sheetProtection algorithmName="SHA-512" hashValue="x5nagvN+oEEUzdIi2y6dQRNHGYXAxV+3e/W8QhqWboM2KOLk5hcM4cEhY6KyrOi5eE/GYOfz+fDrEgSNGkaa/w==" saltValue="W8K1I3Oh2E1f/7e/c1RhwQ==" spinCount="100000" sheet="1" objects="1" scenarios="1" selectLockedCells="1"/>
  <mergeCells count="33">
    <mergeCell ref="C146:E146"/>
    <mergeCell ref="C150:E150"/>
    <mergeCell ref="C190:N200"/>
    <mergeCell ref="C122:E122"/>
    <mergeCell ref="C126:E126"/>
    <mergeCell ref="C130:E130"/>
    <mergeCell ref="C134:E134"/>
    <mergeCell ref="C138:E138"/>
    <mergeCell ref="C142:E142"/>
    <mergeCell ref="C118:E118"/>
    <mergeCell ref="C69:E69"/>
    <mergeCell ref="C73:E73"/>
    <mergeCell ref="C77:E77"/>
    <mergeCell ref="C81:E81"/>
    <mergeCell ref="C85:E85"/>
    <mergeCell ref="C89:D90"/>
    <mergeCell ref="C94:E94"/>
    <mergeCell ref="C102:E102"/>
    <mergeCell ref="C106:E106"/>
    <mergeCell ref="C110:E110"/>
    <mergeCell ref="C114:E114"/>
    <mergeCell ref="C65:E65"/>
    <mergeCell ref="C14:E14"/>
    <mergeCell ref="C18:E18"/>
    <mergeCell ref="C22:E22"/>
    <mergeCell ref="C26:E26"/>
    <mergeCell ref="C30:E30"/>
    <mergeCell ref="C34:E34"/>
    <mergeCell ref="C38:E38"/>
    <mergeCell ref="C49:E49"/>
    <mergeCell ref="C53:E53"/>
    <mergeCell ref="C57:E57"/>
    <mergeCell ref="C61:E61"/>
  </mergeCells>
  <dataValidations count="1">
    <dataValidation type="custom" allowBlank="1" showInputMessage="1" showErrorMessage="1" error="Ceno na e.m. je potrebno vnesti na dve decimalni mesti " sqref="K7 K16:K148">
      <formula1>K7=ROUND(K7,2)</formula1>
    </dataValidation>
  </dataValidations>
  <printOptions horizontalCentered="1"/>
  <pageMargins left="0.35433070866141736" right="0.11811023622047245" top="0.74803149606299213" bottom="0.74803149606299213" header="0.51181102362204722" footer="0.51181102362204722"/>
  <pageSetup paperSize="9" scale="72" orientation="portrait" r:id="rId1"/>
  <headerFooter alignWithMargins="0"/>
  <rowBreaks count="5" manualBreakCount="5">
    <brk id="274" max="16383" man="1"/>
    <brk id="326" max="16383" man="1"/>
    <brk id="378" max="16383" man="1"/>
    <brk id="436" max="16383" man="1"/>
    <brk id="4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35</vt:i4>
      </vt:variant>
      <vt:variant>
        <vt:lpstr>Imenovani obsegi</vt:lpstr>
      </vt:variant>
      <vt:variant>
        <vt:i4>52</vt:i4>
      </vt:variant>
    </vt:vector>
  </HeadingPairs>
  <TitlesOfParts>
    <vt:vector size="87" baseType="lpstr">
      <vt:lpstr>REKAPITULACIJA vseh TREH</vt:lpstr>
      <vt:lpstr>LJ0186-REKAPITULACIJA</vt:lpstr>
      <vt:lpstr>186-MOST</vt:lpstr>
      <vt:lpstr>186-CESTA</vt:lpstr>
      <vt:lpstr>186-VG UREDITVE</vt:lpstr>
      <vt:lpstr>186-CR</vt:lpstr>
      <vt:lpstr>186-NN in SN vodi</vt:lpstr>
      <vt:lpstr>186-KKS</vt:lpstr>
      <vt:lpstr>186-TK</vt:lpstr>
      <vt:lpstr>186-VODOVOD</vt:lpstr>
      <vt:lpstr>186-PLIN</vt:lpstr>
      <vt:lpstr>186-OBVOZ</vt:lpstr>
      <vt:lpstr>186-Rušitvena dela</vt:lpstr>
      <vt:lpstr> mejnik med objekti</vt:lpstr>
      <vt:lpstr>0198-REKAPITULACIJA</vt:lpstr>
      <vt:lpstr>198-Most</vt:lpstr>
      <vt:lpstr>198-Cesta</vt:lpstr>
      <vt:lpstr>198-CR</vt:lpstr>
      <vt:lpstr>198-TK</vt:lpstr>
      <vt:lpstr>198-KKS</vt:lpstr>
      <vt:lpstr>198-Plinovod</vt:lpstr>
      <vt:lpstr>198-Obvoz</vt:lpstr>
      <vt:lpstr>mejnik med objekti</vt:lpstr>
      <vt:lpstr>199-REKAPITULACIJA</vt:lpstr>
      <vt:lpstr>199-MOST</vt:lpstr>
      <vt:lpstr>199-CESTA</vt:lpstr>
      <vt:lpstr>199-VGU</vt:lpstr>
      <vt:lpstr>199-JR</vt:lpstr>
      <vt:lpstr>199-NN-vodi</vt:lpstr>
      <vt:lpstr>199-SN-vodi</vt:lpstr>
      <vt:lpstr>199-TK-vodi</vt:lpstr>
      <vt:lpstr>199-VODOVOD</vt:lpstr>
      <vt:lpstr>199-Plinovod</vt:lpstr>
      <vt:lpstr>199-Začasni-obvoz</vt:lpstr>
      <vt:lpstr>199-Rušitve</vt:lpstr>
      <vt:lpstr>'0198-REKAPITULACIJA'!Področje_tiskanja</vt:lpstr>
      <vt:lpstr>'186-CESTA'!Področje_tiskanja</vt:lpstr>
      <vt:lpstr>'186-CR'!Področje_tiskanja</vt:lpstr>
      <vt:lpstr>'186-KKS'!Področje_tiskanja</vt:lpstr>
      <vt:lpstr>'186-MOST'!Področje_tiskanja</vt:lpstr>
      <vt:lpstr>'186-NN in SN vodi'!Področje_tiskanja</vt:lpstr>
      <vt:lpstr>'186-OBVOZ'!Področje_tiskanja</vt:lpstr>
      <vt:lpstr>'186-Rušitvena dela'!Področje_tiskanja</vt:lpstr>
      <vt:lpstr>'186-TK'!Področje_tiskanja</vt:lpstr>
      <vt:lpstr>'198-Cesta'!Področje_tiskanja</vt:lpstr>
      <vt:lpstr>'198-CR'!Področje_tiskanja</vt:lpstr>
      <vt:lpstr>'198-KKS'!Področje_tiskanja</vt:lpstr>
      <vt:lpstr>'198-Most'!Področje_tiskanja</vt:lpstr>
      <vt:lpstr>'198-Obvoz'!Področje_tiskanja</vt:lpstr>
      <vt:lpstr>'198-TK'!Področje_tiskanja</vt:lpstr>
      <vt:lpstr>'199-CESTA'!Področje_tiskanja</vt:lpstr>
      <vt:lpstr>'199-JR'!Področje_tiskanja</vt:lpstr>
      <vt:lpstr>'199-MOST'!Področje_tiskanja</vt:lpstr>
      <vt:lpstr>'199-NN-vodi'!Področje_tiskanja</vt:lpstr>
      <vt:lpstr>'199-REKAPITULACIJA'!Področje_tiskanja</vt:lpstr>
      <vt:lpstr>'199-Rušitve'!Področje_tiskanja</vt:lpstr>
      <vt:lpstr>'199-SN-vodi'!Področje_tiskanja</vt:lpstr>
      <vt:lpstr>'199-TK-vodi'!Področje_tiskanja</vt:lpstr>
      <vt:lpstr>'199-VODOVOD'!Področje_tiskanja</vt:lpstr>
      <vt:lpstr>'199-Začasni-obvoz'!Področje_tiskanja</vt:lpstr>
      <vt:lpstr>'LJ0186-REKAPITULACIJA'!Področje_tiskanja</vt:lpstr>
      <vt:lpstr>'186-VG UREDITVE'!Print_Area</vt:lpstr>
      <vt:lpstr>'199-VGU'!Print_Area</vt:lpstr>
      <vt:lpstr>'186-KKS'!Print_Area_MI</vt:lpstr>
      <vt:lpstr>'186-TK'!Print_Area_MI</vt:lpstr>
      <vt:lpstr>'198-KKS'!Print_Area_MI</vt:lpstr>
      <vt:lpstr>'198-TK'!Print_Area_MI</vt:lpstr>
      <vt:lpstr>'199-TK-vodi'!Print_Area_MI</vt:lpstr>
      <vt:lpstr>'199-CESTA'!sklic</vt:lpstr>
      <vt:lpstr>'199-JR'!sklic</vt:lpstr>
      <vt:lpstr>'199-MOST'!sklic</vt:lpstr>
      <vt:lpstr>'199-NN-vodi'!sklic</vt:lpstr>
      <vt:lpstr>'199-Plinovod'!sklic</vt:lpstr>
      <vt:lpstr>'199-REKAPITULACIJA'!sklic</vt:lpstr>
      <vt:lpstr>'199-Rušitve'!sklic</vt:lpstr>
      <vt:lpstr>'199-SN-vodi'!sklic</vt:lpstr>
      <vt:lpstr>'199-TK-vodi'!sklic</vt:lpstr>
      <vt:lpstr>'199-VGU'!sklic</vt:lpstr>
      <vt:lpstr>'199-VODOVOD'!sklic</vt:lpstr>
      <vt:lpstr>'199-Začasni-obvoz'!sklic</vt:lpstr>
      <vt:lpstr>sklic</vt:lpstr>
      <vt:lpstr>su_montdela</vt:lpstr>
      <vt:lpstr>SU_NABAVAMAT</vt:lpstr>
      <vt:lpstr>su_zemdela1</vt:lpstr>
      <vt:lpstr>'198-Most'!Tiskanje_naslovov</vt:lpstr>
      <vt:lpstr>'199-REKAPITULACIJA'!vlookup</vt:lpstr>
      <vt:lpstr>vlookup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2006-11-28T10:36:17Z</dcterms:created>
  <dcterms:modified xsi:type="dcterms:W3CDTF">2022-04-01T07:27:35Z</dcterms:modified>
</cp:coreProperties>
</file>